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150" windowHeight="13830"/>
  </bookViews>
  <sheets>
    <sheet name="ТС за 2019г. по прилож 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Titles" localSheetId="0">'ТС за 2019г. по прилож 1'!$16:$17</definedName>
    <definedName name="_xlnm.Print_Area" localSheetId="0">'ТС за 2019г. по прилож 1'!$B$1:$H$97</definedName>
  </definedNames>
  <calcPr calcId="145621"/>
</workbook>
</file>

<file path=xl/calcChain.xml><?xml version="1.0" encoding="utf-8"?>
<calcChain xmlns="http://schemas.openxmlformats.org/spreadsheetml/2006/main">
  <c r="F62" i="1" l="1"/>
  <c r="F38" i="1" l="1"/>
  <c r="E20" i="1" l="1"/>
  <c r="E18" i="1"/>
  <c r="F80" i="1" l="1"/>
  <c r="F78" i="1"/>
  <c r="F77" i="1"/>
  <c r="G22" i="1" l="1"/>
  <c r="F58" i="1" l="1"/>
  <c r="F57" i="1"/>
  <c r="F55" i="1"/>
  <c r="F54" i="1"/>
  <c r="F53" i="1"/>
  <c r="F52" i="1"/>
  <c r="F51" i="1"/>
  <c r="F50" i="1"/>
  <c r="F49" i="1"/>
  <c r="F48" i="1"/>
  <c r="F47" i="1"/>
  <c r="F46" i="1"/>
  <c r="F44" i="1" s="1"/>
  <c r="F39" i="1"/>
  <c r="F43" i="1"/>
  <c r="F42" i="1"/>
  <c r="F41" i="1"/>
  <c r="F37" i="1"/>
  <c r="F36" i="1"/>
  <c r="F35" i="1"/>
  <c r="F33" i="1" s="1"/>
  <c r="F28" i="1"/>
  <c r="F26" i="1" s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 s="1"/>
  <c r="E39" i="1"/>
  <c r="E43" i="1"/>
  <c r="E42" i="1"/>
  <c r="E41" i="1"/>
  <c r="E38" i="1"/>
  <c r="E37" i="1"/>
  <c r="E36" i="1"/>
  <c r="E35" i="1"/>
  <c r="E33" i="1" s="1"/>
  <c r="E28" i="1"/>
  <c r="E26" i="1" s="1"/>
  <c r="E24" i="1" s="1"/>
  <c r="F24" i="1" l="1"/>
  <c r="E60" i="1"/>
  <c r="E63" i="1" s="1"/>
  <c r="G81" i="1" l="1"/>
  <c r="G82" i="1"/>
  <c r="G70" i="1"/>
  <c r="G71" i="1"/>
  <c r="G72" i="1"/>
  <c r="G66" i="1"/>
  <c r="G67" i="1"/>
  <c r="G68" i="1"/>
  <c r="F79" i="1"/>
  <c r="G57" i="1"/>
  <c r="G53" i="1"/>
  <c r="G52" i="1"/>
  <c r="G49" i="1"/>
  <c r="G48" i="1"/>
  <c r="G44" i="1"/>
  <c r="G43" i="1"/>
  <c r="G33" i="1"/>
  <c r="G35" i="1"/>
  <c r="E80" i="1"/>
  <c r="E79" i="1"/>
  <c r="E78" i="1"/>
  <c r="G78" i="1" s="1"/>
  <c r="E77" i="1"/>
  <c r="E69" i="1"/>
  <c r="E65" i="1"/>
  <c r="G62" i="1"/>
  <c r="G55" i="1"/>
  <c r="G42" i="1"/>
  <c r="G37" i="1"/>
  <c r="G38" i="1" l="1"/>
  <c r="G80" i="1"/>
  <c r="G24" i="1"/>
  <c r="G36" i="1"/>
  <c r="G39" i="1"/>
  <c r="G46" i="1"/>
  <c r="G50" i="1"/>
  <c r="G54" i="1"/>
  <c r="G58" i="1"/>
  <c r="G77" i="1"/>
  <c r="G26" i="1"/>
  <c r="G41" i="1"/>
  <c r="G47" i="1"/>
  <c r="G51" i="1"/>
  <c r="G28" i="1"/>
  <c r="G79" i="1"/>
  <c r="F83" i="1"/>
  <c r="G83" i="1" s="1"/>
  <c r="F69" i="1" l="1"/>
  <c r="G69" i="1" s="1"/>
  <c r="F65" i="1" l="1"/>
  <c r="G65" i="1" s="1"/>
  <c r="F63" i="1"/>
  <c r="G63" i="1" l="1"/>
  <c r="F64" i="1"/>
  <c r="G64" i="1" s="1"/>
  <c r="F73" i="1" l="1"/>
  <c r="G73" i="1" s="1"/>
  <c r="F18" i="1" l="1"/>
  <c r="F20" i="1" l="1"/>
  <c r="G18" i="1"/>
  <c r="F60" i="1" l="1"/>
  <c r="G20" i="1"/>
  <c r="G60" i="1" l="1"/>
  <c r="F61" i="1"/>
</calcChain>
</file>

<file path=xl/sharedStrings.xml><?xml version="1.0" encoding="utf-8"?>
<sst xmlns="http://schemas.openxmlformats.org/spreadsheetml/2006/main" count="205" uniqueCount="143">
  <si>
    <t xml:space="preserve">Приложение 1 </t>
  </si>
  <si>
    <t>Отчет об исполнении тарифной сметы на услуги по снабжению тепловой энергией г.Экибастуз  ТОО "Павлодарэнергосбыт"</t>
  </si>
  <si>
    <t>Периодичность: годовая</t>
  </si>
  <si>
    <t>Представляет: ТОО "Павлодарэнергосбыт"</t>
  </si>
  <si>
    <t>Срок представления - ежегодно не позднее 1 мая года, следующего за отчетным периодом</t>
  </si>
  <si>
    <t>№ п/п</t>
  </si>
  <si>
    <t>Наименование показателей в тарифной смете</t>
  </si>
  <si>
    <t>Ед.изм.</t>
  </si>
  <si>
    <t>Отклонение в %</t>
  </si>
  <si>
    <t>Причины отклонений</t>
  </si>
  <si>
    <t>I</t>
  </si>
  <si>
    <t>Затраты на производство товаров и предоставление услуг</t>
  </si>
  <si>
    <t>тыс. тенге</t>
  </si>
  <si>
    <t>в том числе:</t>
  </si>
  <si>
    <t>Материальные затраты, всего</t>
  </si>
  <si>
    <t>-\\-</t>
  </si>
  <si>
    <t>1.1.</t>
  </si>
  <si>
    <t>Покупная энергия в горячей воде для централизованного теплоснабжения</t>
  </si>
  <si>
    <t>1.2.</t>
  </si>
  <si>
    <t>Передача и распределение тепловой энергии в горячей воде</t>
  </si>
  <si>
    <t>II</t>
  </si>
  <si>
    <t>Расходы периода</t>
  </si>
  <si>
    <t>Материалы на эксплуатацию</t>
  </si>
  <si>
    <t>2.1.</t>
  </si>
  <si>
    <t>материалы по АСУ</t>
  </si>
  <si>
    <t>прочие мат. на содержание зданий</t>
  </si>
  <si>
    <t>тех. обслуживание</t>
  </si>
  <si>
    <t>матер. На содержание зданий</t>
  </si>
  <si>
    <t>Затраты на оплату труда, всего</t>
  </si>
  <si>
    <t>3.1.</t>
  </si>
  <si>
    <t>заработная плата</t>
  </si>
  <si>
    <t>3.2.</t>
  </si>
  <si>
    <t>социальный налог и соц.страхование</t>
  </si>
  <si>
    <t>Амортизация</t>
  </si>
  <si>
    <t>Услуги сторонних организаций</t>
  </si>
  <si>
    <t>5.1.</t>
  </si>
  <si>
    <t xml:space="preserve">услуги по транспорту </t>
  </si>
  <si>
    <t>5.2.</t>
  </si>
  <si>
    <t xml:space="preserve">техническое обслуживание компьютерной техники </t>
  </si>
  <si>
    <t>по фактически сложившимся затратам по тех. обсл.и диагностики компьютерной и орг. техники</t>
  </si>
  <si>
    <t>5.3.</t>
  </si>
  <si>
    <t>техническое обслуживание ККМ</t>
  </si>
  <si>
    <t>рост стоимости тех. обслуживания ККМ 5 ед. и КСМ - 3 ед.</t>
  </si>
  <si>
    <t>Прочие услуги</t>
  </si>
  <si>
    <t>6.1.</t>
  </si>
  <si>
    <t>услуги охраны</t>
  </si>
  <si>
    <t>6.2.</t>
  </si>
  <si>
    <t xml:space="preserve">аренда помещений </t>
  </si>
  <si>
    <t>6.3.</t>
  </si>
  <si>
    <t>услуги связи (радио, телефон)</t>
  </si>
  <si>
    <t>6.4.</t>
  </si>
  <si>
    <t>услуги банка по инкасации</t>
  </si>
  <si>
    <t>6.5.</t>
  </si>
  <si>
    <t>командировочные расходы</t>
  </si>
  <si>
    <t>6.6.</t>
  </si>
  <si>
    <t>канцелярские и  почтово-телеграфные расходы</t>
  </si>
  <si>
    <t>в соответствии с ценами предусмотренными договором</t>
  </si>
  <si>
    <t>6.7.</t>
  </si>
  <si>
    <t>страхование работников</t>
  </si>
  <si>
    <t>6.8.</t>
  </si>
  <si>
    <t xml:space="preserve">затраты по ТБ и ОТ </t>
  </si>
  <si>
    <t>6.9.</t>
  </si>
  <si>
    <t>информационные, регистраторские услуги</t>
  </si>
  <si>
    <t>6.10.</t>
  </si>
  <si>
    <t>изготовление бланочной продукции</t>
  </si>
  <si>
    <t>6.11.</t>
  </si>
  <si>
    <t>коммунальные услуги</t>
  </si>
  <si>
    <t>6.12.</t>
  </si>
  <si>
    <t>проездные билеты</t>
  </si>
  <si>
    <t>6.13.</t>
  </si>
  <si>
    <t>периодическая печать</t>
  </si>
  <si>
    <t>подписка на газету  "Голос Экибастуза"</t>
  </si>
  <si>
    <t>Всего затрат по снабженческой надбавке</t>
  </si>
  <si>
    <t>III</t>
  </si>
  <si>
    <t>Всего затрат на предоставление услуг</t>
  </si>
  <si>
    <t>IV</t>
  </si>
  <si>
    <t>Доход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</si>
  <si>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</si>
  <si>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</si>
  <si>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</si>
  <si>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</si>
  <si>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</si>
  <si>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>Полезный отпуск тепловой энергии</t>
  </si>
  <si>
    <t>тыс. Гкал</t>
  </si>
  <si>
    <t xml:space="preserve"> - для населения</t>
  </si>
  <si>
    <t>с ПУ</t>
  </si>
  <si>
    <t>без ПУ</t>
  </si>
  <si>
    <t>ветхое</t>
  </si>
  <si>
    <t xml:space="preserve"> - прочие потребители</t>
  </si>
  <si>
    <t>бюджет, малый и средний бизнес</t>
  </si>
  <si>
    <t>декабрь  2017г.    ОПУ 434</t>
  </si>
  <si>
    <t>крупные предприятия</t>
  </si>
  <si>
    <t>из-за повышения температуры наружного воздуха в сравнении с 2016 годом:</t>
  </si>
  <si>
    <t>в том числе: пар</t>
  </si>
  <si>
    <t>VIII</t>
  </si>
  <si>
    <t>(Тариф средний)</t>
  </si>
  <si>
    <t>тенге/Гкал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</si>
  <si>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</si>
  <si>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</si>
  <si>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</si>
  <si>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 xml:space="preserve"> прочие потребители</t>
  </si>
  <si>
    <t>Справочно:</t>
  </si>
  <si>
    <t>Среднесписочная численность</t>
  </si>
  <si>
    <t>человек</t>
  </si>
  <si>
    <t>Среднемесячная заработная плата</t>
  </si>
  <si>
    <t>тенге</t>
  </si>
  <si>
    <t>Наименование организации "ТОО Павлодарэнергосбыт"</t>
  </si>
  <si>
    <r>
      <t xml:space="preserve">Адрес </t>
    </r>
    <r>
      <rPr>
        <u/>
        <sz val="14"/>
        <rFont val="Times New Roman"/>
        <family val="1"/>
        <charset val="204"/>
      </rPr>
      <t>г.Павлодар ул.Кривенко,27</t>
    </r>
  </si>
  <si>
    <r>
      <t xml:space="preserve">Телефон </t>
    </r>
    <r>
      <rPr>
        <u/>
        <sz val="14"/>
        <rFont val="Times New Roman"/>
        <family val="1"/>
        <charset val="204"/>
      </rPr>
      <t>39-95-24</t>
    </r>
  </si>
  <si>
    <r>
      <t xml:space="preserve">Адрес электронной почты </t>
    </r>
    <r>
      <rPr>
        <u/>
        <sz val="14"/>
        <rFont val="Times New Roman"/>
        <family val="1"/>
        <charset val="204"/>
      </rPr>
      <t>office@pavlodarenergo.kz</t>
    </r>
  </si>
  <si>
    <t>М.П.</t>
  </si>
  <si>
    <t xml:space="preserve">За счет снижения объема потребления в связи с повышением температуры наружного воздуха </t>
  </si>
  <si>
    <t>За счет снижения объема потребления в связи с повышением температуры наружного воздуха</t>
  </si>
  <si>
    <t>в связи с увеличением рыночных цен на комплектующие материалы АСУ (картриджы,ремкомплект)</t>
  </si>
  <si>
    <t>по фактически сложившимся расходам (в утвержденной тарифной смете занижена ср.з/плата, а также в связи с вводом в действие Закона РК об ОСМС с 01.07.17г. в размере 1% от ФОТ</t>
  </si>
  <si>
    <t>за счет увеличения стоимости услуг  ТОО АТП-Инвест</t>
  </si>
  <si>
    <t>За счет снижения объема потребления </t>
  </si>
  <si>
    <t xml:space="preserve">Снижение объёмов реализации тепловой энергии произошло в связи с тем, что: 1)проведение энергосберегающих мероприятий потребителями, установка приборов учёта тепловой энергии на домах многоэтажного сектора;  2) из-за повышения температуры наружного воздуха </t>
  </si>
  <si>
    <t>в связи с изменением объемов потребления с ОПУ и без ОПУ.</t>
  </si>
  <si>
    <t>Индекс: ИТС-1</t>
  </si>
  <si>
    <t>ОСМС</t>
  </si>
  <si>
    <t>3.3.</t>
  </si>
  <si>
    <t>приобретение основных средств и НМА</t>
  </si>
  <si>
    <t xml:space="preserve">Генеральный директор                                                                                                                                           </t>
  </si>
  <si>
    <t xml:space="preserve"> Т.Г.Аргинов</t>
  </si>
  <si>
    <t>Дата  "___  "___________2020 год</t>
  </si>
  <si>
    <r>
      <t xml:space="preserve">Отчетный период </t>
    </r>
    <r>
      <rPr>
        <u/>
        <sz val="14"/>
        <rFont val="Times New Roman"/>
        <family val="1"/>
        <charset val="204"/>
      </rPr>
      <t>2019 год</t>
    </r>
  </si>
  <si>
    <t>Куда представляется форма: в Комитет по регулированию естественных монополий Министерства национальной экономики Республики Казахстан</t>
  </si>
  <si>
    <t>к Правилам формирования тарифов</t>
  </si>
  <si>
    <t>№ 90 от 19.11.2019 года</t>
  </si>
  <si>
    <t>Предусмотрено в утвержденной тарифной смете на 2019г.</t>
  </si>
  <si>
    <t>Фактически  сложившиеся показатели тарифной сметы за 2019г.</t>
  </si>
  <si>
    <r>
      <t>за 2016г.    t</t>
    </r>
    <r>
      <rPr>
        <vertAlign val="subscript"/>
        <sz val="12"/>
        <color rgb="FFFF0000"/>
        <rFont val="Times New Roman"/>
        <family val="1"/>
        <charset val="204"/>
      </rPr>
      <t>н.в.</t>
    </r>
    <r>
      <rPr>
        <sz val="12"/>
        <color rgb="FFFF0000"/>
        <rFont val="Times New Roman"/>
        <family val="1"/>
        <charset val="204"/>
      </rPr>
      <t>  – 4,3</t>
    </r>
    <r>
      <rPr>
        <vertAlign val="superscript"/>
        <sz val="12"/>
        <color rgb="FFFF0000"/>
        <rFont val="Times New Roman"/>
        <family val="1"/>
        <charset val="204"/>
      </rPr>
      <t>0</t>
    </r>
    <r>
      <rPr>
        <sz val="12"/>
        <color rgb="FFFF0000"/>
        <rFont val="Times New Roman"/>
        <family val="1"/>
        <charset val="204"/>
      </rPr>
      <t>С</t>
    </r>
  </si>
  <si>
    <t>За счет аренды у АО "Казахтелеком" для размещения пункта приема платежей по ул. М.Жусупа 42, открытого в 2012 г.</t>
  </si>
  <si>
    <t>За счет привлечения одного поста в пункте приема платежей по ул. М.Жусупа 42, открытого в 2012 г.</t>
  </si>
  <si>
    <t>За счет расходов по пункту приема платежей по ул. М.Жусупа 42, открытого в 2012 г.</t>
  </si>
  <si>
    <t>за счет  заниженной в действующей тарифной смете суммы услуг банка.</t>
  </si>
  <si>
    <t>по фактическим затратам</t>
  </si>
  <si>
    <t>в связи с размещением информации в СМИ об изменении тарифов</t>
  </si>
  <si>
    <t>за счет увеличения потребности в бланочной продукции</t>
  </si>
  <si>
    <t>в связи с командировкой персонала по производственной необходимости.</t>
  </si>
  <si>
    <r>
      <t xml:space="preserve">Фамилия и телефон исполнителя </t>
    </r>
    <r>
      <rPr>
        <u/>
        <sz val="14"/>
        <rFont val="Times New Roman"/>
        <family val="1"/>
        <charset val="204"/>
      </rPr>
      <t>Омарова А. т.39-96-71</t>
    </r>
  </si>
  <si>
    <t xml:space="preserve">За счет применения дифференцированных тарифов и увеличения расходов по снабженческой надбавке. Недополученный доход в связи с изменением объемов потребления с ОПУ и без ОПУ.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</si>
</sst>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#,##0.000"/>
    <numFmt numFmtId="169" formatCode="_-* #,##0_р_._-;\-* #,##0_р_._-;_-* &quot;-&quot;??_р_._-;_-@_-"/>
  </numFmts>
  <fonts count="26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vertAlign val="subscript"/>
      <sz val="12"/>
      <color rgb="FFFF0000"/>
      <name val="Times New Roman"/>
      <family val="1"/>
      <charset val="204"/>
    </font>
    <font>
      <vertAlign val="superscript"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/>
    <xf numFmtId="0" fontId="2" fillId="0" borderId="0" xfId="0" applyFont="1"/>
    <xf numFmtId="3" fontId="2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Border="1"/>
    <xf numFmtId="2" fontId="2" fillId="0" borderId="0" xfId="0" applyNumberFormat="1" applyFont="1"/>
    <xf numFmtId="2" fontId="2" fillId="0" borderId="0" xfId="0" applyNumberFormat="1" applyFont="1" applyFill="1"/>
    <xf numFmtId="2" fontId="3" fillId="0" borderId="0" xfId="0" applyNumberFormat="1" applyFont="1" applyBorder="1"/>
    <xf numFmtId="2" fontId="3" fillId="0" borderId="0" xfId="0" applyNumberFormat="1" applyFont="1"/>
    <xf numFmtId="2" fontId="6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Border="1"/>
    <xf numFmtId="2" fontId="2" fillId="0" borderId="0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2" fontId="10" fillId="0" borderId="0" xfId="0" applyNumberFormat="1" applyFont="1" applyFill="1"/>
    <xf numFmtId="9" fontId="10" fillId="0" borderId="0" xfId="2" applyFont="1" applyFill="1"/>
    <xf numFmtId="2" fontId="6" fillId="0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2" fontId="11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4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/>
    <xf numFmtId="2" fontId="2" fillId="0" borderId="1" xfId="0" applyNumberFormat="1" applyFont="1" applyFill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2" fontId="1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9" fontId="2" fillId="0" borderId="1" xfId="2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vertical="center"/>
    </xf>
    <xf numFmtId="169" fontId="2" fillId="0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2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wrapText="1"/>
    </xf>
    <xf numFmtId="0" fontId="17" fillId="0" borderId="1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167" fontId="14" fillId="0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/>
    <xf numFmtId="0" fontId="17" fillId="0" borderId="1" xfId="0" applyFont="1" applyFill="1" applyBorder="1" applyAlignment="1">
      <alignment vertical="center"/>
    </xf>
    <xf numFmtId="168" fontId="19" fillId="0" borderId="1" xfId="0" applyNumberFormat="1" applyFont="1" applyFill="1" applyBorder="1" applyAlignment="1">
      <alignment horizontal="right" vertical="center" wrapText="1"/>
    </xf>
    <xf numFmtId="168" fontId="20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9" fontId="6" fillId="0" borderId="1" xfId="2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165" fontId="24" fillId="0" borderId="1" xfId="0" applyNumberFormat="1" applyFont="1" applyFill="1" applyBorder="1" applyAlignment="1">
      <alignment horizontal="right"/>
    </xf>
    <xf numFmtId="165" fontId="24" fillId="0" borderId="1" xfId="0" applyNumberFormat="1" applyFont="1" applyFill="1" applyBorder="1" applyAlignment="1">
      <alignment horizontal="right" vertical="center"/>
    </xf>
    <xf numFmtId="9" fontId="25" fillId="0" borderId="1" xfId="2" applyFont="1" applyFill="1" applyBorder="1" applyAlignment="1">
      <alignment horizontal="right" vertical="center"/>
    </xf>
    <xf numFmtId="9" fontId="6" fillId="0" borderId="1" xfId="2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9" fontId="2" fillId="0" borderId="2" xfId="2" applyFont="1" applyFill="1" applyBorder="1" applyAlignment="1">
      <alignment horizontal="right" vertical="center"/>
    </xf>
    <xf numFmtId="9" fontId="2" fillId="0" borderId="3" xfId="2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7;&#1055;&#1054;&#1051;&#1053;&#1045;&#1053;&#1048;&#1045;%20&#1058;&#1040;&#1056;&#1048;&#1060;&#1053;&#1054;&#1049;%20&#1057;&#1052;&#1045;&#1058;&#1067;/&#1048;&#1089;&#1087;&#1086;&#1083;&#1085;&#1077;&#1085;&#1080;&#1077;%20&#1058;&#1072;&#1088;&#1080;&#1092;&#1085;&#1086;&#1081;%20&#1089;&#1084;&#1077;&#1090;&#1099;%20&#1075;.%20&#1069;&#1082;&#1080;&#1073;&#1072;&#1089;&#1090;&#1091;&#1079;/2019%20&#1075;&#1086;&#1076;/&#1048;&#1089;&#1087;&#1086;&#1083;&#1085;&#1077;&#1085;&#1080;&#1077;%20&#1090;&#1072;&#1088;&#1080;&#1092;&#1085;&#1086;&#1081;%20&#1089;&#1084;&#1077;&#1090;&#1099;%20&#1079;&#1072;%202019%20&#1075;.%20&#1069;&#1082;&#1080;&#1073;&#1072;&#1089;&#1090;&#1091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77;&#1076;&#1077;&#1085;&#1080;&#1103;%20&#1086;%20&#1076;&#1086;&#1093;&#1086;&#1076;&#1072;&#1093;%20&#1088;&#1072;&#1089;&#1093;&#1086;&#1076;&#1072;&#1093;/2019&#1075;/&#1044;&#1054;&#1061;&#1054;&#1044;&#1067;%20&#1048;%20&#1056;&#1040;&#1057;&#1061;&#1054;&#1044;&#1067;%20&#1047;&#1040;%202019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ovaAK\AppData\Local\Microsoft\Windows\INetCache\Content.Outlook\ZB8NA3BS\&#1048;&#1085;&#1092;&#1086;&#1088;&#1084;&#1072;&#1094;&#1080;&#1103;%20&#1087;&#1086;%20&#1054;&#1057;%20&#1080;%20&#1053;&#1052;&#1040;%20&#1085;&#1072;%2031.12.19&#1075;_%20%2007.04.20&#1075;_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marovaAK\&#1052;&#1086;&#1080;%20&#1076;&#1086;&#1082;&#1091;&#1084;&#1077;&#1085;&#1090;&#1099;\&#1048;&#1089;&#1087;&#1086;&#1083;&#1085;&#1077;&#1085;&#1080;&#1077;%20&#1058;&#1072;&#1088;&#1080;&#1092;&#1085;&#1086;&#1081;%20&#1089;&#1084;&#1077;&#1090;&#1099;%20&#1075;.%20&#1069;&#1082;&#1080;&#1073;&#1072;&#1089;&#1090;&#1091;&#1079;\2018%20&#1075;&#1086;&#1076;\&#1048;&#1089;&#1087;&#1086;&#1083;&#1085;&#1077;&#1085;&#1080;&#1077;%20&#1090;&#1072;&#1088;&#1080;&#1092;&#1085;&#1086;&#1081;%20&#1089;&#1084;&#1077;&#1090;&#1099;%20&#1087;&#1086;%20&#1089;&#1085;&#1072;&#1073;&#1078;&#1077;&#1085;&#1080;&#1102;%20&#1090;&#1077;&#1087;&#1083;&#1086;&#1074;&#1086;&#1081;%20&#1101;&#1085;&#1077;&#1088;&#1075;&#1080;&#1077;&#1081;%20&#1075;.&#1069;&#1082;&#1080;&#1073;&#1072;&#1089;&#1090;&#1091;&#1079;%20&#1076;&#1083;&#1103;%20&#1057;&#1052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89;&#1086;&#1083;&#1080;&#1076;&#1080;&#1088;&#1086;&#1074;&#1072;&#1085;&#1085;&#1099;&#1081;%20&#1086;&#1090;&#1095;&#1077;&#1090;/2019&#1075;/5%20&#1074;&#1072;&#1088;&#1080;&#1072;&#1085;&#1090;%2001.03.19&#1075;%20%20&#1089;%20&#1091;&#1095;%20&#1091;&#1074;&#1077;&#1083;.&#1101;&#1083;.&#1101;&#1085;%20%20&#1089;%206,10%20&#1085;&#1072;%206,71&#1087;&#1086;&#1082;&#1091;&#1087;&#1082;&#1080;%20&#1055;&#1069;/&#1048;&#1089;&#1087;&#1086;&#1083;&#1085;&#1077;&#1085;&#1080;&#1077;%20&#1073;&#1102;&#1076;&#1078;&#1077;&#1090;&#1072;%20&#1079;&#1072;%202019%20&#1075;&#1086;&#1076;/&#1060;&#1072;&#1082;&#1090;%20&#1076;&#1086;&#1093;&#1086;&#1076;&#1099;%20&#1080;%20&#1088;&#1072;&#1089;&#1093;&#1086;&#1076;&#1099;%20&#1087;&#1086;%20&#1090;&#1077;&#1087;&#1083;&#1091;%20&#1079;&#1072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 ТС с 01.01.2018г "/>
      <sheetName val="Испол ТС с 01.01.18г (11 мес)"/>
    </sheetNames>
    <sheetDataSet>
      <sheetData sheetId="0"/>
      <sheetData sheetId="1">
        <row r="6">
          <cell r="DB6">
            <v>4089077.0576800695</v>
          </cell>
        </row>
        <row r="16">
          <cell r="DA16">
            <v>3163.9999999999995</v>
          </cell>
          <cell r="DB16">
            <v>4430.8559472455217</v>
          </cell>
        </row>
        <row r="19">
          <cell r="DA19">
            <v>36327</v>
          </cell>
          <cell r="DB19">
            <v>50087.97466672006</v>
          </cell>
        </row>
        <row r="20">
          <cell r="DA20">
            <v>3106.0000000000005</v>
          </cell>
          <cell r="DB20">
            <v>4304.0712912399013</v>
          </cell>
        </row>
        <row r="21">
          <cell r="DA21">
            <v>489.99999999999994</v>
          </cell>
          <cell r="DB21">
            <v>776.82837999999992</v>
          </cell>
        </row>
        <row r="22">
          <cell r="DA22">
            <v>892.00000000000011</v>
          </cell>
        </row>
        <row r="25">
          <cell r="DA25">
            <v>2409</v>
          </cell>
          <cell r="DB25">
            <v>3510.2586099999994</v>
          </cell>
        </row>
        <row r="26">
          <cell r="DA26">
            <v>70</v>
          </cell>
          <cell r="DB26">
            <v>134.03825999999998</v>
          </cell>
        </row>
        <row r="27">
          <cell r="DA27">
            <v>43.666666666666664</v>
          </cell>
          <cell r="DB27">
            <v>101.79999999999998</v>
          </cell>
        </row>
        <row r="30">
          <cell r="DA30">
            <v>2307</v>
          </cell>
          <cell r="DB30">
            <v>3167.8875999999996</v>
          </cell>
        </row>
        <row r="31">
          <cell r="DA31">
            <v>8700.9999999999982</v>
          </cell>
          <cell r="DB31">
            <v>10560.3066</v>
          </cell>
        </row>
        <row r="32">
          <cell r="DA32">
            <v>649</v>
          </cell>
          <cell r="DB32">
            <v>732.03171000000009</v>
          </cell>
        </row>
        <row r="33">
          <cell r="DA33">
            <v>1719.9999999999998</v>
          </cell>
          <cell r="DB33">
            <v>2728.1211800000001</v>
          </cell>
        </row>
        <row r="34">
          <cell r="DA34">
            <v>3</v>
          </cell>
          <cell r="DB34">
            <v>3.6169600000000002</v>
          </cell>
        </row>
        <row r="35">
          <cell r="DA35">
            <v>1091</v>
          </cell>
          <cell r="DB35">
            <v>1690.80799</v>
          </cell>
        </row>
        <row r="36">
          <cell r="DA36">
            <v>116.00000000000001</v>
          </cell>
          <cell r="DB36">
            <v>123.168586234</v>
          </cell>
        </row>
        <row r="37">
          <cell r="DA37">
            <v>55.000000000000007</v>
          </cell>
          <cell r="DB37">
            <v>112.65447000000002</v>
          </cell>
        </row>
        <row r="38">
          <cell r="DA38">
            <v>1</v>
          </cell>
          <cell r="DB38">
            <v>9.9553600000000007</v>
          </cell>
        </row>
        <row r="39">
          <cell r="DA39">
            <v>61.000000000000007</v>
          </cell>
          <cell r="DB39">
            <v>245.73214999999999</v>
          </cell>
        </row>
        <row r="40">
          <cell r="DA40">
            <v>0</v>
          </cell>
        </row>
        <row r="41">
          <cell r="DA41">
            <v>447.99999999999994</v>
          </cell>
          <cell r="DB41">
            <v>481.50033000000002</v>
          </cell>
        </row>
        <row r="42">
          <cell r="DA42">
            <v>3</v>
          </cell>
          <cell r="DB42">
            <v>3.8775199999999992</v>
          </cell>
        </row>
        <row r="46">
          <cell r="DB46">
            <v>3610090.17804826</v>
          </cell>
        </row>
        <row r="48">
          <cell r="DB48">
            <v>864.22181</v>
          </cell>
        </row>
        <row r="49">
          <cell r="DB49">
            <v>664.29467999999997</v>
          </cell>
        </row>
        <row r="53">
          <cell r="DB53">
            <v>199.92712999999998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2"/>
      <sheetName val="январь 19г."/>
      <sheetName val="февраль 19г."/>
      <sheetName val="2 мес"/>
      <sheetName val="март 19г."/>
      <sheetName val="1 кв. 19г."/>
      <sheetName val="апрель 19г."/>
      <sheetName val="4 мес. 19г."/>
      <sheetName val="май 19г."/>
      <sheetName val="5 мес. 19г."/>
      <sheetName val="июнь 19г."/>
      <sheetName val="6 мес. 19г."/>
      <sheetName val="июль 19г."/>
      <sheetName val="7 мес. 19г."/>
      <sheetName val="август 19г."/>
      <sheetName val="8 мес. 19г."/>
      <sheetName val="сентябрь 19г."/>
      <sheetName val="9 мес. 19г."/>
      <sheetName val="октябрь 19г."/>
      <sheetName val="10 мес. 19г."/>
      <sheetName val="ноябрь 19г."/>
      <sheetName val="11 мес.19г"/>
      <sheetName val="декабрь 19г."/>
      <sheetName val="12 мес.19г."/>
      <sheetName val="1 кв 18г."/>
      <sheetName val="апрель"/>
      <sheetName val="4 мес "/>
      <sheetName val="май"/>
      <sheetName val="5 мес"/>
      <sheetName val="июнь"/>
      <sheetName val="6 мес"/>
      <sheetName val="июль"/>
      <sheetName val="7 мес"/>
      <sheetName val="август"/>
      <sheetName val="8 мес"/>
      <sheetName val="сентябрь"/>
      <sheetName val="9 мес"/>
      <sheetName val="октябрь"/>
      <sheetName val="10 мес"/>
      <sheetName val="ноябрь"/>
      <sheetName val="11 мес"/>
      <sheetName val="декабрь"/>
      <sheetName val="12 ме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9">
          <cell r="H269">
            <v>903.03009279452056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"/>
      <sheetName val="НМА"/>
      <sheetName val="1 полуг"/>
      <sheetName val="2полуг"/>
    </sheetNames>
    <sheetDataSet>
      <sheetData sheetId="0">
        <row r="26">
          <cell r="E26">
            <v>4041846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 за 2018г. "/>
    </sheetNames>
    <sheetDataSet>
      <sheetData sheetId="0">
        <row r="8">
          <cell r="D8">
            <v>4384754</v>
          </cell>
        </row>
        <row r="51">
          <cell r="D51">
            <v>682.26199999999994</v>
          </cell>
        </row>
        <row r="55">
          <cell r="D55">
            <v>242.77699999999999</v>
          </cell>
        </row>
        <row r="68">
          <cell r="D68">
            <v>1299.71</v>
          </cell>
        </row>
        <row r="69">
          <cell r="D69">
            <v>2993.8</v>
          </cell>
        </row>
        <row r="70">
          <cell r="D70">
            <v>2599.41</v>
          </cell>
          <cell r="E70">
            <v>2599.41</v>
          </cell>
        </row>
        <row r="71">
          <cell r="D71">
            <v>10996.41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.Павлодар 2019-1"/>
      <sheetName val="г.Экибастуз 2019-1"/>
      <sheetName val="г.Павлодар продолж. "/>
      <sheetName val="г.Экибастуз продолж."/>
    </sheetNames>
    <sheetDataSet>
      <sheetData sheetId="0" refreshError="1"/>
      <sheetData sheetId="1">
        <row r="9">
          <cell r="FW9">
            <v>10.054480999999999</v>
          </cell>
        </row>
        <row r="13">
          <cell r="IV13">
            <v>1299.71</v>
          </cell>
        </row>
        <row r="16">
          <cell r="IV16">
            <v>2993.8000000000006</v>
          </cell>
        </row>
        <row r="118">
          <cell r="IV118">
            <v>10996.415790937181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S123"/>
  <sheetViews>
    <sheetView tabSelected="1" zoomScale="75" zoomScaleNormal="75" zoomScaleSheetLayoutView="75" workbookViewId="0">
      <selection activeCell="G62" sqref="G62"/>
    </sheetView>
  </sheetViews>
  <sheetFormatPr defaultRowHeight="18.75" outlineLevelRow="1" x14ac:dyDescent="0.3"/>
  <cols>
    <col min="1" max="1" width="3.875" style="4" customWidth="1"/>
    <col min="2" max="2" width="5.75" style="2" customWidth="1"/>
    <col min="3" max="3" width="62.5" style="1" customWidth="1"/>
    <col min="4" max="4" width="11.625" style="2" customWidth="1"/>
    <col min="5" max="5" width="22" style="3" customWidth="1" collapsed="1"/>
    <col min="6" max="6" width="20.5" style="2" customWidth="1"/>
    <col min="7" max="7" width="16.25" style="1" customWidth="1"/>
    <col min="8" max="8" width="47.125" style="4" customWidth="1"/>
    <col min="9" max="16" width="9" style="4"/>
    <col min="17" max="17" width="6.875" style="4" customWidth="1"/>
    <col min="18" max="18" width="16.375" style="4" customWidth="1"/>
    <col min="19" max="16384" width="9" style="4"/>
  </cols>
  <sheetData>
    <row r="1" spans="1:19" x14ac:dyDescent="0.3">
      <c r="G1" s="104" t="s">
        <v>0</v>
      </c>
      <c r="H1" s="104"/>
    </row>
    <row r="2" spans="1:19" x14ac:dyDescent="0.3">
      <c r="G2" s="104" t="s">
        <v>128</v>
      </c>
      <c r="H2" s="104"/>
    </row>
    <row r="3" spans="1:19" x14ac:dyDescent="0.3">
      <c r="G3" s="104" t="s">
        <v>129</v>
      </c>
      <c r="H3" s="104"/>
    </row>
    <row r="4" spans="1:19" x14ac:dyDescent="0.3">
      <c r="A4" s="90"/>
      <c r="B4" s="1"/>
      <c r="D4" s="1"/>
      <c r="E4" s="51"/>
      <c r="F4" s="1"/>
      <c r="H4" s="90"/>
    </row>
    <row r="5" spans="1:19" x14ac:dyDescent="0.3">
      <c r="A5" s="90"/>
      <c r="B5" s="1"/>
      <c r="D5" s="1"/>
      <c r="E5" s="51"/>
      <c r="F5" s="1"/>
      <c r="H5" s="90"/>
    </row>
    <row r="6" spans="1:19" x14ac:dyDescent="0.3">
      <c r="A6" s="90"/>
      <c r="B6" s="1"/>
      <c r="D6" s="1"/>
      <c r="E6" s="51"/>
      <c r="F6" s="1"/>
      <c r="H6" s="90"/>
    </row>
    <row r="7" spans="1:19" ht="57" customHeight="1" x14ac:dyDescent="0.3">
      <c r="A7" s="90"/>
      <c r="B7" s="1"/>
      <c r="C7" s="105" t="s">
        <v>1</v>
      </c>
      <c r="D7" s="105"/>
      <c r="E7" s="105"/>
      <c r="F7" s="105"/>
      <c r="G7" s="105"/>
      <c r="H7" s="105"/>
    </row>
    <row r="8" spans="1:19" x14ac:dyDescent="0.3">
      <c r="A8" s="90"/>
      <c r="B8" s="1"/>
      <c r="D8" s="1"/>
      <c r="E8" s="51"/>
      <c r="F8" s="1"/>
      <c r="H8" s="90"/>
    </row>
    <row r="9" spans="1:19" x14ac:dyDescent="0.3">
      <c r="A9" s="90"/>
      <c r="B9" s="1"/>
      <c r="C9" s="91" t="s">
        <v>126</v>
      </c>
      <c r="D9" s="1"/>
      <c r="E9" s="51"/>
      <c r="F9" s="1"/>
      <c r="H9" s="90"/>
    </row>
    <row r="10" spans="1:19" x14ac:dyDescent="0.3">
      <c r="A10" s="90"/>
      <c r="B10" s="1"/>
      <c r="C10" s="91" t="s">
        <v>119</v>
      </c>
      <c r="D10" s="1"/>
      <c r="E10" s="51"/>
      <c r="F10" s="1"/>
      <c r="H10" s="90"/>
    </row>
    <row r="11" spans="1:19" x14ac:dyDescent="0.3">
      <c r="A11" s="90"/>
      <c r="B11" s="1"/>
      <c r="C11" s="91" t="s">
        <v>2</v>
      </c>
      <c r="D11" s="1"/>
      <c r="E11" s="51"/>
      <c r="F11" s="1"/>
      <c r="H11" s="90"/>
    </row>
    <row r="12" spans="1:19" x14ac:dyDescent="0.3">
      <c r="A12" s="90"/>
      <c r="B12" s="1"/>
      <c r="C12" s="91" t="s">
        <v>3</v>
      </c>
      <c r="D12" s="1"/>
      <c r="E12" s="51"/>
      <c r="F12" s="1"/>
      <c r="H12" s="90"/>
    </row>
    <row r="13" spans="1:19" x14ac:dyDescent="0.3">
      <c r="A13" s="90"/>
      <c r="B13" s="1"/>
      <c r="C13" s="91" t="s">
        <v>127</v>
      </c>
      <c r="D13" s="1"/>
      <c r="E13" s="51"/>
      <c r="F13" s="1"/>
      <c r="H13" s="90"/>
      <c r="P13" s="5"/>
      <c r="Q13" s="5"/>
      <c r="R13" s="5"/>
      <c r="S13" s="5"/>
    </row>
    <row r="14" spans="1:19" s="9" customFormat="1" ht="15" customHeight="1" x14ac:dyDescent="0.3">
      <c r="A14" s="19"/>
      <c r="B14" s="10"/>
      <c r="C14" s="92" t="s">
        <v>4</v>
      </c>
      <c r="D14" s="10"/>
      <c r="E14" s="51"/>
      <c r="F14" s="7"/>
      <c r="G14" s="7"/>
      <c r="H14" s="34"/>
      <c r="P14" s="8"/>
      <c r="Q14" s="8"/>
      <c r="R14" s="11"/>
      <c r="S14" s="12"/>
    </row>
    <row r="15" spans="1:19" s="9" customFormat="1" ht="16.5" customHeight="1" x14ac:dyDescent="0.3">
      <c r="A15" s="19"/>
      <c r="B15" s="106"/>
      <c r="C15" s="106"/>
      <c r="D15" s="7"/>
      <c r="E15" s="51"/>
      <c r="F15" s="7"/>
      <c r="G15" s="7"/>
      <c r="H15" s="34"/>
      <c r="P15" s="8"/>
      <c r="Q15" s="8"/>
      <c r="R15" s="13"/>
      <c r="S15" s="12"/>
    </row>
    <row r="16" spans="1:19" s="9" customFormat="1" ht="56.25" customHeight="1" x14ac:dyDescent="0.25">
      <c r="B16" s="108" t="s">
        <v>5</v>
      </c>
      <c r="C16" s="108" t="s">
        <v>6</v>
      </c>
      <c r="D16" s="108" t="s">
        <v>7</v>
      </c>
      <c r="E16" s="108" t="s">
        <v>130</v>
      </c>
      <c r="F16" s="108" t="s">
        <v>131</v>
      </c>
      <c r="G16" s="109" t="s">
        <v>8</v>
      </c>
      <c r="H16" s="108" t="s">
        <v>9</v>
      </c>
      <c r="P16" s="8"/>
      <c r="Q16" s="8"/>
      <c r="R16" s="11"/>
      <c r="S16" s="12"/>
    </row>
    <row r="17" spans="2:19" s="9" customFormat="1" ht="57.75" customHeight="1" x14ac:dyDescent="0.25">
      <c r="B17" s="116"/>
      <c r="C17" s="117"/>
      <c r="D17" s="116"/>
      <c r="E17" s="108"/>
      <c r="F17" s="108"/>
      <c r="G17" s="109"/>
      <c r="H17" s="108"/>
      <c r="P17" s="8"/>
      <c r="Q17" s="8"/>
      <c r="R17" s="8"/>
      <c r="S17" s="8"/>
    </row>
    <row r="18" spans="2:19" s="9" customFormat="1" ht="44.25" customHeight="1" outlineLevel="1" x14ac:dyDescent="0.25">
      <c r="B18" s="15" t="s">
        <v>10</v>
      </c>
      <c r="C18" s="14" t="s">
        <v>11</v>
      </c>
      <c r="D18" s="55" t="s">
        <v>12</v>
      </c>
      <c r="E18" s="76">
        <f>E22</f>
        <v>4384754</v>
      </c>
      <c r="F18" s="76">
        <f>'[1]Испол ТС с 01.01.18г (11 мес)'!$DB$6</f>
        <v>4089077.0576800695</v>
      </c>
      <c r="G18" s="86">
        <f>F18/E18-1</f>
        <v>-6.7432960280081944E-2</v>
      </c>
      <c r="H18" s="99" t="s">
        <v>111</v>
      </c>
    </row>
    <row r="19" spans="2:19" s="9" customFormat="1" ht="24.75" customHeight="1" outlineLevel="1" x14ac:dyDescent="0.25">
      <c r="B19" s="16"/>
      <c r="C19" s="17" t="s">
        <v>13</v>
      </c>
      <c r="D19" s="18"/>
      <c r="E19" s="77"/>
      <c r="F19" s="77"/>
      <c r="G19" s="77"/>
      <c r="H19" s="100"/>
    </row>
    <row r="20" spans="2:19" s="9" customFormat="1" ht="31.5" customHeight="1" outlineLevel="1" x14ac:dyDescent="0.25">
      <c r="B20" s="56">
        <v>1</v>
      </c>
      <c r="C20" s="14" t="s">
        <v>14</v>
      </c>
      <c r="D20" s="55" t="s">
        <v>15</v>
      </c>
      <c r="E20" s="76">
        <f>E18</f>
        <v>4384754</v>
      </c>
      <c r="F20" s="76">
        <f>F18</f>
        <v>4089077.0576800695</v>
      </c>
      <c r="G20" s="86">
        <f>F20/E20-1</f>
        <v>-6.7432960280081944E-2</v>
      </c>
      <c r="H20" s="101"/>
    </row>
    <row r="21" spans="2:19" s="9" customFormat="1" ht="18" customHeight="1" outlineLevel="1" x14ac:dyDescent="0.3">
      <c r="B21" s="16"/>
      <c r="C21" s="17" t="s">
        <v>13</v>
      </c>
      <c r="D21" s="18" t="s">
        <v>15</v>
      </c>
      <c r="E21" s="78"/>
      <c r="F21" s="64"/>
      <c r="G21" s="78"/>
      <c r="H21" s="100"/>
    </row>
    <row r="22" spans="2:19" s="9" customFormat="1" ht="44.25" customHeight="1" outlineLevel="1" x14ac:dyDescent="0.25">
      <c r="B22" s="16" t="s">
        <v>16</v>
      </c>
      <c r="C22" s="17" t="s">
        <v>17</v>
      </c>
      <c r="D22" s="18" t="s">
        <v>15</v>
      </c>
      <c r="E22" s="110">
        <v>4384754</v>
      </c>
      <c r="F22" s="110">
        <v>4089077.0576800695</v>
      </c>
      <c r="G22" s="112">
        <f>F22/E22-1</f>
        <v>-6.7432960280081944E-2</v>
      </c>
      <c r="H22" s="114" t="s">
        <v>112</v>
      </c>
    </row>
    <row r="23" spans="2:19" s="9" customFormat="1" ht="37.5" customHeight="1" outlineLevel="1" x14ac:dyDescent="0.25">
      <c r="B23" s="16" t="s">
        <v>18</v>
      </c>
      <c r="C23" s="17" t="s">
        <v>19</v>
      </c>
      <c r="D23" s="18" t="s">
        <v>15</v>
      </c>
      <c r="E23" s="111"/>
      <c r="F23" s="111"/>
      <c r="G23" s="113"/>
      <c r="H23" s="115"/>
    </row>
    <row r="24" spans="2:19" s="19" customFormat="1" ht="21" customHeight="1" x14ac:dyDescent="0.25">
      <c r="B24" s="15" t="s">
        <v>20</v>
      </c>
      <c r="C24" s="14" t="s">
        <v>21</v>
      </c>
      <c r="D24" s="55" t="s">
        <v>15</v>
      </c>
      <c r="E24" s="76">
        <f>E26+E33+E38+E39+E44</f>
        <v>61656.666666666664</v>
      </c>
      <c r="F24" s="76">
        <f>F26+F33+F38+F39+F44</f>
        <v>84108.517704234007</v>
      </c>
      <c r="G24" s="86">
        <f>F24/E24-1</f>
        <v>0.36414312111532698</v>
      </c>
      <c r="H24" s="62"/>
    </row>
    <row r="25" spans="2:19" s="9" customFormat="1" ht="17.25" customHeight="1" x14ac:dyDescent="0.3">
      <c r="B25" s="16"/>
      <c r="C25" s="17" t="s">
        <v>13</v>
      </c>
      <c r="D25" s="18" t="s">
        <v>15</v>
      </c>
      <c r="E25" s="78"/>
      <c r="F25" s="64"/>
      <c r="G25" s="78"/>
      <c r="H25" s="62"/>
    </row>
    <row r="26" spans="2:19" s="9" customFormat="1" ht="24" customHeight="1" x14ac:dyDescent="0.25">
      <c r="B26" s="107">
        <v>2</v>
      </c>
      <c r="C26" s="14" t="s">
        <v>22</v>
      </c>
      <c r="D26" s="55" t="s">
        <v>15</v>
      </c>
      <c r="E26" s="76">
        <f>E28</f>
        <v>3163.9999999999995</v>
      </c>
      <c r="F26" s="76">
        <f>F28</f>
        <v>4430.8559472455217</v>
      </c>
      <c r="G26" s="86">
        <f>F26/E26-1</f>
        <v>0.4003969491926429</v>
      </c>
      <c r="H26" s="63"/>
    </row>
    <row r="27" spans="2:19" s="9" customFormat="1" ht="17.25" customHeight="1" x14ac:dyDescent="0.3">
      <c r="B27" s="107"/>
      <c r="C27" s="17" t="s">
        <v>13</v>
      </c>
      <c r="D27" s="18" t="s">
        <v>15</v>
      </c>
      <c r="E27" s="78"/>
      <c r="F27" s="64"/>
      <c r="G27" s="78"/>
      <c r="H27" s="62"/>
    </row>
    <row r="28" spans="2:19" s="9" customFormat="1" ht="61.5" customHeight="1" x14ac:dyDescent="0.25">
      <c r="B28" s="16" t="s">
        <v>23</v>
      </c>
      <c r="C28" s="17" t="s">
        <v>24</v>
      </c>
      <c r="D28" s="18" t="s">
        <v>15</v>
      </c>
      <c r="E28" s="79">
        <f>'[1]Испол ТС с 01.01.18г (11 мес)'!$DA$16</f>
        <v>3163.9999999999995</v>
      </c>
      <c r="F28" s="79">
        <f>'[1]Испол ТС с 01.01.18г (11 мес)'!$DB$16</f>
        <v>4430.8559472455217</v>
      </c>
      <c r="G28" s="41">
        <f>F28/E28-1</f>
        <v>0.4003969491926429</v>
      </c>
      <c r="H28" s="93" t="s">
        <v>113</v>
      </c>
    </row>
    <row r="29" spans="2:19" s="9" customFormat="1" ht="17.25" hidden="1" customHeight="1" x14ac:dyDescent="0.25">
      <c r="B29" s="16"/>
      <c r="C29" s="17" t="s">
        <v>13</v>
      </c>
      <c r="D29" s="18"/>
      <c r="E29" s="79"/>
      <c r="F29" s="58"/>
      <c r="G29" s="87"/>
      <c r="H29" s="62"/>
    </row>
    <row r="30" spans="2:19" s="9" customFormat="1" ht="36" hidden="1" customHeight="1" x14ac:dyDescent="0.25">
      <c r="B30" s="16"/>
      <c r="C30" s="17" t="s">
        <v>25</v>
      </c>
      <c r="D30" s="18"/>
      <c r="E30" s="79"/>
      <c r="F30" s="58">
        <v>258.98942</v>
      </c>
      <c r="G30" s="87"/>
      <c r="H30" s="62"/>
    </row>
    <row r="31" spans="2:19" s="9" customFormat="1" ht="29.25" hidden="1" customHeight="1" x14ac:dyDescent="0.25">
      <c r="B31" s="16"/>
      <c r="C31" s="17" t="s">
        <v>26</v>
      </c>
      <c r="D31" s="18"/>
      <c r="E31" s="79"/>
      <c r="F31" s="58">
        <v>3.4354500000000003</v>
      </c>
      <c r="G31" s="87"/>
      <c r="H31" s="62"/>
    </row>
    <row r="32" spans="2:19" s="9" customFormat="1" ht="17.25" hidden="1" customHeight="1" x14ac:dyDescent="0.25">
      <c r="B32" s="16"/>
      <c r="C32" s="17" t="s">
        <v>27</v>
      </c>
      <c r="D32" s="18"/>
      <c r="E32" s="79"/>
      <c r="F32" s="58">
        <v>17.55397</v>
      </c>
      <c r="G32" s="87"/>
      <c r="H32" s="62"/>
    </row>
    <row r="33" spans="2:11" s="9" customFormat="1" ht="17.25" customHeight="1" x14ac:dyDescent="0.25">
      <c r="B33" s="107">
        <v>3</v>
      </c>
      <c r="C33" s="14" t="s">
        <v>28</v>
      </c>
      <c r="D33" s="55" t="s">
        <v>15</v>
      </c>
      <c r="E33" s="76">
        <f>E35+E36+E37</f>
        <v>39923</v>
      </c>
      <c r="F33" s="76">
        <f>F35+F36+F37</f>
        <v>55168.874337959962</v>
      </c>
      <c r="G33" s="86">
        <f>F33/E33-1</f>
        <v>0.38188198126293016</v>
      </c>
      <c r="H33" s="63"/>
    </row>
    <row r="34" spans="2:11" s="9" customFormat="1" ht="17.25" customHeight="1" x14ac:dyDescent="0.3">
      <c r="B34" s="107"/>
      <c r="C34" s="17" t="s">
        <v>13</v>
      </c>
      <c r="D34" s="18" t="s">
        <v>15</v>
      </c>
      <c r="E34" s="78"/>
      <c r="F34" s="64"/>
      <c r="G34" s="78"/>
      <c r="H34" s="62"/>
    </row>
    <row r="35" spans="2:11" s="9" customFormat="1" ht="27.75" customHeight="1" x14ac:dyDescent="0.25">
      <c r="B35" s="16" t="s">
        <v>29</v>
      </c>
      <c r="C35" s="17" t="s">
        <v>30</v>
      </c>
      <c r="D35" s="18" t="s">
        <v>15</v>
      </c>
      <c r="E35" s="79">
        <f>'[1]Испол ТС с 01.01.18г (11 мес)'!$DA$19</f>
        <v>36327</v>
      </c>
      <c r="F35" s="79">
        <f>'[1]Испол ТС с 01.01.18г (11 мес)'!$DB$19</f>
        <v>50087.97466672006</v>
      </c>
      <c r="G35" s="41">
        <f>F35/E35-1</f>
        <v>0.37880845285104914</v>
      </c>
      <c r="H35" s="118" t="s">
        <v>114</v>
      </c>
    </row>
    <row r="36" spans="2:11" s="9" customFormat="1" ht="51" customHeight="1" x14ac:dyDescent="0.25">
      <c r="B36" s="16" t="s">
        <v>31</v>
      </c>
      <c r="C36" s="17" t="s">
        <v>32</v>
      </c>
      <c r="D36" s="18" t="s">
        <v>15</v>
      </c>
      <c r="E36" s="79">
        <f>'[1]Испол ТС с 01.01.18г (11 мес)'!$DA$20</f>
        <v>3106.0000000000005</v>
      </c>
      <c r="F36" s="79">
        <f>'[1]Испол ТС с 01.01.18г (11 мес)'!$DB$20</f>
        <v>4304.0712912399013</v>
      </c>
      <c r="G36" s="41">
        <f>F36/E36-1</f>
        <v>0.3857280396780105</v>
      </c>
      <c r="H36" s="119"/>
    </row>
    <row r="37" spans="2:11" s="19" customFormat="1" ht="17.25" customHeight="1" x14ac:dyDescent="0.25">
      <c r="B37" s="16" t="s">
        <v>121</v>
      </c>
      <c r="C37" s="17" t="s">
        <v>120</v>
      </c>
      <c r="D37" s="18" t="s">
        <v>15</v>
      </c>
      <c r="E37" s="79">
        <f>'[1]Испол ТС с 01.01.18г (11 мес)'!$DA$21</f>
        <v>489.99999999999994</v>
      </c>
      <c r="F37" s="79">
        <f>'[1]Испол ТС с 01.01.18г (11 мес)'!$DB$21</f>
        <v>776.82837999999992</v>
      </c>
      <c r="G37" s="41">
        <f>F37/E37-1</f>
        <v>0.58536404081632654</v>
      </c>
      <c r="H37" s="120"/>
    </row>
    <row r="38" spans="2:11" s="20" customFormat="1" ht="17.25" customHeight="1" x14ac:dyDescent="0.2">
      <c r="B38" s="56">
        <v>4</v>
      </c>
      <c r="C38" s="14" t="s">
        <v>33</v>
      </c>
      <c r="D38" s="55" t="s">
        <v>15</v>
      </c>
      <c r="E38" s="76">
        <f>'[1]Испол ТС с 01.01.18г (11 мес)'!$DA$22</f>
        <v>892.00000000000011</v>
      </c>
      <c r="F38" s="76">
        <f>'[2]12 мес.19г.'!$H$269</f>
        <v>903.03009279452056</v>
      </c>
      <c r="G38" s="103">
        <f>F38/E38-1</f>
        <v>1.2365574881749275E-2</v>
      </c>
      <c r="H38" s="93" t="s">
        <v>122</v>
      </c>
      <c r="K38" s="21"/>
    </row>
    <row r="39" spans="2:11" s="19" customFormat="1" ht="17.25" customHeight="1" x14ac:dyDescent="0.25">
      <c r="B39" s="107">
        <v>5</v>
      </c>
      <c r="C39" s="14" t="s">
        <v>34</v>
      </c>
      <c r="D39" s="55" t="s">
        <v>15</v>
      </c>
      <c r="E39" s="80">
        <f>E41+E42+E43</f>
        <v>2522.6666666666665</v>
      </c>
      <c r="F39" s="80">
        <f>F41+F42+F43</f>
        <v>3746.0968699999994</v>
      </c>
      <c r="G39" s="86">
        <f>F39/E39-1</f>
        <v>0.48497497489429153</v>
      </c>
      <c r="H39" s="61"/>
    </row>
    <row r="40" spans="2:11" s="19" customFormat="1" ht="17.25" customHeight="1" x14ac:dyDescent="0.3">
      <c r="B40" s="107"/>
      <c r="C40" s="17" t="s">
        <v>13</v>
      </c>
      <c r="D40" s="18" t="s">
        <v>15</v>
      </c>
      <c r="E40" s="78"/>
      <c r="F40" s="64"/>
      <c r="G40" s="78"/>
      <c r="H40" s="62"/>
    </row>
    <row r="41" spans="2:11" s="19" customFormat="1" ht="37.5" customHeight="1" x14ac:dyDescent="0.25">
      <c r="B41" s="16" t="s">
        <v>35</v>
      </c>
      <c r="C41" s="17" t="s">
        <v>36</v>
      </c>
      <c r="D41" s="18" t="s">
        <v>15</v>
      </c>
      <c r="E41" s="79">
        <f>'[1]Испол ТС с 01.01.18г (11 мес)'!$DA$25</f>
        <v>2409</v>
      </c>
      <c r="F41" s="79">
        <f>'[1]Испол ТС с 01.01.18г (11 мес)'!$DB$25</f>
        <v>3510.2586099999994</v>
      </c>
      <c r="G41" s="41">
        <f>F41/E41-1</f>
        <v>0.45714346616853452</v>
      </c>
      <c r="H41" s="94" t="s">
        <v>115</v>
      </c>
    </row>
    <row r="42" spans="2:11" s="19" customFormat="1" ht="39.75" customHeight="1" x14ac:dyDescent="0.25">
      <c r="B42" s="16" t="s">
        <v>37</v>
      </c>
      <c r="C42" s="17" t="s">
        <v>38</v>
      </c>
      <c r="D42" s="18" t="s">
        <v>15</v>
      </c>
      <c r="E42" s="79">
        <f>'[1]Испол ТС с 01.01.18г (11 мес)'!$DA$26</f>
        <v>70</v>
      </c>
      <c r="F42" s="79">
        <f>'[1]Испол ТС с 01.01.18г (11 мес)'!$DB$26</f>
        <v>134.03825999999998</v>
      </c>
      <c r="G42" s="41">
        <f t="shared" ref="G42:G73" si="0">F42/E42-1</f>
        <v>0.91483228571428543</v>
      </c>
      <c r="H42" s="94" t="s">
        <v>39</v>
      </c>
    </row>
    <row r="43" spans="2:11" s="19" customFormat="1" ht="42.75" customHeight="1" x14ac:dyDescent="0.25">
      <c r="B43" s="16" t="s">
        <v>40</v>
      </c>
      <c r="C43" s="17" t="s">
        <v>41</v>
      </c>
      <c r="D43" s="18" t="s">
        <v>15</v>
      </c>
      <c r="E43" s="79">
        <f>'[1]Испол ТС с 01.01.18г (11 мес)'!$DA$27</f>
        <v>43.666666666666664</v>
      </c>
      <c r="F43" s="79">
        <f>'[1]Испол ТС с 01.01.18г (11 мес)'!$DB$27</f>
        <v>101.79999999999998</v>
      </c>
      <c r="G43" s="41">
        <f t="shared" si="0"/>
        <v>1.331297709923664</v>
      </c>
      <c r="H43" s="94" t="s">
        <v>42</v>
      </c>
    </row>
    <row r="44" spans="2:11" s="19" customFormat="1" ht="19.5" customHeight="1" x14ac:dyDescent="0.25">
      <c r="B44" s="107">
        <v>6</v>
      </c>
      <c r="C44" s="22" t="s">
        <v>43</v>
      </c>
      <c r="D44" s="55" t="s">
        <v>15</v>
      </c>
      <c r="E44" s="76">
        <f>SUM(E46:E58)</f>
        <v>15154.999999999998</v>
      </c>
      <c r="F44" s="76">
        <f>SUM(F46:F58)</f>
        <v>19859.660456233996</v>
      </c>
      <c r="G44" s="86">
        <f t="shared" si="0"/>
        <v>0.31043618978779275</v>
      </c>
      <c r="H44" s="62"/>
    </row>
    <row r="45" spans="2:11" s="19" customFormat="1" ht="18.75" customHeight="1" x14ac:dyDescent="0.3">
      <c r="B45" s="107"/>
      <c r="C45" s="17" t="s">
        <v>13</v>
      </c>
      <c r="D45" s="18" t="s">
        <v>15</v>
      </c>
      <c r="E45" s="78"/>
      <c r="F45" s="64"/>
      <c r="G45" s="78"/>
      <c r="H45" s="62"/>
    </row>
    <row r="46" spans="2:11" s="19" customFormat="1" ht="31.5" x14ac:dyDescent="0.25">
      <c r="B46" s="16" t="s">
        <v>44</v>
      </c>
      <c r="C46" s="17" t="s">
        <v>45</v>
      </c>
      <c r="D46" s="18" t="s">
        <v>15</v>
      </c>
      <c r="E46" s="79">
        <f>'[1]Испол ТС с 01.01.18г (11 мес)'!$DA$30</f>
        <v>2307</v>
      </c>
      <c r="F46" s="79">
        <f>'[1]Испол ТС с 01.01.18г (11 мес)'!$DB$30</f>
        <v>3167.8875999999996</v>
      </c>
      <c r="G46" s="41">
        <f t="shared" si="0"/>
        <v>0.37316324230602493</v>
      </c>
      <c r="H46" s="95" t="s">
        <v>134</v>
      </c>
    </row>
    <row r="47" spans="2:11" s="19" customFormat="1" ht="47.25" x14ac:dyDescent="0.25">
      <c r="B47" s="16" t="s">
        <v>46</v>
      </c>
      <c r="C47" s="17" t="s">
        <v>47</v>
      </c>
      <c r="D47" s="18" t="s">
        <v>15</v>
      </c>
      <c r="E47" s="79">
        <f>'[1]Испол ТС с 01.01.18г (11 мес)'!$DA$31</f>
        <v>8700.9999999999982</v>
      </c>
      <c r="F47" s="79">
        <f>'[1]Испол ТС с 01.01.18г (11 мес)'!$DB$31</f>
        <v>10560.3066</v>
      </c>
      <c r="G47" s="41">
        <f t="shared" si="0"/>
        <v>0.21368884036317692</v>
      </c>
      <c r="H47" s="95" t="s">
        <v>133</v>
      </c>
    </row>
    <row r="48" spans="2:11" s="19" customFormat="1" ht="56.25" customHeight="1" x14ac:dyDescent="0.25">
      <c r="B48" s="16" t="s">
        <v>48</v>
      </c>
      <c r="C48" s="17" t="s">
        <v>49</v>
      </c>
      <c r="D48" s="18" t="s">
        <v>15</v>
      </c>
      <c r="E48" s="79">
        <f>'[1]Испол ТС с 01.01.18г (11 мес)'!$DA$32</f>
        <v>649</v>
      </c>
      <c r="F48" s="79">
        <f>'[1]Испол ТС с 01.01.18г (11 мес)'!$DB$32</f>
        <v>732.03171000000009</v>
      </c>
      <c r="G48" s="41">
        <f t="shared" si="0"/>
        <v>0.12793791987673364</v>
      </c>
      <c r="H48" s="95" t="s">
        <v>135</v>
      </c>
    </row>
    <row r="49" spans="2:8" s="19" customFormat="1" ht="36" customHeight="1" x14ac:dyDescent="0.25">
      <c r="B49" s="16" t="s">
        <v>50</v>
      </c>
      <c r="C49" s="17" t="s">
        <v>51</v>
      </c>
      <c r="D49" s="18" t="s">
        <v>15</v>
      </c>
      <c r="E49" s="79">
        <f>'[1]Испол ТС с 01.01.18г (11 мес)'!$DA$33</f>
        <v>1719.9999999999998</v>
      </c>
      <c r="F49" s="79">
        <f>'[1]Испол ТС с 01.01.18г (11 мес)'!$DB$33</f>
        <v>2728.1211800000001</v>
      </c>
      <c r="G49" s="41">
        <f t="shared" si="0"/>
        <v>0.58611696511627942</v>
      </c>
      <c r="H49" s="95" t="s">
        <v>136</v>
      </c>
    </row>
    <row r="50" spans="2:8" s="19" customFormat="1" ht="31.5" x14ac:dyDescent="0.25">
      <c r="B50" s="16" t="s">
        <v>52</v>
      </c>
      <c r="C50" s="17" t="s">
        <v>53</v>
      </c>
      <c r="D50" s="18" t="s">
        <v>15</v>
      </c>
      <c r="E50" s="79">
        <f>'[1]Испол ТС с 01.01.18г (11 мес)'!$DA$34</f>
        <v>3</v>
      </c>
      <c r="F50" s="79">
        <f>'[1]Испол ТС с 01.01.18г (11 мес)'!$DB$34</f>
        <v>3.6169600000000002</v>
      </c>
      <c r="G50" s="41">
        <f t="shared" si="0"/>
        <v>0.20565333333333347</v>
      </c>
      <c r="H50" s="95" t="s">
        <v>140</v>
      </c>
    </row>
    <row r="51" spans="2:8" s="19" customFormat="1" ht="39" customHeight="1" x14ac:dyDescent="0.25">
      <c r="B51" s="16" t="s">
        <v>54</v>
      </c>
      <c r="C51" s="17" t="s">
        <v>55</v>
      </c>
      <c r="D51" s="18" t="s">
        <v>15</v>
      </c>
      <c r="E51" s="79">
        <f>'[1]Испол ТС с 01.01.18г (11 мес)'!$DA$35</f>
        <v>1091</v>
      </c>
      <c r="F51" s="79">
        <f>'[1]Испол ТС с 01.01.18г (11 мес)'!$DB$35</f>
        <v>1690.80799</v>
      </c>
      <c r="G51" s="41">
        <f t="shared" si="0"/>
        <v>0.54977817598533463</v>
      </c>
      <c r="H51" s="96" t="s">
        <v>56</v>
      </c>
    </row>
    <row r="52" spans="2:8" s="19" customFormat="1" ht="17.25" customHeight="1" x14ac:dyDescent="0.25">
      <c r="B52" s="16" t="s">
        <v>57</v>
      </c>
      <c r="C52" s="17" t="s">
        <v>58</v>
      </c>
      <c r="D52" s="18" t="s">
        <v>15</v>
      </c>
      <c r="E52" s="79">
        <f>'[1]Испол ТС с 01.01.18г (11 мес)'!$DA$36</f>
        <v>116.00000000000001</v>
      </c>
      <c r="F52" s="79">
        <f>'[1]Испол ТС с 01.01.18г (11 мес)'!$DB$36</f>
        <v>123.168586234</v>
      </c>
      <c r="G52" s="41">
        <f t="shared" si="0"/>
        <v>6.179815718965509E-2</v>
      </c>
      <c r="H52" s="67"/>
    </row>
    <row r="53" spans="2:8" s="19" customFormat="1" ht="40.5" customHeight="1" x14ac:dyDescent="0.25">
      <c r="B53" s="16" t="s">
        <v>59</v>
      </c>
      <c r="C53" s="17" t="s">
        <v>60</v>
      </c>
      <c r="D53" s="18" t="s">
        <v>15</v>
      </c>
      <c r="E53" s="79">
        <f>'[1]Испол ТС с 01.01.18г (11 мес)'!$DA$37</f>
        <v>55.000000000000007</v>
      </c>
      <c r="F53" s="79">
        <f>'[1]Испол ТС с 01.01.18г (11 мес)'!$DB$37</f>
        <v>112.65447000000002</v>
      </c>
      <c r="G53" s="41">
        <f t="shared" si="0"/>
        <v>1.0482630909090909</v>
      </c>
      <c r="H53" s="95" t="s">
        <v>137</v>
      </c>
    </row>
    <row r="54" spans="2:8" s="19" customFormat="1" ht="38.25" customHeight="1" x14ac:dyDescent="0.25">
      <c r="B54" s="16" t="s">
        <v>61</v>
      </c>
      <c r="C54" s="17" t="s">
        <v>62</v>
      </c>
      <c r="D54" s="18" t="s">
        <v>15</v>
      </c>
      <c r="E54" s="79">
        <f>'[1]Испол ТС с 01.01.18г (11 мес)'!$DA$38</f>
        <v>1</v>
      </c>
      <c r="F54" s="79">
        <f>'[1]Испол ТС с 01.01.18г (11 мес)'!$DB$38</f>
        <v>9.9553600000000007</v>
      </c>
      <c r="G54" s="41">
        <f t="shared" si="0"/>
        <v>8.9553600000000007</v>
      </c>
      <c r="H54" s="95" t="s">
        <v>138</v>
      </c>
    </row>
    <row r="55" spans="2:8" s="19" customFormat="1" ht="38.25" customHeight="1" x14ac:dyDescent="0.25">
      <c r="B55" s="16" t="s">
        <v>63</v>
      </c>
      <c r="C55" s="17" t="s">
        <v>64</v>
      </c>
      <c r="D55" s="18" t="s">
        <v>15</v>
      </c>
      <c r="E55" s="79">
        <f>'[1]Испол ТС с 01.01.18г (11 мес)'!$DA$39</f>
        <v>61.000000000000007</v>
      </c>
      <c r="F55" s="79">
        <f>'[1]Испол ТС с 01.01.18г (11 мес)'!$DB$39</f>
        <v>245.73214999999999</v>
      </c>
      <c r="G55" s="41">
        <f t="shared" si="0"/>
        <v>3.0283959016393434</v>
      </c>
      <c r="H55" s="95" t="s">
        <v>139</v>
      </c>
    </row>
    <row r="56" spans="2:8" s="19" customFormat="1" ht="21" customHeight="1" x14ac:dyDescent="0.25">
      <c r="B56" s="16" t="s">
        <v>65</v>
      </c>
      <c r="C56" s="17" t="s">
        <v>66</v>
      </c>
      <c r="D56" s="18" t="s">
        <v>15</v>
      </c>
      <c r="E56" s="79">
        <f>'[1]Испол ТС с 01.01.18г (11 мес)'!$DA$40</f>
        <v>0</v>
      </c>
      <c r="F56" s="79">
        <v>0</v>
      </c>
      <c r="G56" s="41">
        <v>0</v>
      </c>
      <c r="H56" s="66"/>
    </row>
    <row r="57" spans="2:8" s="19" customFormat="1" ht="23.25" customHeight="1" x14ac:dyDescent="0.25">
      <c r="B57" s="16" t="s">
        <v>67</v>
      </c>
      <c r="C57" s="17" t="s">
        <v>68</v>
      </c>
      <c r="D57" s="18" t="s">
        <v>15</v>
      </c>
      <c r="E57" s="79">
        <f>'[1]Испол ТС с 01.01.18г (11 мес)'!$DA$41</f>
        <v>447.99999999999994</v>
      </c>
      <c r="F57" s="79">
        <f>'[1]Испол ТС с 01.01.18г (11 мес)'!$DB$41</f>
        <v>481.50033000000002</v>
      </c>
      <c r="G57" s="41">
        <f t="shared" si="0"/>
        <v>7.4777522321428647E-2</v>
      </c>
      <c r="H57" s="66"/>
    </row>
    <row r="58" spans="2:8" s="19" customFormat="1" ht="40.5" customHeight="1" x14ac:dyDescent="0.25">
      <c r="B58" s="16" t="s">
        <v>69</v>
      </c>
      <c r="C58" s="17" t="s">
        <v>70</v>
      </c>
      <c r="D58" s="18"/>
      <c r="E58" s="79">
        <f>'[1]Испол ТС с 01.01.18г (11 мес)'!$DA$42</f>
        <v>3</v>
      </c>
      <c r="F58" s="79">
        <f>'[1]Испол ТС с 01.01.18г (11 мес)'!$DB$42</f>
        <v>3.8775199999999992</v>
      </c>
      <c r="G58" s="41">
        <f t="shared" si="0"/>
        <v>0.29250666666666647</v>
      </c>
      <c r="H58" s="95" t="s">
        <v>71</v>
      </c>
    </row>
    <row r="59" spans="2:8" s="20" customFormat="1" ht="18" hidden="1" customHeight="1" x14ac:dyDescent="0.2">
      <c r="B59" s="15" t="s">
        <v>20</v>
      </c>
      <c r="C59" s="14" t="s">
        <v>72</v>
      </c>
      <c r="D59" s="55" t="s">
        <v>15</v>
      </c>
      <c r="E59" s="65">
        <v>55367</v>
      </c>
      <c r="F59" s="65">
        <v>77064.814881013866</v>
      </c>
      <c r="G59" s="88">
        <v>39.189074504693906</v>
      </c>
      <c r="H59" s="68"/>
    </row>
    <row r="60" spans="2:8" s="20" customFormat="1" ht="26.25" customHeight="1" x14ac:dyDescent="0.2">
      <c r="B60" s="15" t="s">
        <v>73</v>
      </c>
      <c r="C60" s="14" t="s">
        <v>74</v>
      </c>
      <c r="D60" s="55" t="s">
        <v>15</v>
      </c>
      <c r="E60" s="80">
        <f>E20+E24</f>
        <v>4446410.666666667</v>
      </c>
      <c r="F60" s="80">
        <f>F20+F24</f>
        <v>4173185.5753843035</v>
      </c>
      <c r="G60" s="86">
        <f t="shared" si="0"/>
        <v>-6.144846073950061E-2</v>
      </c>
      <c r="H60" s="95" t="s">
        <v>116</v>
      </c>
    </row>
    <row r="61" spans="2:8" s="20" customFormat="1" ht="72" customHeight="1" x14ac:dyDescent="0.2">
      <c r="B61" s="15" t="s">
        <v>75</v>
      </c>
      <c r="C61" s="14" t="s">
        <v>76</v>
      </c>
      <c r="D61" s="55" t="s">
        <v>15</v>
      </c>
      <c r="E61" s="81">
        <v>0</v>
      </c>
      <c r="F61" s="80">
        <f>F63-F60</f>
        <v>-563095.39733604342</v>
      </c>
      <c r="G61" s="86"/>
      <c r="H61" s="98" t="s">
        <v>142</v>
      </c>
    </row>
    <row r="62" spans="2:8" s="20" customFormat="1" ht="38.25" customHeight="1" x14ac:dyDescent="0.25">
      <c r="B62" s="15" t="s">
        <v>77</v>
      </c>
      <c r="C62" s="14" t="s">
        <v>78</v>
      </c>
      <c r="D62" s="55"/>
      <c r="E62" s="76">
        <v>2544</v>
      </c>
      <c r="F62" s="80">
        <f>[3]ОС!$E$26/1000</f>
        <v>4041.846</v>
      </c>
      <c r="G62" s="86">
        <f t="shared" si="0"/>
        <v>0.58877594339622652</v>
      </c>
      <c r="H62" s="62"/>
    </row>
    <row r="63" spans="2:8" s="20" customFormat="1" ht="18" customHeight="1" x14ac:dyDescent="0.2">
      <c r="B63" s="15" t="s">
        <v>79</v>
      </c>
      <c r="C63" s="14" t="s">
        <v>80</v>
      </c>
      <c r="D63" s="55" t="s">
        <v>15</v>
      </c>
      <c r="E63" s="80">
        <f>E60</f>
        <v>4446410.666666667</v>
      </c>
      <c r="F63" s="80">
        <f>'[1]Испол ТС с 01.01.18г (11 мес)'!$DB$46</f>
        <v>3610090.17804826</v>
      </c>
      <c r="G63" s="102">
        <f t="shared" si="0"/>
        <v>-0.18808889941004259</v>
      </c>
      <c r="H63" s="69"/>
    </row>
    <row r="64" spans="2:8" s="20" customFormat="1" ht="99.75" customHeight="1" x14ac:dyDescent="0.2">
      <c r="B64" s="15" t="s">
        <v>81</v>
      </c>
      <c r="C64" s="14" t="s">
        <v>82</v>
      </c>
      <c r="D64" s="23" t="s">
        <v>83</v>
      </c>
      <c r="E64" s="82">
        <v>925.03899999999999</v>
      </c>
      <c r="F64" s="82">
        <f>'[1]Испол ТС с 01.01.18г (11 мес)'!$DB$48</f>
        <v>864.22181</v>
      </c>
      <c r="G64" s="102">
        <f t="shared" si="0"/>
        <v>-6.5745541539329655E-2</v>
      </c>
      <c r="H64" s="98" t="s">
        <v>117</v>
      </c>
    </row>
    <row r="65" spans="2:8" s="19" customFormat="1" ht="32.25" customHeight="1" outlineLevel="1" x14ac:dyDescent="0.25">
      <c r="B65" s="15"/>
      <c r="C65" s="14" t="s">
        <v>84</v>
      </c>
      <c r="D65" s="55" t="s">
        <v>15</v>
      </c>
      <c r="E65" s="82">
        <f>'[4]ТС за 2018г. '!$D$51</f>
        <v>682.26199999999994</v>
      </c>
      <c r="F65" s="82">
        <f>'[1]Испол ТС с 01.01.18г (11 мес)'!$DB$49</f>
        <v>664.29467999999997</v>
      </c>
      <c r="G65" s="86">
        <f t="shared" si="0"/>
        <v>-2.6334927051484547E-2</v>
      </c>
      <c r="H65" s="70"/>
    </row>
    <row r="66" spans="2:8" s="19" customFormat="1" hidden="1" outlineLevel="1" x14ac:dyDescent="0.25">
      <c r="B66" s="15"/>
      <c r="C66" s="24" t="s">
        <v>85</v>
      </c>
      <c r="D66" s="55" t="s">
        <v>15</v>
      </c>
      <c r="E66" s="82">
        <v>80.271450000000002</v>
      </c>
      <c r="F66" s="82">
        <v>133.06511</v>
      </c>
      <c r="G66" s="86">
        <f t="shared" si="0"/>
        <v>0.65768912857560191</v>
      </c>
      <c r="H66" s="71"/>
    </row>
    <row r="67" spans="2:8" s="19" customFormat="1" ht="18" hidden="1" customHeight="1" outlineLevel="1" x14ac:dyDescent="0.25">
      <c r="B67" s="15"/>
      <c r="C67" s="24" t="s">
        <v>86</v>
      </c>
      <c r="D67" s="55" t="s">
        <v>15</v>
      </c>
      <c r="E67" s="82">
        <v>594.71950099999992</v>
      </c>
      <c r="F67" s="82">
        <v>525.62810999999999</v>
      </c>
      <c r="G67" s="86">
        <f t="shared" si="0"/>
        <v>-0.1161747527764353</v>
      </c>
      <c r="H67" s="72"/>
    </row>
    <row r="68" spans="2:8" s="19" customFormat="1" ht="18" hidden="1" customHeight="1" outlineLevel="1" x14ac:dyDescent="0.25">
      <c r="B68" s="15"/>
      <c r="C68" s="24" t="s">
        <v>87</v>
      </c>
      <c r="D68" s="55" t="s">
        <v>15</v>
      </c>
      <c r="E68" s="82">
        <v>7.2718929999999995</v>
      </c>
      <c r="F68" s="82">
        <v>0</v>
      </c>
      <c r="G68" s="86">
        <f t="shared" si="0"/>
        <v>-1</v>
      </c>
      <c r="H68" s="61"/>
    </row>
    <row r="69" spans="2:8" s="19" customFormat="1" ht="30.75" customHeight="1" outlineLevel="1" x14ac:dyDescent="0.25">
      <c r="B69" s="15"/>
      <c r="C69" s="14" t="s">
        <v>88</v>
      </c>
      <c r="D69" s="55" t="s">
        <v>15</v>
      </c>
      <c r="E69" s="82">
        <f>'[4]ТС за 2018г. '!$D$55</f>
        <v>242.77699999999999</v>
      </c>
      <c r="F69" s="82">
        <f>'[1]Испол ТС с 01.01.18г (11 мес)'!$DB$53</f>
        <v>199.92712999999998</v>
      </c>
      <c r="G69" s="86">
        <f t="shared" si="0"/>
        <v>-0.17649888580878759</v>
      </c>
      <c r="H69" s="72"/>
    </row>
    <row r="70" spans="2:8" s="28" customFormat="1" ht="18" hidden="1" customHeight="1" outlineLevel="1" x14ac:dyDescent="0.3">
      <c r="B70" s="25"/>
      <c r="C70" s="26" t="s">
        <v>89</v>
      </c>
      <c r="D70" s="27" t="s">
        <v>15</v>
      </c>
      <c r="E70" s="73">
        <v>0</v>
      </c>
      <c r="F70" s="64"/>
      <c r="G70" s="86" t="e">
        <f t="shared" si="0"/>
        <v>#DIV/0!</v>
      </c>
      <c r="H70" s="72" t="s">
        <v>90</v>
      </c>
    </row>
    <row r="71" spans="2:8" s="28" customFormat="1" ht="42.75" hidden="1" customHeight="1" outlineLevel="1" x14ac:dyDescent="0.3">
      <c r="B71" s="25"/>
      <c r="C71" s="26" t="s">
        <v>91</v>
      </c>
      <c r="D71" s="27" t="s">
        <v>15</v>
      </c>
      <c r="E71" s="73">
        <v>0</v>
      </c>
      <c r="F71" s="64"/>
      <c r="G71" s="86" t="e">
        <f t="shared" si="0"/>
        <v>#DIV/0!</v>
      </c>
      <c r="H71" s="72" t="s">
        <v>92</v>
      </c>
    </row>
    <row r="72" spans="2:8" s="32" customFormat="1" ht="30.75" hidden="1" customHeight="1" outlineLevel="1" x14ac:dyDescent="0.2">
      <c r="B72" s="29"/>
      <c r="C72" s="30" t="s">
        <v>93</v>
      </c>
      <c r="D72" s="31"/>
      <c r="E72" s="74">
        <v>9.5</v>
      </c>
      <c r="F72" s="74">
        <v>6.096233999999999</v>
      </c>
      <c r="G72" s="86">
        <f t="shared" si="0"/>
        <v>-0.35829115789473698</v>
      </c>
      <c r="H72" s="72" t="s">
        <v>132</v>
      </c>
    </row>
    <row r="73" spans="2:8" s="34" customFormat="1" ht="45" customHeight="1" outlineLevel="1" x14ac:dyDescent="0.25">
      <c r="B73" s="15" t="s">
        <v>94</v>
      </c>
      <c r="C73" s="14" t="s">
        <v>95</v>
      </c>
      <c r="D73" s="33" t="s">
        <v>96</v>
      </c>
      <c r="E73" s="83">
        <v>4806.72</v>
      </c>
      <c r="F73" s="83">
        <f>F63/F64</f>
        <v>4177.2727050804933</v>
      </c>
      <c r="G73" s="86">
        <f t="shared" si="0"/>
        <v>-0.1309515209788602</v>
      </c>
      <c r="H73" s="98" t="s">
        <v>118</v>
      </c>
    </row>
    <row r="74" spans="2:8" s="36" customFormat="1" ht="18" hidden="1" customHeight="1" outlineLevel="1" x14ac:dyDescent="0.3">
      <c r="B74" s="35"/>
      <c r="C74" s="14" t="s">
        <v>84</v>
      </c>
      <c r="D74" s="33" t="s">
        <v>15</v>
      </c>
      <c r="E74" s="59"/>
      <c r="F74" s="59"/>
      <c r="G74" s="97"/>
      <c r="H74" s="69"/>
    </row>
    <row r="75" spans="2:8" s="36" customFormat="1" ht="18" hidden="1" customHeight="1" outlineLevel="1" x14ac:dyDescent="0.25">
      <c r="B75" s="37"/>
      <c r="C75" s="38" t="s">
        <v>85</v>
      </c>
      <c r="D75" s="33" t="s">
        <v>15</v>
      </c>
      <c r="E75" s="59"/>
      <c r="F75" s="59"/>
      <c r="G75" s="97"/>
      <c r="H75" s="69"/>
    </row>
    <row r="76" spans="2:8" s="36" customFormat="1" ht="18" hidden="1" customHeight="1" outlineLevel="1" x14ac:dyDescent="0.25">
      <c r="B76" s="37"/>
      <c r="C76" s="38" t="s">
        <v>86</v>
      </c>
      <c r="D76" s="33" t="s">
        <v>15</v>
      </c>
      <c r="E76" s="59"/>
      <c r="F76" s="59"/>
      <c r="G76" s="97"/>
      <c r="H76" s="69"/>
    </row>
    <row r="77" spans="2:8" s="5" customFormat="1" ht="62.25" customHeight="1" collapsed="1" x14ac:dyDescent="0.3">
      <c r="B77" s="39"/>
      <c r="C77" s="40" t="s">
        <v>97</v>
      </c>
      <c r="D77" s="57" t="s">
        <v>15</v>
      </c>
      <c r="E77" s="84">
        <f>'[4]ТС за 2018г. '!$D$68</f>
        <v>1299.71</v>
      </c>
      <c r="F77" s="84">
        <f>'[5]г.Экибастуз 2019-1'!$IV$13</f>
        <v>1299.71</v>
      </c>
      <c r="G77" s="41">
        <f t="shared" ref="G77:G83" si="1">F77/E77-1</f>
        <v>0</v>
      </c>
      <c r="H77" s="75"/>
    </row>
    <row r="78" spans="2:8" s="5" customFormat="1" ht="56.25" customHeight="1" x14ac:dyDescent="0.3">
      <c r="B78" s="39"/>
      <c r="C78" s="40" t="s">
        <v>98</v>
      </c>
      <c r="D78" s="55" t="s">
        <v>15</v>
      </c>
      <c r="E78" s="85">
        <f>'[4]ТС за 2018г. '!$D$69</f>
        <v>2993.8</v>
      </c>
      <c r="F78" s="85">
        <f>'[5]г.Экибастуз 2019-1'!$IV$16</f>
        <v>2993.8000000000006</v>
      </c>
      <c r="G78" s="41">
        <f t="shared" si="1"/>
        <v>0</v>
      </c>
      <c r="H78" s="61"/>
    </row>
    <row r="79" spans="2:8" s="5" customFormat="1" ht="93.75" x14ac:dyDescent="0.3">
      <c r="B79" s="39"/>
      <c r="C79" s="40" t="s">
        <v>99</v>
      </c>
      <c r="D79" s="55" t="s">
        <v>15</v>
      </c>
      <c r="E79" s="84">
        <f>'[4]ТС за 2018г. '!$D$70</f>
        <v>2599.41</v>
      </c>
      <c r="F79" s="84">
        <f>'[4]ТС за 2018г. '!$E$70</f>
        <v>2599.41</v>
      </c>
      <c r="G79" s="41">
        <f t="shared" si="1"/>
        <v>0</v>
      </c>
      <c r="H79" s="75"/>
    </row>
    <row r="80" spans="2:8" s="5" customFormat="1" x14ac:dyDescent="0.3">
      <c r="B80" s="39"/>
      <c r="C80" s="40" t="s">
        <v>100</v>
      </c>
      <c r="D80" s="55" t="s">
        <v>15</v>
      </c>
      <c r="E80" s="84">
        <f>'[4]ТС за 2018г. '!$D$71</f>
        <v>10996.41</v>
      </c>
      <c r="F80" s="84">
        <f>'[5]г.Экибастуз 2019-1'!$IV$118</f>
        <v>10996.415790937181</v>
      </c>
      <c r="G80" s="41">
        <f t="shared" si="1"/>
        <v>5.2662070437747843E-7</v>
      </c>
      <c r="H80" s="75"/>
    </row>
    <row r="81" spans="2:19" s="5" customFormat="1" ht="18.75" hidden="1" customHeight="1" x14ac:dyDescent="0.3">
      <c r="B81" s="39"/>
      <c r="C81" s="44" t="s">
        <v>101</v>
      </c>
      <c r="D81" s="39"/>
      <c r="E81" s="45"/>
      <c r="F81" s="45"/>
      <c r="G81" s="41" t="e">
        <f t="shared" si="1"/>
        <v>#DIV/0!</v>
      </c>
      <c r="H81" s="46"/>
    </row>
    <row r="82" spans="2:19" s="5" customFormat="1" ht="18.75" hidden="1" customHeight="1" x14ac:dyDescent="0.3">
      <c r="B82" s="39"/>
      <c r="C82" s="47" t="s">
        <v>102</v>
      </c>
      <c r="D82" s="43" t="s">
        <v>103</v>
      </c>
      <c r="E82" s="48">
        <v>50</v>
      </c>
      <c r="F82" s="48">
        <v>50</v>
      </c>
      <c r="G82" s="41">
        <f t="shared" si="1"/>
        <v>0</v>
      </c>
      <c r="H82" s="46"/>
    </row>
    <row r="83" spans="2:19" ht="18.75" hidden="1" customHeight="1" x14ac:dyDescent="0.3">
      <c r="B83" s="39"/>
      <c r="C83" s="47" t="s">
        <v>104</v>
      </c>
      <c r="D83" s="42" t="s">
        <v>105</v>
      </c>
      <c r="E83" s="49">
        <v>54916</v>
      </c>
      <c r="F83" s="49">
        <f>F35/12/50*1000</f>
        <v>83479.957777866774</v>
      </c>
      <c r="G83" s="41">
        <f t="shared" si="1"/>
        <v>0.52013908110326268</v>
      </c>
      <c r="H83" s="46"/>
    </row>
    <row r="84" spans="2:19" x14ac:dyDescent="0.3">
      <c r="B84" s="1"/>
      <c r="C84" s="50"/>
      <c r="D84" s="1"/>
      <c r="E84" s="51"/>
      <c r="F84" s="1"/>
    </row>
    <row r="85" spans="2:19" x14ac:dyDescent="0.3">
      <c r="B85" s="1"/>
      <c r="C85" s="52" t="s">
        <v>106</v>
      </c>
      <c r="D85" s="1"/>
      <c r="E85" s="51"/>
      <c r="F85" s="1"/>
    </row>
    <row r="86" spans="2:19" x14ac:dyDescent="0.3">
      <c r="B86" s="1"/>
      <c r="C86" s="53" t="s">
        <v>107</v>
      </c>
      <c r="D86" s="1"/>
      <c r="E86" s="51"/>
      <c r="F86" s="1"/>
    </row>
    <row r="87" spans="2:19" x14ac:dyDescent="0.3">
      <c r="B87" s="1"/>
      <c r="C87" s="53" t="s">
        <v>108</v>
      </c>
      <c r="D87" s="1"/>
      <c r="E87" s="51"/>
      <c r="F87" s="1"/>
    </row>
    <row r="88" spans="2:19" x14ac:dyDescent="0.3">
      <c r="B88" s="1"/>
      <c r="C88" s="53" t="s">
        <v>109</v>
      </c>
      <c r="D88" s="1"/>
      <c r="E88" s="89"/>
      <c r="F88" s="6"/>
    </row>
    <row r="89" spans="2:19" x14ac:dyDescent="0.3">
      <c r="B89" s="1"/>
      <c r="C89" s="53" t="s">
        <v>141</v>
      </c>
      <c r="D89" s="1"/>
    </row>
    <row r="90" spans="2:19" x14ac:dyDescent="0.3">
      <c r="B90" s="1"/>
      <c r="C90" s="53"/>
      <c r="D90" s="1"/>
    </row>
    <row r="91" spans="2:19" x14ac:dyDescent="0.3">
      <c r="B91" s="1"/>
      <c r="C91" s="53"/>
      <c r="D91" s="1"/>
    </row>
    <row r="92" spans="2:19" x14ac:dyDescent="0.3">
      <c r="B92" s="1"/>
      <c r="C92" s="54" t="s">
        <v>123</v>
      </c>
      <c r="D92" s="1"/>
      <c r="F92" s="3"/>
      <c r="G92" s="3"/>
      <c r="H92" s="60" t="s">
        <v>124</v>
      </c>
    </row>
    <row r="93" spans="2:19" s="3" customFormat="1" x14ac:dyDescent="0.3">
      <c r="B93" s="1"/>
      <c r="C93" s="53"/>
      <c r="D93" s="1"/>
      <c r="F93" s="2"/>
      <c r="G93" s="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s="3" customFormat="1" x14ac:dyDescent="0.3">
      <c r="B94" s="1"/>
      <c r="C94" s="53" t="s">
        <v>125</v>
      </c>
      <c r="D94" s="1"/>
      <c r="F94" s="2"/>
      <c r="G94" s="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s="3" customFormat="1" x14ac:dyDescent="0.3">
      <c r="B95" s="1"/>
      <c r="C95" s="53" t="s">
        <v>110</v>
      </c>
      <c r="D95" s="1"/>
      <c r="F95" s="2"/>
      <c r="G95" s="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s="3" customFormat="1" x14ac:dyDescent="0.3">
      <c r="B96" s="1"/>
      <c r="C96" s="1"/>
      <c r="D96" s="1"/>
      <c r="F96" s="2"/>
      <c r="G96" s="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s="3" customFormat="1" x14ac:dyDescent="0.3">
      <c r="B97" s="1"/>
      <c r="C97" s="1"/>
      <c r="D97" s="1"/>
      <c r="F97" s="2"/>
      <c r="G97" s="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s="3" customFormat="1" x14ac:dyDescent="0.3">
      <c r="B98" s="1"/>
      <c r="C98" s="1"/>
      <c r="D98" s="1"/>
      <c r="F98" s="2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s="3" customFormat="1" x14ac:dyDescent="0.3">
      <c r="B99" s="1"/>
      <c r="C99" s="1"/>
      <c r="D99" s="1"/>
      <c r="F99" s="2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s="3" customFormat="1" x14ac:dyDescent="0.3">
      <c r="B100" s="1"/>
      <c r="C100" s="1"/>
      <c r="D100" s="1"/>
      <c r="F100" s="2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s="3" customFormat="1" x14ac:dyDescent="0.3">
      <c r="B101" s="1"/>
      <c r="C101" s="1"/>
      <c r="D101" s="1"/>
      <c r="F101" s="2"/>
      <c r="G101" s="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s="3" customFormat="1" x14ac:dyDescent="0.3">
      <c r="B102" s="1"/>
      <c r="C102" s="1"/>
      <c r="D102" s="1"/>
      <c r="F102" s="2"/>
      <c r="G102" s="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s="3" customFormat="1" x14ac:dyDescent="0.3">
      <c r="B103" s="1"/>
      <c r="C103" s="1"/>
      <c r="D103" s="1"/>
      <c r="F103" s="2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s="3" customFormat="1" x14ac:dyDescent="0.3">
      <c r="B104" s="1"/>
      <c r="C104" s="1"/>
      <c r="D104" s="1"/>
      <c r="F104" s="2"/>
      <c r="G104" s="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s="3" customFormat="1" x14ac:dyDescent="0.3">
      <c r="B105" s="1"/>
      <c r="C105" s="1"/>
      <c r="D105" s="1"/>
      <c r="F105" s="2"/>
      <c r="G105" s="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s="3" customFormat="1" x14ac:dyDescent="0.3">
      <c r="B106" s="1"/>
      <c r="C106" s="1"/>
      <c r="D106" s="1"/>
      <c r="F106" s="2"/>
      <c r="G106" s="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s="3" customFormat="1" x14ac:dyDescent="0.3">
      <c r="B107" s="1"/>
      <c r="C107" s="1"/>
      <c r="D107" s="1"/>
      <c r="F107" s="2"/>
      <c r="G107" s="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s="3" customFormat="1" x14ac:dyDescent="0.3">
      <c r="B108" s="1"/>
      <c r="C108" s="1"/>
      <c r="D108" s="1"/>
      <c r="F108" s="2"/>
      <c r="G108" s="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s="3" customFormat="1" x14ac:dyDescent="0.3">
      <c r="B109" s="1"/>
      <c r="C109" s="1"/>
      <c r="D109" s="1"/>
      <c r="F109" s="2"/>
      <c r="G109" s="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s="3" customFormat="1" x14ac:dyDescent="0.3">
      <c r="B110" s="1"/>
      <c r="C110" s="1"/>
      <c r="D110" s="1"/>
      <c r="F110" s="2"/>
      <c r="G110" s="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s="3" customFormat="1" x14ac:dyDescent="0.3">
      <c r="B111" s="1"/>
      <c r="C111" s="1"/>
      <c r="D111" s="1"/>
      <c r="F111" s="2"/>
      <c r="G111" s="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s="3" customFormat="1" x14ac:dyDescent="0.3">
      <c r="B112" s="1"/>
      <c r="C112" s="1"/>
      <c r="D112" s="1"/>
      <c r="F112" s="2"/>
      <c r="G112" s="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s="3" customFormat="1" x14ac:dyDescent="0.3">
      <c r="B113" s="1"/>
      <c r="C113" s="1"/>
      <c r="D113" s="1"/>
      <c r="F113" s="2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s="3" customFormat="1" x14ac:dyDescent="0.3">
      <c r="B114" s="1"/>
      <c r="C114" s="1"/>
      <c r="D114" s="1"/>
      <c r="F114" s="2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s="3" customFormat="1" x14ac:dyDescent="0.3">
      <c r="B115" s="1"/>
      <c r="C115" s="1"/>
      <c r="D115" s="1"/>
      <c r="F115" s="2"/>
      <c r="G115" s="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s="3" customFormat="1" x14ac:dyDescent="0.3">
      <c r="B116" s="1"/>
      <c r="C116" s="1"/>
      <c r="D116" s="1"/>
      <c r="F116" s="2"/>
      <c r="G116" s="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s="3" customFormat="1" x14ac:dyDescent="0.3">
      <c r="B117" s="1"/>
      <c r="C117" s="1"/>
      <c r="D117" s="1"/>
      <c r="F117" s="2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s="3" customFormat="1" x14ac:dyDescent="0.3">
      <c r="B118" s="1"/>
      <c r="C118" s="1"/>
      <c r="D118" s="1"/>
      <c r="F118" s="2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s="3" customFormat="1" x14ac:dyDescent="0.3">
      <c r="B119" s="1"/>
      <c r="C119" s="1"/>
      <c r="D119" s="1"/>
      <c r="F119" s="2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s="3" customFormat="1" x14ac:dyDescent="0.3">
      <c r="B120" s="1"/>
      <c r="C120" s="1"/>
      <c r="D120" s="1"/>
      <c r="F120" s="2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s="3" customFormat="1" x14ac:dyDescent="0.3">
      <c r="B121" s="1"/>
      <c r="C121" s="1"/>
      <c r="D121" s="1"/>
      <c r="F121" s="2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s="3" customFormat="1" x14ac:dyDescent="0.3">
      <c r="B122" s="1"/>
      <c r="C122" s="1"/>
      <c r="D122" s="1"/>
      <c r="F122" s="2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s="3" customFormat="1" x14ac:dyDescent="0.3">
      <c r="B123" s="1"/>
      <c r="C123" s="1"/>
      <c r="D123" s="1"/>
      <c r="F123" s="2"/>
      <c r="G123" s="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</sheetData>
  <mergeCells count="21">
    <mergeCell ref="B44:B45"/>
    <mergeCell ref="E16:E17"/>
    <mergeCell ref="F16:F17"/>
    <mergeCell ref="G16:G17"/>
    <mergeCell ref="H16:H17"/>
    <mergeCell ref="B26:B27"/>
    <mergeCell ref="B33:B34"/>
    <mergeCell ref="E22:E23"/>
    <mergeCell ref="F22:F23"/>
    <mergeCell ref="G22:G23"/>
    <mergeCell ref="H22:H23"/>
    <mergeCell ref="B16:B17"/>
    <mergeCell ref="C16:C17"/>
    <mergeCell ref="D16:D17"/>
    <mergeCell ref="B39:B40"/>
    <mergeCell ref="H35:H37"/>
    <mergeCell ref="G3:H3"/>
    <mergeCell ref="G1:H1"/>
    <mergeCell ref="G2:H2"/>
    <mergeCell ref="C7:H7"/>
    <mergeCell ref="B15:C15"/>
  </mergeCells>
  <pageMargins left="0.19685039370078741" right="0.19685039370078741" top="0.19685039370078741" bottom="0.15748031496062992" header="0.19685039370078741" footer="0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ТС за 2019г. по прилож 1</vt:lpstr>
      <vt:lpstr>'ТС за 2019г. по прилож 1'!Заголовки_для_печати</vt:lpstr>
      <vt:lpstr>'ТС за 2019г. по прилож 1'!Область_печати</vt:lpstr>
    </vt:vector>
  </TitlesOfParts>
  <Company>АО "Энергоцентр"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Омарова Айгуль Кабдолловна</dc:creator>
  <cp:lastModifiedBy>Омарова Айгуль Кабдолловна</cp:lastModifiedBy>
  <cp:lastPrinted>2020-04-08T04:23:39Z</cp:lastPrinted>
  <dcterms:created xsi:type="dcterms:W3CDTF">2018-04-18T04:21:36Z</dcterms:created>
  <dcterms:modified xsi:type="dcterms:W3CDTF">2020-04-08T04:28:35Z</dcterms:modified>
</cp:coreProperties>
</file>