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7880" windowHeight="12795" tabRatio="894"/>
  </bookViews>
  <sheets>
    <sheet name="Жиынтық" sheetId="12" r:id="rId1"/>
    <sheet name="Интерактивті карта " sheetId="23" r:id="rId2"/>
    <sheet name="ТҚ ақпараты " sheetId="21" r:id="rId3"/>
    <sheet name="Ағымдағы дефицит ҚС 35-110кВ" sheetId="13" r:id="rId4"/>
    <sheet name="Күтілетін дефицит" sheetId="14" r:id="rId5"/>
    <sheet name="Ағымдағы дефицит ЭБЖ-35кВ" sheetId="17" r:id="rId6"/>
    <sheet name="10 кВ фид бойынша ағымдағы дефи" sheetId="18" r:id="rId7"/>
    <sheet name=" Ағымдағы дефицит ТР-РП-КТП" sheetId="19" r:id="rId8"/>
    <sheet name="35кВ ЭБЖ өткізу қабілеті" sheetId="22" r:id="rId9"/>
    <sheet name="10кВ ЭБЖ өткізу қабілеті" sheetId="24" r:id="rId10"/>
    <sheet name="Лист1" sheetId="25" r:id="rId11"/>
    <sheet name="Лист2" sheetId="26" r:id="rId12"/>
  </sheets>
  <definedNames>
    <definedName name="_GoBack" localSheetId="8">'35кВ ЭБЖ өткізу қабілеті'!#REF!</definedName>
    <definedName name="_xlnm._FilterDatabase" localSheetId="9" hidden="1">'10кВ ЭБЖ өткізу қабілеті'!$A$5:$U$683</definedName>
    <definedName name="_xlnm._FilterDatabase" localSheetId="0" hidden="1">Жиынтық!$A$7:$U$184</definedName>
    <definedName name="_xlnm._FilterDatabase" localSheetId="1" hidden="1">'Интерактивті карта '!$A$2:$P$176</definedName>
    <definedName name="_xlnm._FilterDatabase" localSheetId="2" hidden="1">'ТҚ ақпараты '!$A$2:$G$3511</definedName>
    <definedName name="_xlnm.Print_Area" localSheetId="3">'Ағымдағы дефицит ҚС 35-110кВ'!$A$2:$H$58</definedName>
    <definedName name="_xlnm.Print_Area" localSheetId="1">'Интерактивті карта '!$A$1:$M$176</definedName>
    <definedName name="_xlnm.Print_Area" localSheetId="2">'ТҚ ақпараты '!$A$1:$G$3708</definedName>
  </definedNames>
  <calcPr calcId="145621"/>
</workbook>
</file>

<file path=xl/calcChain.xml><?xml version="1.0" encoding="utf-8"?>
<calcChain xmlns="http://schemas.openxmlformats.org/spreadsheetml/2006/main">
  <c r="D35" i="13" l="1"/>
  <c r="J170" i="12" l="1"/>
  <c r="I642" i="24" l="1"/>
  <c r="I641" i="24"/>
  <c r="I640" i="24"/>
  <c r="I639" i="24"/>
  <c r="I638" i="24"/>
  <c r="I637" i="24"/>
  <c r="I636" i="24"/>
  <c r="I635" i="24"/>
  <c r="I634" i="24"/>
  <c r="I633" i="24"/>
  <c r="I632" i="24"/>
  <c r="I631" i="24"/>
  <c r="I630" i="24"/>
  <c r="I629" i="24"/>
  <c r="I628" i="24"/>
  <c r="I627" i="24"/>
  <c r="I626" i="24"/>
  <c r="I625" i="24"/>
  <c r="I624" i="24"/>
  <c r="I623" i="24"/>
  <c r="I622" i="24"/>
  <c r="I621" i="24"/>
  <c r="I620" i="24"/>
  <c r="I619" i="24"/>
  <c r="I618" i="24"/>
  <c r="I617" i="24"/>
  <c r="I616" i="24"/>
  <c r="I615" i="24"/>
  <c r="I614" i="24"/>
  <c r="I613" i="24"/>
  <c r="I612" i="24"/>
  <c r="I611" i="24"/>
  <c r="I610" i="24"/>
  <c r="I609" i="24"/>
  <c r="I608" i="24"/>
  <c r="I607" i="24"/>
  <c r="I606" i="24"/>
  <c r="I605" i="24"/>
  <c r="I604" i="24"/>
  <c r="I603" i="24"/>
  <c r="I602" i="24"/>
  <c r="I601" i="24"/>
  <c r="I600" i="24"/>
  <c r="I599" i="24"/>
  <c r="I598" i="24"/>
  <c r="I597" i="24"/>
  <c r="I596" i="24"/>
  <c r="I595" i="24"/>
  <c r="I594" i="24"/>
  <c r="I593" i="24"/>
  <c r="I592" i="24"/>
  <c r="I591" i="24"/>
  <c r="I590" i="24"/>
  <c r="I102" i="12" l="1"/>
  <c r="I108" i="12"/>
  <c r="I99" i="24" l="1"/>
  <c r="I209" i="24"/>
  <c r="I178" i="12" l="1"/>
  <c r="I160" i="12" l="1"/>
  <c r="I154" i="12"/>
  <c r="I197" i="24"/>
  <c r="I37" i="24"/>
  <c r="I182" i="12"/>
  <c r="G182" i="12"/>
  <c r="I181" i="12"/>
  <c r="G181" i="12"/>
  <c r="J181" i="12" s="1"/>
  <c r="I98" i="12"/>
  <c r="G98" i="12"/>
  <c r="I96" i="12"/>
  <c r="G96" i="12"/>
  <c r="I95" i="12"/>
  <c r="G95" i="12"/>
  <c r="I94" i="12"/>
  <c r="G94" i="12"/>
  <c r="I93" i="12"/>
  <c r="G93" i="12"/>
  <c r="I92" i="12"/>
  <c r="G92" i="12"/>
  <c r="J92" i="12" l="1"/>
  <c r="J94" i="12"/>
  <c r="J93" i="12"/>
  <c r="J98" i="12"/>
  <c r="J182" i="12"/>
  <c r="J96" i="12"/>
  <c r="J95" i="12"/>
  <c r="I18" i="12"/>
  <c r="G18" i="12"/>
  <c r="J18" i="12" l="1"/>
  <c r="I156" i="12"/>
  <c r="G156" i="12"/>
  <c r="I155" i="12"/>
  <c r="G155" i="12"/>
  <c r="G154" i="12"/>
  <c r="J154" i="12" s="1"/>
  <c r="I153" i="12"/>
  <c r="G153" i="12"/>
  <c r="I152" i="12"/>
  <c r="G152" i="12"/>
  <c r="I151" i="12"/>
  <c r="G151" i="12"/>
  <c r="I150" i="12"/>
  <c r="G150" i="12"/>
  <c r="I149" i="12"/>
  <c r="G149" i="12"/>
  <c r="I148" i="12"/>
  <c r="G148" i="12"/>
  <c r="I147" i="12"/>
  <c r="G147" i="12"/>
  <c r="I146" i="12"/>
  <c r="G146" i="12"/>
  <c r="J146" i="12" s="1"/>
  <c r="I145" i="12"/>
  <c r="G145" i="12"/>
  <c r="J145" i="12" s="1"/>
  <c r="I144" i="12"/>
  <c r="G144" i="12"/>
  <c r="I143" i="12"/>
  <c r="G143" i="12"/>
  <c r="I142" i="12"/>
  <c r="G142" i="12"/>
  <c r="J142" i="12" s="1"/>
  <c r="I141" i="12"/>
  <c r="G141" i="12"/>
  <c r="I140" i="12"/>
  <c r="G140" i="12"/>
  <c r="I139" i="12"/>
  <c r="G139" i="12"/>
  <c r="I138" i="12"/>
  <c r="G138" i="12"/>
  <c r="I137" i="12"/>
  <c r="G137" i="12"/>
  <c r="J137" i="12" s="1"/>
  <c r="I136" i="12"/>
  <c r="G136" i="12"/>
  <c r="I135" i="12"/>
  <c r="G135" i="12"/>
  <c r="I134" i="12"/>
  <c r="G134" i="12"/>
  <c r="I133" i="12"/>
  <c r="G133" i="12"/>
  <c r="I132" i="12"/>
  <c r="G132" i="12"/>
  <c r="I131" i="12"/>
  <c r="G131" i="12"/>
  <c r="I130" i="12"/>
  <c r="G130" i="12"/>
  <c r="I129" i="12"/>
  <c r="G129" i="12"/>
  <c r="I128" i="12"/>
  <c r="G128" i="12"/>
  <c r="I127" i="12"/>
  <c r="G127" i="12"/>
  <c r="I126" i="12"/>
  <c r="G126" i="12"/>
  <c r="I125" i="12"/>
  <c r="G125" i="12"/>
  <c r="I124" i="12"/>
  <c r="G124" i="12"/>
  <c r="I123" i="12"/>
  <c r="G123" i="12"/>
  <c r="I122" i="12"/>
  <c r="G122" i="12"/>
  <c r="I121" i="12"/>
  <c r="G121" i="12"/>
  <c r="I120" i="12"/>
  <c r="G120" i="12"/>
  <c r="I119" i="12"/>
  <c r="G119" i="12"/>
  <c r="I118" i="12"/>
  <c r="G118" i="12"/>
  <c r="I117" i="12"/>
  <c r="G117" i="12"/>
  <c r="I116" i="12"/>
  <c r="G116" i="12"/>
  <c r="I115" i="12"/>
  <c r="G115" i="12"/>
  <c r="I114" i="12"/>
  <c r="G114" i="12"/>
  <c r="I113" i="12"/>
  <c r="G113" i="12"/>
  <c r="I112" i="12"/>
  <c r="G112" i="12"/>
  <c r="I111" i="12"/>
  <c r="G111" i="12"/>
  <c r="I110" i="12"/>
  <c r="G110" i="12"/>
  <c r="I109" i="12"/>
  <c r="G109" i="12"/>
  <c r="G108" i="12"/>
  <c r="I107" i="12"/>
  <c r="G107" i="12"/>
  <c r="I106" i="12"/>
  <c r="G106" i="12"/>
  <c r="I105" i="12"/>
  <c r="G105" i="12"/>
  <c r="I104" i="12"/>
  <c r="G104" i="12"/>
  <c r="I103" i="12"/>
  <c r="G103" i="12"/>
  <c r="G102" i="12"/>
  <c r="I101" i="12"/>
  <c r="G101" i="12"/>
  <c r="J102" i="12" l="1"/>
  <c r="J110" i="12"/>
  <c r="J122" i="12"/>
  <c r="J124" i="12"/>
  <c r="J130" i="12"/>
  <c r="J132" i="12"/>
  <c r="J139" i="12"/>
  <c r="J141" i="12"/>
  <c r="J143" i="12"/>
  <c r="J149" i="12"/>
  <c r="J121" i="12"/>
  <c r="J104" i="12"/>
  <c r="J101" i="12"/>
  <c r="J109" i="12"/>
  <c r="J117" i="12"/>
  <c r="J119" i="12"/>
  <c r="J105" i="12"/>
  <c r="J111" i="12"/>
  <c r="J113" i="12"/>
  <c r="J144" i="12"/>
  <c r="J152" i="12"/>
  <c r="J123" i="12"/>
  <c r="J125" i="12"/>
  <c r="J129" i="12"/>
  <c r="J133" i="12"/>
  <c r="J153" i="12"/>
  <c r="J107" i="12"/>
  <c r="J114" i="12"/>
  <c r="J116" i="12"/>
  <c r="J120" i="12"/>
  <c r="J127" i="12"/>
  <c r="J134" i="12"/>
  <c r="J136" i="12"/>
  <c r="J147" i="12"/>
  <c r="J156" i="12"/>
  <c r="J126" i="12"/>
  <c r="J128" i="12"/>
  <c r="J135" i="12"/>
  <c r="J148" i="12"/>
  <c r="J150" i="12"/>
  <c r="J155" i="12"/>
  <c r="J131" i="12"/>
  <c r="J138" i="12"/>
  <c r="J140" i="12"/>
  <c r="J151" i="12"/>
  <c r="J118" i="12"/>
  <c r="J115" i="12"/>
  <c r="J112" i="12"/>
  <c r="J108" i="12"/>
  <c r="J106" i="12"/>
  <c r="J103" i="12"/>
  <c r="D178" i="12"/>
  <c r="D177" i="12"/>
  <c r="D176" i="12"/>
  <c r="D173" i="12"/>
  <c r="D171" i="12"/>
  <c r="D158" i="12"/>
  <c r="D54" i="12"/>
  <c r="I74" i="12"/>
  <c r="I53" i="12"/>
  <c r="I560" i="24" l="1"/>
  <c r="I99" i="12"/>
  <c r="G99" i="12"/>
  <c r="I97" i="12"/>
  <c r="G97" i="12"/>
  <c r="I91" i="12"/>
  <c r="G91" i="12"/>
  <c r="I90" i="12"/>
  <c r="G90" i="12"/>
  <c r="I89" i="12"/>
  <c r="G89" i="12"/>
  <c r="I88" i="12"/>
  <c r="G88" i="12"/>
  <c r="I87" i="12"/>
  <c r="G87" i="12"/>
  <c r="I86" i="12"/>
  <c r="G86" i="12"/>
  <c r="I85" i="12"/>
  <c r="G85" i="12"/>
  <c r="I84" i="12"/>
  <c r="G84" i="12"/>
  <c r="I83" i="12"/>
  <c r="G83" i="12"/>
  <c r="I82" i="12"/>
  <c r="G82" i="12"/>
  <c r="I81" i="12"/>
  <c r="G81" i="12"/>
  <c r="I80" i="12"/>
  <c r="G80" i="12"/>
  <c r="I79" i="12"/>
  <c r="G79" i="12"/>
  <c r="I78" i="12"/>
  <c r="G78" i="12"/>
  <c r="I77" i="12"/>
  <c r="G77" i="12"/>
  <c r="I76" i="12"/>
  <c r="G76" i="12"/>
  <c r="I75" i="12"/>
  <c r="G75" i="12"/>
  <c r="G74" i="12"/>
  <c r="J74" i="12" s="1"/>
  <c r="I73" i="12"/>
  <c r="G73" i="12"/>
  <c r="I72" i="12"/>
  <c r="G72" i="12"/>
  <c r="I71" i="12"/>
  <c r="G71" i="12"/>
  <c r="I70" i="12"/>
  <c r="G70" i="12"/>
  <c r="I69" i="12"/>
  <c r="G69" i="12"/>
  <c r="I68" i="12"/>
  <c r="G68" i="12"/>
  <c r="I67" i="12"/>
  <c r="G67" i="12"/>
  <c r="I66" i="12"/>
  <c r="G66" i="12"/>
  <c r="I65" i="12"/>
  <c r="G65" i="12"/>
  <c r="I64" i="12"/>
  <c r="G64" i="12"/>
  <c r="I63" i="12"/>
  <c r="G63" i="12"/>
  <c r="I62" i="12"/>
  <c r="G62" i="12"/>
  <c r="I61" i="12"/>
  <c r="G61" i="12"/>
  <c r="I60" i="12"/>
  <c r="G60" i="12"/>
  <c r="I59" i="12"/>
  <c r="G59" i="12"/>
  <c r="I58" i="12"/>
  <c r="G58" i="12"/>
  <c r="I57" i="12"/>
  <c r="G57" i="12"/>
  <c r="I56" i="12"/>
  <c r="G56" i="12"/>
  <c r="I55" i="12"/>
  <c r="G55" i="12"/>
  <c r="I54" i="12"/>
  <c r="G54" i="12"/>
  <c r="G53" i="12"/>
  <c r="J53" i="12" s="1"/>
  <c r="I52" i="12"/>
  <c r="G52" i="12"/>
  <c r="I51" i="12"/>
  <c r="G51" i="12"/>
  <c r="I50" i="12"/>
  <c r="G50" i="12"/>
  <c r="I49" i="12"/>
  <c r="G49" i="12"/>
  <c r="I48" i="12"/>
  <c r="G48" i="12"/>
  <c r="I47" i="12"/>
  <c r="G47" i="12"/>
  <c r="I46" i="12"/>
  <c r="G46" i="12"/>
  <c r="I45" i="12"/>
  <c r="G45" i="12"/>
  <c r="I44" i="12"/>
  <c r="G44" i="12"/>
  <c r="I43" i="12"/>
  <c r="G43" i="12"/>
  <c r="I42" i="12"/>
  <c r="G42" i="12"/>
  <c r="I41" i="12"/>
  <c r="G41" i="12"/>
  <c r="I40" i="12"/>
  <c r="G40" i="12"/>
  <c r="P156" i="12"/>
  <c r="O156" i="12"/>
  <c r="N156" i="12"/>
  <c r="S156" i="12"/>
  <c r="P155" i="12"/>
  <c r="O155" i="12"/>
  <c r="N155" i="12"/>
  <c r="S155" i="12"/>
  <c r="P154" i="12"/>
  <c r="O154" i="12"/>
  <c r="N154" i="12"/>
  <c r="S154" i="12"/>
  <c r="P153" i="12"/>
  <c r="O153" i="12"/>
  <c r="N153" i="12"/>
  <c r="S153" i="12"/>
  <c r="P152" i="12"/>
  <c r="O152" i="12"/>
  <c r="N152" i="12"/>
  <c r="S152" i="12"/>
  <c r="P151" i="12"/>
  <c r="O151" i="12"/>
  <c r="N151" i="12"/>
  <c r="S151" i="12"/>
  <c r="P150" i="12"/>
  <c r="O150" i="12"/>
  <c r="N150" i="12"/>
  <c r="S150" i="12"/>
  <c r="P149" i="12"/>
  <c r="O149" i="12"/>
  <c r="N149" i="12"/>
  <c r="S149" i="12"/>
  <c r="P148" i="12"/>
  <c r="O148" i="12"/>
  <c r="N148" i="12"/>
  <c r="S148" i="12"/>
  <c r="P147" i="12"/>
  <c r="O147" i="12"/>
  <c r="N147" i="12"/>
  <c r="S147" i="12"/>
  <c r="P146" i="12"/>
  <c r="O146" i="12"/>
  <c r="N146" i="12"/>
  <c r="S146" i="12"/>
  <c r="P145" i="12"/>
  <c r="O145" i="12"/>
  <c r="N145" i="12"/>
  <c r="S145" i="12"/>
  <c r="P144" i="12"/>
  <c r="O144" i="12"/>
  <c r="N144" i="12"/>
  <c r="S144" i="12"/>
  <c r="P143" i="12"/>
  <c r="O143" i="12"/>
  <c r="N143" i="12"/>
  <c r="S143" i="12"/>
  <c r="P142" i="12"/>
  <c r="O142" i="12"/>
  <c r="N142" i="12"/>
  <c r="S142" i="12"/>
  <c r="P141" i="12"/>
  <c r="O141" i="12"/>
  <c r="N141" i="12"/>
  <c r="S141" i="12"/>
  <c r="P140" i="12"/>
  <c r="O140" i="12"/>
  <c r="N140" i="12"/>
  <c r="S140" i="12"/>
  <c r="P139" i="12"/>
  <c r="O139" i="12"/>
  <c r="N139" i="12"/>
  <c r="S139" i="12"/>
  <c r="P138" i="12"/>
  <c r="O138" i="12"/>
  <c r="N138" i="12"/>
  <c r="S138" i="12"/>
  <c r="P137" i="12"/>
  <c r="O137" i="12"/>
  <c r="N137" i="12"/>
  <c r="S137" i="12"/>
  <c r="P136" i="12"/>
  <c r="O136" i="12"/>
  <c r="N136" i="12"/>
  <c r="S136" i="12"/>
  <c r="P135" i="12"/>
  <c r="O135" i="12"/>
  <c r="N135" i="12"/>
  <c r="S135" i="12"/>
  <c r="P134" i="12"/>
  <c r="O134" i="12"/>
  <c r="N134" i="12"/>
  <c r="S134" i="12"/>
  <c r="P133" i="12"/>
  <c r="O133" i="12"/>
  <c r="N133" i="12"/>
  <c r="S133" i="12"/>
  <c r="P132" i="12"/>
  <c r="O132" i="12"/>
  <c r="N132" i="12"/>
  <c r="S132" i="12"/>
  <c r="P131" i="12"/>
  <c r="O131" i="12"/>
  <c r="N131" i="12"/>
  <c r="S131" i="12"/>
  <c r="P130" i="12"/>
  <c r="O130" i="12"/>
  <c r="N130" i="12"/>
  <c r="S130" i="12"/>
  <c r="P129" i="12"/>
  <c r="O129" i="12"/>
  <c r="N129" i="12"/>
  <c r="S129" i="12"/>
  <c r="P128" i="12"/>
  <c r="O128" i="12"/>
  <c r="N128" i="12"/>
  <c r="S128" i="12"/>
  <c r="P127" i="12"/>
  <c r="O127" i="12"/>
  <c r="N127" i="12"/>
  <c r="S127" i="12"/>
  <c r="P126" i="12"/>
  <c r="O126" i="12"/>
  <c r="N126" i="12"/>
  <c r="S126" i="12"/>
  <c r="P125" i="12"/>
  <c r="O125" i="12"/>
  <c r="N125" i="12"/>
  <c r="S125" i="12"/>
  <c r="P124" i="12"/>
  <c r="O124" i="12"/>
  <c r="N124" i="12"/>
  <c r="S124" i="12"/>
  <c r="P123" i="12"/>
  <c r="O123" i="12"/>
  <c r="N123" i="12"/>
  <c r="S123" i="12"/>
  <c r="P122" i="12"/>
  <c r="O122" i="12"/>
  <c r="N122" i="12"/>
  <c r="S122" i="12"/>
  <c r="P121" i="12"/>
  <c r="O121" i="12"/>
  <c r="N121" i="12"/>
  <c r="S121" i="12"/>
  <c r="P120" i="12"/>
  <c r="O120" i="12"/>
  <c r="N120" i="12"/>
  <c r="S120" i="12"/>
  <c r="P119" i="12"/>
  <c r="O119" i="12"/>
  <c r="N119" i="12"/>
  <c r="S119" i="12"/>
  <c r="P118" i="12"/>
  <c r="O118" i="12"/>
  <c r="N118" i="12"/>
  <c r="S118" i="12"/>
  <c r="P117" i="12"/>
  <c r="O117" i="12"/>
  <c r="N117" i="12"/>
  <c r="S117" i="12"/>
  <c r="P116" i="12"/>
  <c r="O116" i="12"/>
  <c r="N116" i="12"/>
  <c r="S116" i="12"/>
  <c r="P115" i="12"/>
  <c r="O115" i="12"/>
  <c r="N115" i="12"/>
  <c r="S115" i="12"/>
  <c r="P114" i="12"/>
  <c r="O114" i="12"/>
  <c r="N114" i="12"/>
  <c r="S114" i="12"/>
  <c r="P113" i="12"/>
  <c r="O113" i="12"/>
  <c r="N113" i="12"/>
  <c r="S113" i="12"/>
  <c r="P112" i="12"/>
  <c r="O112" i="12"/>
  <c r="N112" i="12"/>
  <c r="S112" i="12"/>
  <c r="P111" i="12"/>
  <c r="O111" i="12"/>
  <c r="N111" i="12"/>
  <c r="P110" i="12"/>
  <c r="O110" i="12"/>
  <c r="N110" i="12"/>
  <c r="P109" i="12"/>
  <c r="O109" i="12"/>
  <c r="N109" i="12"/>
  <c r="S109" i="12"/>
  <c r="P108" i="12"/>
  <c r="O108" i="12"/>
  <c r="N108" i="12"/>
  <c r="S108" i="12"/>
  <c r="P107" i="12"/>
  <c r="O107" i="12"/>
  <c r="N107" i="12"/>
  <c r="S107" i="12"/>
  <c r="P106" i="12"/>
  <c r="O106" i="12"/>
  <c r="N106" i="12"/>
  <c r="S106" i="12"/>
  <c r="P105" i="12"/>
  <c r="O105" i="12"/>
  <c r="N105" i="12"/>
  <c r="S105" i="12"/>
  <c r="P104" i="12"/>
  <c r="O104" i="12"/>
  <c r="N104" i="12"/>
  <c r="S104" i="12"/>
  <c r="P103" i="12"/>
  <c r="O103" i="12"/>
  <c r="N103" i="12"/>
  <c r="S103" i="12"/>
  <c r="P102" i="12"/>
  <c r="O102" i="12"/>
  <c r="N102" i="12"/>
  <c r="S102" i="12"/>
  <c r="P101" i="12"/>
  <c r="O101" i="12"/>
  <c r="N101" i="12"/>
  <c r="S101" i="12"/>
  <c r="P39" i="12"/>
  <c r="O39" i="12"/>
  <c r="N39" i="12"/>
  <c r="I39" i="12"/>
  <c r="S39" i="12" s="1"/>
  <c r="G39" i="12"/>
  <c r="P38" i="12"/>
  <c r="O38" i="12"/>
  <c r="N38" i="12"/>
  <c r="I38" i="12"/>
  <c r="S38" i="12" s="1"/>
  <c r="G38" i="12"/>
  <c r="P37" i="12"/>
  <c r="O37" i="12"/>
  <c r="N37" i="12"/>
  <c r="I37" i="12"/>
  <c r="S37" i="12" s="1"/>
  <c r="G37" i="12"/>
  <c r="P36" i="12"/>
  <c r="O36" i="12"/>
  <c r="N36" i="12"/>
  <c r="I36" i="12"/>
  <c r="G36" i="12"/>
  <c r="P35" i="12"/>
  <c r="O35" i="12"/>
  <c r="N35" i="12"/>
  <c r="I35" i="12"/>
  <c r="S35" i="12" s="1"/>
  <c r="G35" i="12"/>
  <c r="P34" i="12"/>
  <c r="O34" i="12"/>
  <c r="N34" i="12"/>
  <c r="I34" i="12"/>
  <c r="S34" i="12" s="1"/>
  <c r="G34" i="12"/>
  <c r="P33" i="12"/>
  <c r="O33" i="12"/>
  <c r="N33" i="12"/>
  <c r="I33" i="12"/>
  <c r="S33" i="12" s="1"/>
  <c r="G33" i="12"/>
  <c r="P32" i="12"/>
  <c r="O32" i="12"/>
  <c r="N32" i="12"/>
  <c r="I32" i="12"/>
  <c r="G32" i="12"/>
  <c r="P31" i="12"/>
  <c r="O31" i="12"/>
  <c r="N31" i="12"/>
  <c r="I31" i="12"/>
  <c r="S31" i="12" s="1"/>
  <c r="G31" i="12"/>
  <c r="P30" i="12"/>
  <c r="O30" i="12"/>
  <c r="N30" i="12"/>
  <c r="I30" i="12"/>
  <c r="S30" i="12" s="1"/>
  <c r="G30" i="12"/>
  <c r="P29" i="12"/>
  <c r="O29" i="12"/>
  <c r="N29" i="12"/>
  <c r="I29" i="12"/>
  <c r="S29" i="12" s="1"/>
  <c r="G29" i="12"/>
  <c r="P28" i="12"/>
  <c r="O28" i="12"/>
  <c r="N28" i="12"/>
  <c r="I28" i="12"/>
  <c r="G28" i="12"/>
  <c r="P27" i="12"/>
  <c r="O27" i="12"/>
  <c r="N27" i="12"/>
  <c r="I27" i="12"/>
  <c r="G27" i="12"/>
  <c r="P26" i="12"/>
  <c r="O26" i="12"/>
  <c r="N26" i="12"/>
  <c r="I26" i="12"/>
  <c r="G26" i="12"/>
  <c r="P25" i="12"/>
  <c r="O25" i="12"/>
  <c r="N25" i="12"/>
  <c r="I25" i="12"/>
  <c r="S25" i="12" s="1"/>
  <c r="G25" i="12"/>
  <c r="P24" i="12"/>
  <c r="O24" i="12"/>
  <c r="N24" i="12"/>
  <c r="I24" i="12"/>
  <c r="G24" i="12"/>
  <c r="P23" i="12"/>
  <c r="O23" i="12"/>
  <c r="N23" i="12"/>
  <c r="I23" i="12"/>
  <c r="S23" i="12" s="1"/>
  <c r="G23" i="12"/>
  <c r="P22" i="12"/>
  <c r="O22" i="12"/>
  <c r="N22" i="12"/>
  <c r="I22" i="12"/>
  <c r="S22" i="12" s="1"/>
  <c r="G22" i="12"/>
  <c r="P21" i="12"/>
  <c r="O21" i="12"/>
  <c r="N21" i="12"/>
  <c r="I21" i="12"/>
  <c r="S21" i="12" s="1"/>
  <c r="G21" i="12"/>
  <c r="P20" i="12"/>
  <c r="O20" i="12"/>
  <c r="N20" i="12"/>
  <c r="I20" i="12"/>
  <c r="S20" i="12" s="1"/>
  <c r="G20" i="12"/>
  <c r="P19" i="12"/>
  <c r="O19" i="12"/>
  <c r="N19" i="12"/>
  <c r="I19" i="12"/>
  <c r="S19" i="12" s="1"/>
  <c r="G19" i="12"/>
  <c r="P18" i="12"/>
  <c r="O18" i="12"/>
  <c r="N18" i="12"/>
  <c r="S18" i="12"/>
  <c r="P17" i="12"/>
  <c r="O17" i="12"/>
  <c r="N17" i="12"/>
  <c r="I17" i="12"/>
  <c r="S17" i="12" s="1"/>
  <c r="G17" i="12"/>
  <c r="P16" i="12"/>
  <c r="O16" i="12"/>
  <c r="N16" i="12"/>
  <c r="I16" i="12"/>
  <c r="S16" i="12" s="1"/>
  <c r="G16" i="12"/>
  <c r="P15" i="12"/>
  <c r="O15" i="12"/>
  <c r="N15" i="12"/>
  <c r="I15" i="12"/>
  <c r="S15" i="12" s="1"/>
  <c r="G15" i="12"/>
  <c r="P14" i="12"/>
  <c r="O14" i="12"/>
  <c r="N14" i="12"/>
  <c r="I14" i="12"/>
  <c r="S14" i="12" s="1"/>
  <c r="G14" i="12"/>
  <c r="P13" i="12"/>
  <c r="O13" i="12"/>
  <c r="N13" i="12"/>
  <c r="I13" i="12"/>
  <c r="G13" i="12"/>
  <c r="P12" i="12"/>
  <c r="O12" i="12"/>
  <c r="N12" i="12"/>
  <c r="I12" i="12"/>
  <c r="S12" i="12" s="1"/>
  <c r="G12" i="12"/>
  <c r="P11" i="12"/>
  <c r="O11" i="12"/>
  <c r="N11" i="12"/>
  <c r="I11" i="12"/>
  <c r="S11" i="12" s="1"/>
  <c r="G11" i="12"/>
  <c r="P10" i="12"/>
  <c r="O10" i="12"/>
  <c r="N10" i="12"/>
  <c r="I10" i="12"/>
  <c r="S10" i="12" s="1"/>
  <c r="G10" i="12"/>
  <c r="P9" i="12"/>
  <c r="O9" i="12"/>
  <c r="N9" i="12"/>
  <c r="I9" i="12"/>
  <c r="G9" i="12"/>
  <c r="I673" i="24"/>
  <c r="I668" i="24"/>
  <c r="I585" i="24"/>
  <c r="I584" i="24"/>
  <c r="I583" i="24"/>
  <c r="I545" i="24"/>
  <c r="I543" i="24"/>
  <c r="I539" i="24"/>
  <c r="I537" i="24"/>
  <c r="I523" i="24"/>
  <c r="I522" i="24"/>
  <c r="I509" i="24"/>
  <c r="I506" i="24"/>
  <c r="I503" i="24"/>
  <c r="I502" i="24"/>
  <c r="I501" i="24"/>
  <c r="I491" i="24"/>
  <c r="I484" i="24"/>
  <c r="I482" i="24"/>
  <c r="I473" i="24"/>
  <c r="I469" i="24"/>
  <c r="I468" i="24"/>
  <c r="I464" i="24"/>
  <c r="I460" i="24"/>
  <c r="I458" i="24"/>
  <c r="I448" i="24"/>
  <c r="I446" i="24"/>
  <c r="I444" i="24"/>
  <c r="I443" i="24"/>
  <c r="I435" i="24"/>
  <c r="I434" i="24"/>
  <c r="I433" i="24"/>
  <c r="I430" i="24"/>
  <c r="I429" i="24"/>
  <c r="I427" i="24"/>
  <c r="I426" i="24"/>
  <c r="I425" i="24"/>
  <c r="I424" i="24"/>
  <c r="I423" i="24"/>
  <c r="I422" i="24"/>
  <c r="I421" i="24"/>
  <c r="I420" i="24"/>
  <c r="I419" i="24"/>
  <c r="I414" i="24"/>
  <c r="I412" i="24"/>
  <c r="I411" i="24"/>
  <c r="I405" i="24"/>
  <c r="I402" i="24"/>
  <c r="I399" i="24"/>
  <c r="I398" i="24"/>
  <c r="I397" i="24"/>
  <c r="I396" i="24"/>
  <c r="I394" i="24"/>
  <c r="I390" i="24"/>
  <c r="I389" i="24"/>
  <c r="I387" i="24"/>
  <c r="I386" i="24"/>
  <c r="I373" i="24"/>
  <c r="I372" i="24"/>
  <c r="I371" i="24"/>
  <c r="I370" i="24"/>
  <c r="I369" i="24"/>
  <c r="I360" i="24"/>
  <c r="I359" i="24"/>
  <c r="I354" i="24"/>
  <c r="I353" i="24"/>
  <c r="I351" i="24"/>
  <c r="I347" i="24"/>
  <c r="I346" i="24"/>
  <c r="I345" i="24"/>
  <c r="I344" i="24"/>
  <c r="I342" i="24"/>
  <c r="I341" i="24"/>
  <c r="I340" i="24"/>
  <c r="I339" i="24"/>
  <c r="I336" i="24"/>
  <c r="I335" i="24"/>
  <c r="I333" i="24"/>
  <c r="I332" i="24"/>
  <c r="I330" i="24"/>
  <c r="I329" i="24"/>
  <c r="I328" i="24"/>
  <c r="I327" i="24"/>
  <c r="I326" i="24"/>
  <c r="I322" i="24"/>
  <c r="I321" i="24"/>
  <c r="I318" i="24"/>
  <c r="I315" i="24"/>
  <c r="I313" i="24"/>
  <c r="I312" i="24"/>
  <c r="I310" i="24"/>
  <c r="I309" i="24"/>
  <c r="I308" i="24"/>
  <c r="I307" i="24"/>
  <c r="I306" i="24"/>
  <c r="I302" i="24"/>
  <c r="I300" i="24"/>
  <c r="I299" i="24"/>
  <c r="I298" i="24"/>
  <c r="I297" i="24"/>
  <c r="I296" i="24"/>
  <c r="I295" i="24"/>
  <c r="I293" i="24"/>
  <c r="I290" i="24"/>
  <c r="I287" i="24"/>
  <c r="I286" i="24"/>
  <c r="I285" i="24"/>
  <c r="I283" i="24"/>
  <c r="I279" i="24"/>
  <c r="I273" i="24"/>
  <c r="I272" i="24"/>
  <c r="I271" i="24"/>
  <c r="I270" i="24"/>
  <c r="I269" i="24"/>
  <c r="I263" i="24"/>
  <c r="I262" i="24"/>
  <c r="I261" i="24"/>
  <c r="I260" i="24"/>
  <c r="I259" i="24"/>
  <c r="I249" i="24"/>
  <c r="I248" i="24"/>
  <c r="I242" i="24"/>
  <c r="I238" i="24"/>
  <c r="I233" i="24"/>
  <c r="I232" i="24"/>
  <c r="I231" i="24"/>
  <c r="I226" i="24"/>
  <c r="I218" i="24"/>
  <c r="I216" i="24"/>
  <c r="I204" i="24"/>
  <c r="I203" i="24"/>
  <c r="I192" i="24"/>
  <c r="I191" i="24"/>
  <c r="I190" i="24"/>
  <c r="I188" i="24"/>
  <c r="I187" i="24"/>
  <c r="I178" i="24"/>
  <c r="I176" i="24"/>
  <c r="I175" i="24"/>
  <c r="I173" i="24"/>
  <c r="I172" i="24"/>
  <c r="I169" i="24"/>
  <c r="I159" i="24"/>
  <c r="I157" i="24"/>
  <c r="I155" i="24"/>
  <c r="I152" i="24"/>
  <c r="I145" i="24"/>
  <c r="I134" i="24"/>
  <c r="I133" i="24"/>
  <c r="I132" i="24"/>
  <c r="I128" i="24"/>
  <c r="I127" i="24"/>
  <c r="I124" i="24"/>
  <c r="I123" i="24"/>
  <c r="I117" i="24"/>
  <c r="I116" i="24"/>
  <c r="I113" i="24"/>
  <c r="I111" i="24"/>
  <c r="I110" i="24"/>
  <c r="I109" i="24"/>
  <c r="I108" i="24"/>
  <c r="I107" i="24"/>
  <c r="I105" i="24"/>
  <c r="I104" i="24"/>
  <c r="I102" i="24"/>
  <c r="I101" i="24"/>
  <c r="I100" i="24"/>
  <c r="I98" i="24"/>
  <c r="I97" i="24"/>
  <c r="I96" i="24"/>
  <c r="I94" i="24"/>
  <c r="I91" i="24"/>
  <c r="I90" i="24"/>
  <c r="I89" i="24"/>
  <c r="I86" i="24"/>
  <c r="I85" i="24"/>
  <c r="I83" i="24"/>
  <c r="I82" i="24"/>
  <c r="I80" i="24"/>
  <c r="I78" i="24"/>
  <c r="I75" i="24"/>
  <c r="I70" i="24"/>
  <c r="I69" i="24"/>
  <c r="I66" i="24"/>
  <c r="I65" i="24"/>
  <c r="I64" i="24"/>
  <c r="I62" i="24"/>
  <c r="I61" i="24"/>
  <c r="I59" i="24"/>
  <c r="I58" i="24"/>
  <c r="I57" i="24"/>
  <c r="I51" i="24"/>
  <c r="I50" i="24"/>
  <c r="I49" i="24"/>
  <c r="I47" i="24"/>
  <c r="I46" i="24"/>
  <c r="I45" i="24"/>
  <c r="I44" i="24"/>
  <c r="I43" i="24"/>
  <c r="I41" i="24"/>
  <c r="I39" i="24"/>
  <c r="I38" i="24"/>
  <c r="I36" i="24"/>
  <c r="I35" i="24"/>
  <c r="I34" i="24"/>
  <c r="I33" i="24"/>
  <c r="I30" i="24"/>
  <c r="I29" i="24"/>
  <c r="I28" i="24"/>
  <c r="I23" i="24"/>
  <c r="I22" i="24"/>
  <c r="I21" i="24"/>
  <c r="I683" i="24"/>
  <c r="I682" i="24"/>
  <c r="I681" i="24"/>
  <c r="I680" i="24"/>
  <c r="I679" i="24"/>
  <c r="I678" i="24"/>
  <c r="I677" i="24"/>
  <c r="I676" i="24"/>
  <c r="I675" i="24"/>
  <c r="I674" i="24"/>
  <c r="I672" i="24"/>
  <c r="I671" i="24"/>
  <c r="I670" i="24"/>
  <c r="I669" i="24"/>
  <c r="I667" i="24"/>
  <c r="I666" i="24"/>
  <c r="I665" i="24"/>
  <c r="I664" i="24"/>
  <c r="I663" i="24"/>
  <c r="I662" i="24"/>
  <c r="I661" i="24"/>
  <c r="I660" i="24"/>
  <c r="I659" i="24"/>
  <c r="I658" i="24"/>
  <c r="I657" i="24"/>
  <c r="I656" i="24"/>
  <c r="I655" i="24"/>
  <c r="I654" i="24"/>
  <c r="I653" i="24"/>
  <c r="I652" i="24"/>
  <c r="I651" i="24"/>
  <c r="I650" i="24"/>
  <c r="I649" i="24"/>
  <c r="I648" i="24"/>
  <c r="I647" i="24"/>
  <c r="I646" i="24"/>
  <c r="I645" i="24"/>
  <c r="I644" i="24"/>
  <c r="I643" i="24"/>
  <c r="I589" i="24"/>
  <c r="I588" i="24"/>
  <c r="I587" i="24"/>
  <c r="I586" i="24"/>
  <c r="I582" i="24"/>
  <c r="I581" i="24"/>
  <c r="I580" i="24"/>
  <c r="I579" i="24"/>
  <c r="I578" i="24"/>
  <c r="I577" i="24"/>
  <c r="I576" i="24"/>
  <c r="I575" i="24"/>
  <c r="I574" i="24"/>
  <c r="I573" i="24"/>
  <c r="I572" i="24"/>
  <c r="I571" i="24"/>
  <c r="I570" i="24"/>
  <c r="I569" i="24"/>
  <c r="I568" i="24"/>
  <c r="I567" i="24"/>
  <c r="I566" i="24"/>
  <c r="I565" i="24"/>
  <c r="I564" i="24"/>
  <c r="I563" i="24"/>
  <c r="I562" i="24"/>
  <c r="I561" i="24"/>
  <c r="I559" i="24"/>
  <c r="I558" i="24"/>
  <c r="I557" i="24"/>
  <c r="I556" i="24"/>
  <c r="I555" i="24"/>
  <c r="I554" i="24"/>
  <c r="I553" i="24"/>
  <c r="I552" i="24"/>
  <c r="I551" i="24"/>
  <c r="I550" i="24"/>
  <c r="I549" i="24"/>
  <c r="I548" i="24"/>
  <c r="I547" i="24"/>
  <c r="I546" i="24"/>
  <c r="I544" i="24"/>
  <c r="I542" i="24"/>
  <c r="I541" i="24"/>
  <c r="I540" i="24"/>
  <c r="I538" i="24"/>
  <c r="I536" i="24"/>
  <c r="I535" i="24"/>
  <c r="I534" i="24"/>
  <c r="I533" i="24"/>
  <c r="I532" i="24"/>
  <c r="I531" i="24"/>
  <c r="I530" i="24"/>
  <c r="I529" i="24"/>
  <c r="I528" i="24"/>
  <c r="I527" i="24"/>
  <c r="I526" i="24"/>
  <c r="I525" i="24"/>
  <c r="I524" i="24"/>
  <c r="I521" i="24"/>
  <c r="I520" i="24"/>
  <c r="I519" i="24"/>
  <c r="I518" i="24"/>
  <c r="I517" i="24"/>
  <c r="I516" i="24"/>
  <c r="I515" i="24"/>
  <c r="I514" i="24"/>
  <c r="I513" i="24"/>
  <c r="I512" i="24"/>
  <c r="I511" i="24"/>
  <c r="I510" i="24"/>
  <c r="I508" i="24"/>
  <c r="I507" i="24"/>
  <c r="I505" i="24"/>
  <c r="I504" i="24"/>
  <c r="I500" i="24"/>
  <c r="I499" i="24"/>
  <c r="I498" i="24"/>
  <c r="I497" i="24"/>
  <c r="I496" i="24"/>
  <c r="I495" i="24"/>
  <c r="I494" i="24"/>
  <c r="I493" i="24"/>
  <c r="I492" i="24"/>
  <c r="I490" i="24"/>
  <c r="I489" i="24"/>
  <c r="I488" i="24"/>
  <c r="I487" i="24"/>
  <c r="I486" i="24"/>
  <c r="I485" i="24"/>
  <c r="I483" i="24"/>
  <c r="I481" i="24"/>
  <c r="I480" i="24"/>
  <c r="I479" i="24"/>
  <c r="I478" i="24"/>
  <c r="I477" i="24"/>
  <c r="I476" i="24"/>
  <c r="I475" i="24"/>
  <c r="I474" i="24"/>
  <c r="I472" i="24"/>
  <c r="I471" i="24"/>
  <c r="I470" i="24"/>
  <c r="I467" i="24"/>
  <c r="I466" i="24"/>
  <c r="I465" i="24"/>
  <c r="I463" i="24"/>
  <c r="I462" i="24"/>
  <c r="I461" i="24"/>
  <c r="I459" i="24"/>
  <c r="I457" i="24"/>
  <c r="I456" i="24"/>
  <c r="I455" i="24"/>
  <c r="I454" i="24"/>
  <c r="I453" i="24"/>
  <c r="I452" i="24"/>
  <c r="I451" i="24"/>
  <c r="I450" i="24"/>
  <c r="I449" i="24"/>
  <c r="I447" i="24"/>
  <c r="I445" i="24"/>
  <c r="I442" i="24"/>
  <c r="I441" i="24"/>
  <c r="I440" i="24"/>
  <c r="I439" i="24"/>
  <c r="I438" i="24"/>
  <c r="I437" i="24"/>
  <c r="I436" i="24"/>
  <c r="I432" i="24"/>
  <c r="I431" i="24"/>
  <c r="I428" i="24"/>
  <c r="I418" i="24"/>
  <c r="I417" i="24"/>
  <c r="I416" i="24"/>
  <c r="I415" i="24"/>
  <c r="I413" i="24"/>
  <c r="I410" i="24"/>
  <c r="I409" i="24"/>
  <c r="I408" i="24"/>
  <c r="I407" i="24"/>
  <c r="I406" i="24"/>
  <c r="I404" i="24"/>
  <c r="I403" i="24"/>
  <c r="I401" i="24"/>
  <c r="I400" i="24"/>
  <c r="I395" i="24"/>
  <c r="I393" i="24"/>
  <c r="I392" i="24"/>
  <c r="I391" i="24"/>
  <c r="I388" i="24"/>
  <c r="I385" i="24"/>
  <c r="I384" i="24"/>
  <c r="I383" i="24"/>
  <c r="I382" i="24"/>
  <c r="I381" i="24"/>
  <c r="I380" i="24"/>
  <c r="I379" i="24"/>
  <c r="I378" i="24"/>
  <c r="I377" i="24"/>
  <c r="I376" i="24"/>
  <c r="I375" i="24"/>
  <c r="I374" i="24"/>
  <c r="I368" i="24"/>
  <c r="I367" i="24"/>
  <c r="I366" i="24"/>
  <c r="I365" i="24"/>
  <c r="I364" i="24"/>
  <c r="I363" i="24"/>
  <c r="I362" i="24"/>
  <c r="I361" i="24"/>
  <c r="I358" i="24"/>
  <c r="I357" i="24"/>
  <c r="I356" i="24"/>
  <c r="I355" i="24"/>
  <c r="I352" i="24"/>
  <c r="I350" i="24"/>
  <c r="I349" i="24"/>
  <c r="I348" i="24"/>
  <c r="I343" i="24"/>
  <c r="I338" i="24"/>
  <c r="I337" i="24"/>
  <c r="I334" i="24"/>
  <c r="I331" i="24"/>
  <c r="I325" i="24"/>
  <c r="I324" i="24"/>
  <c r="I323" i="24"/>
  <c r="I320" i="24"/>
  <c r="I319" i="24"/>
  <c r="I317" i="24"/>
  <c r="I316" i="24"/>
  <c r="I314" i="24"/>
  <c r="I311" i="24"/>
  <c r="I305" i="24"/>
  <c r="I304" i="24"/>
  <c r="I303" i="24"/>
  <c r="I301" i="24"/>
  <c r="I294" i="24"/>
  <c r="I292" i="24"/>
  <c r="I291" i="24"/>
  <c r="I289" i="24"/>
  <c r="I288" i="24"/>
  <c r="I284" i="24"/>
  <c r="I282" i="24"/>
  <c r="I281" i="24"/>
  <c r="I280" i="24"/>
  <c r="I278" i="24"/>
  <c r="I277" i="24"/>
  <c r="I276" i="24"/>
  <c r="I275" i="24"/>
  <c r="I274" i="24"/>
  <c r="I268" i="24"/>
  <c r="I267" i="24"/>
  <c r="I266" i="24"/>
  <c r="I265" i="24"/>
  <c r="I264" i="24"/>
  <c r="I258" i="24"/>
  <c r="I257" i="24"/>
  <c r="I256" i="24"/>
  <c r="I255" i="24"/>
  <c r="I254" i="24"/>
  <c r="I253" i="24"/>
  <c r="I252" i="24"/>
  <c r="I251" i="24"/>
  <c r="I250" i="24"/>
  <c r="I247" i="24"/>
  <c r="I246" i="24"/>
  <c r="I245" i="24"/>
  <c r="I244" i="24"/>
  <c r="I243" i="24"/>
  <c r="I241" i="24"/>
  <c r="I240" i="24"/>
  <c r="I239" i="24"/>
  <c r="I237" i="24"/>
  <c r="I236" i="24"/>
  <c r="I235" i="24"/>
  <c r="I234" i="24"/>
  <c r="I230" i="24"/>
  <c r="I229" i="24"/>
  <c r="I228" i="24"/>
  <c r="I227" i="24"/>
  <c r="I225" i="24"/>
  <c r="I224" i="24"/>
  <c r="I223" i="24"/>
  <c r="I222" i="24"/>
  <c r="I221" i="24"/>
  <c r="I220" i="24"/>
  <c r="I219" i="24"/>
  <c r="I217" i="24"/>
  <c r="I215" i="24"/>
  <c r="I214" i="24"/>
  <c r="I213" i="24"/>
  <c r="I212" i="24"/>
  <c r="I211" i="24"/>
  <c r="I210" i="24"/>
  <c r="I208" i="24"/>
  <c r="I207" i="24"/>
  <c r="I206" i="24"/>
  <c r="I205" i="24"/>
  <c r="I202" i="24"/>
  <c r="I201" i="24"/>
  <c r="I200" i="24"/>
  <c r="I199" i="24"/>
  <c r="I198" i="24"/>
  <c r="I196" i="24"/>
  <c r="I195" i="24"/>
  <c r="I194" i="24"/>
  <c r="I193" i="24"/>
  <c r="I189" i="24"/>
  <c r="I186" i="24"/>
  <c r="I185" i="24"/>
  <c r="I184" i="24"/>
  <c r="I183" i="24"/>
  <c r="I182" i="24"/>
  <c r="I181" i="24"/>
  <c r="I180" i="24"/>
  <c r="I179" i="24"/>
  <c r="I177" i="24"/>
  <c r="I174" i="24"/>
  <c r="I171" i="24"/>
  <c r="I170" i="24"/>
  <c r="I168" i="24"/>
  <c r="I167" i="24"/>
  <c r="I166" i="24"/>
  <c r="I165" i="24"/>
  <c r="I164" i="24"/>
  <c r="I163" i="24"/>
  <c r="I162" i="24"/>
  <c r="I161" i="24"/>
  <c r="I160" i="24"/>
  <c r="I158" i="24"/>
  <c r="I156" i="24"/>
  <c r="I154" i="24"/>
  <c r="I153" i="24"/>
  <c r="I151" i="24"/>
  <c r="I150" i="24"/>
  <c r="I149" i="24"/>
  <c r="I148" i="24"/>
  <c r="I147" i="24"/>
  <c r="I146" i="24"/>
  <c r="I144" i="24"/>
  <c r="I143" i="24"/>
  <c r="I142" i="24"/>
  <c r="I141" i="24"/>
  <c r="I140" i="24"/>
  <c r="I139" i="24"/>
  <c r="I138" i="24"/>
  <c r="I137" i="24"/>
  <c r="I136" i="24"/>
  <c r="I135" i="24"/>
  <c r="I131" i="24"/>
  <c r="I130" i="24"/>
  <c r="I129" i="24"/>
  <c r="I126" i="24"/>
  <c r="I125" i="24"/>
  <c r="I122" i="24"/>
  <c r="I121" i="24"/>
  <c r="I120" i="24"/>
  <c r="I119" i="24"/>
  <c r="I118" i="24"/>
  <c r="I115" i="24"/>
  <c r="I114" i="24"/>
  <c r="I112" i="24"/>
  <c r="I106" i="24"/>
  <c r="I103" i="24"/>
  <c r="I95" i="24"/>
  <c r="I93" i="24"/>
  <c r="I92" i="24"/>
  <c r="I88" i="24"/>
  <c r="I87" i="24"/>
  <c r="I84" i="24"/>
  <c r="I81" i="24"/>
  <c r="I79" i="24"/>
  <c r="I77" i="24"/>
  <c r="I76" i="24"/>
  <c r="I74" i="24"/>
  <c r="I73" i="24"/>
  <c r="I72" i="24"/>
  <c r="I71" i="24"/>
  <c r="I68" i="24"/>
  <c r="I67" i="24"/>
  <c r="I63" i="24"/>
  <c r="I60" i="24"/>
  <c r="I56" i="24"/>
  <c r="I55" i="24"/>
  <c r="I54" i="24"/>
  <c r="I53" i="24"/>
  <c r="I52" i="24"/>
  <c r="I48" i="24"/>
  <c r="I42" i="24"/>
  <c r="I40" i="24"/>
  <c r="I32" i="24"/>
  <c r="I31" i="24"/>
  <c r="I27" i="24"/>
  <c r="I26" i="24"/>
  <c r="I25" i="24"/>
  <c r="I24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D105" i="23"/>
  <c r="D106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119" i="23"/>
  <c r="D120" i="23"/>
  <c r="D121" i="23"/>
  <c r="D122" i="23"/>
  <c r="D123" i="23"/>
  <c r="D124" i="23"/>
  <c r="D125" i="23"/>
  <c r="D126" i="23"/>
  <c r="D127" i="23"/>
  <c r="D128" i="23"/>
  <c r="D129" i="23"/>
  <c r="D130" i="23"/>
  <c r="D131" i="23"/>
  <c r="D132" i="23"/>
  <c r="D133" i="23"/>
  <c r="D134" i="23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D147" i="23"/>
  <c r="D148" i="23"/>
  <c r="D149" i="23"/>
  <c r="D150" i="23"/>
  <c r="D151" i="23"/>
  <c r="D152" i="23"/>
  <c r="D153" i="23"/>
  <c r="D154" i="23"/>
  <c r="D155" i="23"/>
  <c r="D156" i="23"/>
  <c r="D157" i="23"/>
  <c r="D158" i="23"/>
  <c r="D159" i="23"/>
  <c r="D160" i="23"/>
  <c r="D161" i="23"/>
  <c r="D162" i="23"/>
  <c r="D163" i="23"/>
  <c r="D164" i="23"/>
  <c r="D165" i="23"/>
  <c r="D167" i="23"/>
  <c r="D168" i="23"/>
  <c r="D169" i="23"/>
  <c r="D170" i="23"/>
  <c r="D172" i="23"/>
  <c r="D173" i="23"/>
  <c r="D174" i="23"/>
  <c r="D175" i="23"/>
  <c r="D176" i="23"/>
  <c r="D99" i="23"/>
  <c r="D100" i="23"/>
  <c r="D101" i="23"/>
  <c r="D102" i="23"/>
  <c r="D103" i="23"/>
  <c r="D104" i="23"/>
  <c r="D97" i="23"/>
  <c r="D98" i="23"/>
  <c r="D96" i="23"/>
  <c r="D95" i="23"/>
  <c r="D94" i="23"/>
  <c r="D93" i="23"/>
  <c r="J44" i="12" l="1"/>
  <c r="Q24" i="12"/>
  <c r="Q36" i="12"/>
  <c r="J38" i="12"/>
  <c r="Q12" i="12"/>
  <c r="T12" i="12" s="1"/>
  <c r="Q16" i="12"/>
  <c r="T16" i="12" s="1"/>
  <c r="Q28" i="12"/>
  <c r="Q19" i="12"/>
  <c r="T19" i="12" s="1"/>
  <c r="J24" i="12"/>
  <c r="Q31" i="12"/>
  <c r="T31" i="12" s="1"/>
  <c r="J45" i="12"/>
  <c r="J66" i="12"/>
  <c r="J68" i="12"/>
  <c r="J13" i="12"/>
  <c r="Q149" i="12"/>
  <c r="T149" i="12" s="1"/>
  <c r="J42" i="12"/>
  <c r="Q33" i="12"/>
  <c r="T33" i="12" s="1"/>
  <c r="J82" i="12"/>
  <c r="J84" i="12"/>
  <c r="S26" i="12"/>
  <c r="J20" i="12"/>
  <c r="J39" i="12"/>
  <c r="S27" i="12"/>
  <c r="J36" i="12"/>
  <c r="J69" i="12"/>
  <c r="J50" i="12"/>
  <c r="J52" i="12"/>
  <c r="J77" i="12"/>
  <c r="J85" i="12"/>
  <c r="J87" i="12"/>
  <c r="Q113" i="12"/>
  <c r="Q117" i="12"/>
  <c r="T117" i="12" s="1"/>
  <c r="Q125" i="12"/>
  <c r="T125" i="12" s="1"/>
  <c r="J71" i="12"/>
  <c r="J76" i="12"/>
  <c r="J19" i="12"/>
  <c r="J65" i="12"/>
  <c r="J15" i="12"/>
  <c r="Q23" i="12"/>
  <c r="T23" i="12" s="1"/>
  <c r="Q27" i="12"/>
  <c r="J28" i="12"/>
  <c r="Q30" i="12"/>
  <c r="T30" i="12" s="1"/>
  <c r="Q109" i="12"/>
  <c r="T109" i="12" s="1"/>
  <c r="Q133" i="12"/>
  <c r="T133" i="12" s="1"/>
  <c r="Q141" i="12"/>
  <c r="T141" i="12" s="1"/>
  <c r="J72" i="12"/>
  <c r="J12" i="12"/>
  <c r="Q14" i="12"/>
  <c r="T14" i="12" s="1"/>
  <c r="Q17" i="12"/>
  <c r="T17" i="12" s="1"/>
  <c r="J23" i="12"/>
  <c r="J35" i="12"/>
  <c r="Q104" i="12"/>
  <c r="T104" i="12" s="1"/>
  <c r="Q121" i="12"/>
  <c r="T121" i="12" s="1"/>
  <c r="Q124" i="12"/>
  <c r="T124" i="12" s="1"/>
  <c r="Q137" i="12"/>
  <c r="T137" i="12" s="1"/>
  <c r="Q140" i="12"/>
  <c r="T140" i="12" s="1"/>
  <c r="Q153" i="12"/>
  <c r="T153" i="12" s="1"/>
  <c r="Q156" i="12"/>
  <c r="T156" i="12" s="1"/>
  <c r="J47" i="12"/>
  <c r="J55" i="12"/>
  <c r="J61" i="12"/>
  <c r="J81" i="12"/>
  <c r="J88" i="12"/>
  <c r="Q106" i="12"/>
  <c r="T106" i="12" s="1"/>
  <c r="Q20" i="12"/>
  <c r="T20" i="12" s="1"/>
  <c r="J22" i="12"/>
  <c r="J31" i="12"/>
  <c r="Q32" i="12"/>
  <c r="Q35" i="12"/>
  <c r="T35" i="12" s="1"/>
  <c r="Q101" i="12"/>
  <c r="T101" i="12" s="1"/>
  <c r="Q105" i="12"/>
  <c r="T105" i="12" s="1"/>
  <c r="Q108" i="12"/>
  <c r="T108" i="12" s="1"/>
  <c r="Q119" i="12"/>
  <c r="T119" i="12" s="1"/>
  <c r="Q122" i="12"/>
  <c r="T122" i="12" s="1"/>
  <c r="Q129" i="12"/>
  <c r="T129" i="12" s="1"/>
  <c r="Q135" i="12"/>
  <c r="T135" i="12" s="1"/>
  <c r="Q138" i="12"/>
  <c r="T138" i="12" s="1"/>
  <c r="Q145" i="12"/>
  <c r="T145" i="12" s="1"/>
  <c r="Q151" i="12"/>
  <c r="T151" i="12" s="1"/>
  <c r="Q154" i="12"/>
  <c r="T154" i="12" s="1"/>
  <c r="J56" i="12"/>
  <c r="J60" i="12"/>
  <c r="J9" i="12"/>
  <c r="J10" i="12"/>
  <c r="J11" i="12"/>
  <c r="J16" i="12"/>
  <c r="Q18" i="12"/>
  <c r="T18" i="12" s="1"/>
  <c r="Q21" i="12"/>
  <c r="T21" i="12" s="1"/>
  <c r="J26" i="12"/>
  <c r="J27" i="12"/>
  <c r="J32" i="12"/>
  <c r="Q34" i="12"/>
  <c r="T34" i="12" s="1"/>
  <c r="Q37" i="12"/>
  <c r="T37" i="12" s="1"/>
  <c r="Q39" i="12"/>
  <c r="T39" i="12" s="1"/>
  <c r="Q107" i="12"/>
  <c r="T107" i="12" s="1"/>
  <c r="Q110" i="12"/>
  <c r="Q112" i="12"/>
  <c r="T112" i="12" s="1"/>
  <c r="Q123" i="12"/>
  <c r="T123" i="12" s="1"/>
  <c r="Q126" i="12"/>
  <c r="T126" i="12" s="1"/>
  <c r="Q128" i="12"/>
  <c r="T128" i="12" s="1"/>
  <c r="Q139" i="12"/>
  <c r="T139" i="12" s="1"/>
  <c r="Q142" i="12"/>
  <c r="T142" i="12" s="1"/>
  <c r="Q144" i="12"/>
  <c r="T144" i="12" s="1"/>
  <c r="Q155" i="12"/>
  <c r="T155" i="12" s="1"/>
  <c r="J40" i="12"/>
  <c r="J49" i="12"/>
  <c r="J58" i="12"/>
  <c r="J63" i="12"/>
  <c r="J79" i="12"/>
  <c r="J90" i="12"/>
  <c r="Q10" i="12"/>
  <c r="T10" i="12" s="1"/>
  <c r="Q13" i="12"/>
  <c r="Q15" i="12"/>
  <c r="T15" i="12" s="1"/>
  <c r="Q26" i="12"/>
  <c r="Q29" i="12"/>
  <c r="T29" i="12" s="1"/>
  <c r="J34" i="12"/>
  <c r="Q103" i="12"/>
  <c r="T103" i="12" s="1"/>
  <c r="Q115" i="12"/>
  <c r="T115" i="12" s="1"/>
  <c r="Q118" i="12"/>
  <c r="T118" i="12" s="1"/>
  <c r="Q120" i="12"/>
  <c r="T120" i="12" s="1"/>
  <c r="Q131" i="12"/>
  <c r="T131" i="12" s="1"/>
  <c r="Q134" i="12"/>
  <c r="T134" i="12" s="1"/>
  <c r="Q136" i="12"/>
  <c r="T136" i="12" s="1"/>
  <c r="Q147" i="12"/>
  <c r="T147" i="12" s="1"/>
  <c r="Q150" i="12"/>
  <c r="T150" i="12" s="1"/>
  <c r="Q152" i="12"/>
  <c r="T152" i="12" s="1"/>
  <c r="J41" i="12"/>
  <c r="J48" i="12"/>
  <c r="J97" i="12"/>
  <c r="Q9" i="12"/>
  <c r="Q11" i="12"/>
  <c r="T11" i="12" s="1"/>
  <c r="J14" i="12"/>
  <c r="Q22" i="12"/>
  <c r="T22" i="12" s="1"/>
  <c r="Q25" i="12"/>
  <c r="T25" i="12" s="1"/>
  <c r="J30" i="12"/>
  <c r="Q38" i="12"/>
  <c r="T38" i="12" s="1"/>
  <c r="Q102" i="12"/>
  <c r="T102" i="12" s="1"/>
  <c r="Q111" i="12"/>
  <c r="Q114" i="12"/>
  <c r="T114" i="12" s="1"/>
  <c r="Q116" i="12"/>
  <c r="T116" i="12" s="1"/>
  <c r="Q127" i="12"/>
  <c r="T127" i="12" s="1"/>
  <c r="Q130" i="12"/>
  <c r="T130" i="12" s="1"/>
  <c r="Q132" i="12"/>
  <c r="T132" i="12" s="1"/>
  <c r="Q143" i="12"/>
  <c r="T143" i="12" s="1"/>
  <c r="Q146" i="12"/>
  <c r="T146" i="12" s="1"/>
  <c r="Q148" i="12"/>
  <c r="T148" i="12" s="1"/>
  <c r="J57" i="12"/>
  <c r="J64" i="12"/>
  <c r="J73" i="12"/>
  <c r="J80" i="12"/>
  <c r="J89" i="12"/>
  <c r="J43" i="12"/>
  <c r="J46" i="12"/>
  <c r="J51" i="12"/>
  <c r="J54" i="12"/>
  <c r="J59" i="12"/>
  <c r="J62" i="12"/>
  <c r="J67" i="12"/>
  <c r="J70" i="12"/>
  <c r="J75" i="12"/>
  <c r="J78" i="12"/>
  <c r="J83" i="12"/>
  <c r="J86" i="12"/>
  <c r="J91" i="12"/>
  <c r="J99" i="12"/>
  <c r="S110" i="12"/>
  <c r="S9" i="12"/>
  <c r="S13" i="12"/>
  <c r="J17" i="12"/>
  <c r="J21" i="12"/>
  <c r="S24" i="12"/>
  <c r="J25" i="12"/>
  <c r="S28" i="12"/>
  <c r="J29" i="12"/>
  <c r="S32" i="12"/>
  <c r="J33" i="12"/>
  <c r="S36" i="12"/>
  <c r="J37" i="12"/>
  <c r="T110" i="12" l="1"/>
  <c r="T9" i="12"/>
  <c r="T27" i="12"/>
  <c r="T36" i="12"/>
  <c r="T28" i="12"/>
  <c r="T32" i="12"/>
  <c r="T24" i="12"/>
  <c r="T26" i="12"/>
  <c r="T13" i="12"/>
  <c r="I167" i="12"/>
  <c r="I176" i="12"/>
  <c r="I177" i="12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3" i="23"/>
  <c r="P183" i="12" l="1"/>
  <c r="O183" i="12"/>
  <c r="N183" i="12"/>
  <c r="P182" i="12"/>
  <c r="O182" i="12"/>
  <c r="N182" i="12"/>
  <c r="P181" i="12"/>
  <c r="O181" i="12"/>
  <c r="N181" i="12"/>
  <c r="P180" i="12"/>
  <c r="O180" i="12"/>
  <c r="N180" i="12"/>
  <c r="P179" i="12"/>
  <c r="O179" i="12"/>
  <c r="N179" i="12"/>
  <c r="S178" i="12"/>
  <c r="P178" i="12"/>
  <c r="O178" i="12"/>
  <c r="N178" i="12"/>
  <c r="P177" i="12"/>
  <c r="O177" i="12"/>
  <c r="N177" i="12"/>
  <c r="P176" i="12"/>
  <c r="O176" i="12"/>
  <c r="N176" i="12"/>
  <c r="P175" i="12"/>
  <c r="O175" i="12"/>
  <c r="N175" i="12"/>
  <c r="P174" i="12"/>
  <c r="O174" i="12"/>
  <c r="N174" i="12"/>
  <c r="P173" i="12"/>
  <c r="O173" i="12"/>
  <c r="N173" i="12"/>
  <c r="P172" i="12"/>
  <c r="O172" i="12"/>
  <c r="N172" i="12"/>
  <c r="P171" i="12"/>
  <c r="O171" i="12"/>
  <c r="N171" i="12"/>
  <c r="P170" i="12"/>
  <c r="O170" i="12"/>
  <c r="N170" i="12"/>
  <c r="P169" i="12"/>
  <c r="O169" i="12"/>
  <c r="N169" i="12"/>
  <c r="P168" i="12"/>
  <c r="O168" i="12"/>
  <c r="N168" i="12"/>
  <c r="P167" i="12"/>
  <c r="O167" i="12"/>
  <c r="N167" i="12"/>
  <c r="P166" i="12"/>
  <c r="O166" i="12"/>
  <c r="N166" i="12"/>
  <c r="P165" i="12"/>
  <c r="O165" i="12"/>
  <c r="N165" i="12"/>
  <c r="P164" i="12"/>
  <c r="O164" i="12"/>
  <c r="N164" i="12"/>
  <c r="P163" i="12"/>
  <c r="O163" i="12"/>
  <c r="N163" i="12"/>
  <c r="P162" i="12"/>
  <c r="O162" i="12"/>
  <c r="N162" i="12"/>
  <c r="P161" i="12"/>
  <c r="O161" i="12"/>
  <c r="N161" i="12"/>
  <c r="P160" i="12"/>
  <c r="O160" i="12"/>
  <c r="N160" i="12"/>
  <c r="P159" i="12"/>
  <c r="O159" i="12"/>
  <c r="N159" i="12"/>
  <c r="P158" i="12"/>
  <c r="O158" i="12"/>
  <c r="N158" i="12"/>
  <c r="P157" i="12"/>
  <c r="O157" i="12"/>
  <c r="N157" i="12"/>
  <c r="I183" i="12"/>
  <c r="G183" i="12"/>
  <c r="S182" i="12"/>
  <c r="S181" i="12"/>
  <c r="I180" i="12"/>
  <c r="S180" i="12" s="1"/>
  <c r="G180" i="12"/>
  <c r="I179" i="12"/>
  <c r="S179" i="12" s="1"/>
  <c r="G179" i="12"/>
  <c r="G178" i="12"/>
  <c r="J178" i="12" s="1"/>
  <c r="E171" i="23" s="1"/>
  <c r="G177" i="12"/>
  <c r="J177" i="12" s="1"/>
  <c r="E170" i="23" s="1"/>
  <c r="G176" i="12"/>
  <c r="I175" i="12"/>
  <c r="S175" i="12" s="1"/>
  <c r="G175" i="12"/>
  <c r="I174" i="12"/>
  <c r="S174" i="12" s="1"/>
  <c r="G174" i="12"/>
  <c r="I173" i="12"/>
  <c r="S173" i="12" s="1"/>
  <c r="G173" i="12"/>
  <c r="I172" i="12"/>
  <c r="S172" i="12" s="1"/>
  <c r="G172" i="12"/>
  <c r="I171" i="12"/>
  <c r="S171" i="12" s="1"/>
  <c r="G171" i="12"/>
  <c r="S170" i="12"/>
  <c r="I169" i="12"/>
  <c r="G169" i="12"/>
  <c r="I168" i="12"/>
  <c r="G168" i="12"/>
  <c r="S167" i="12"/>
  <c r="G167" i="12"/>
  <c r="I166" i="12"/>
  <c r="S166" i="12" s="1"/>
  <c r="G166" i="12"/>
  <c r="I165" i="12"/>
  <c r="S165" i="12" s="1"/>
  <c r="G165" i="12"/>
  <c r="I164" i="12"/>
  <c r="S164" i="12" s="1"/>
  <c r="G164" i="12"/>
  <c r="I163" i="12"/>
  <c r="S163" i="12" s="1"/>
  <c r="G163" i="12"/>
  <c r="I162" i="12"/>
  <c r="S162" i="12" s="1"/>
  <c r="G162" i="12"/>
  <c r="I161" i="12"/>
  <c r="G161" i="12"/>
  <c r="G160" i="12"/>
  <c r="I159" i="12"/>
  <c r="S159" i="12" s="1"/>
  <c r="G159" i="12"/>
  <c r="I158" i="12"/>
  <c r="S158" i="12" s="1"/>
  <c r="G158" i="12"/>
  <c r="I157" i="12"/>
  <c r="S157" i="12" s="1"/>
  <c r="G157" i="12"/>
  <c r="P99" i="12"/>
  <c r="O99" i="12"/>
  <c r="N99" i="12"/>
  <c r="P98" i="12"/>
  <c r="O98" i="12"/>
  <c r="N98" i="12"/>
  <c r="P97" i="12"/>
  <c r="O97" i="12"/>
  <c r="N97" i="12"/>
  <c r="P96" i="12"/>
  <c r="O96" i="12"/>
  <c r="N96" i="12"/>
  <c r="P95" i="12"/>
  <c r="O95" i="12"/>
  <c r="N95" i="12"/>
  <c r="P94" i="12"/>
  <c r="O94" i="12"/>
  <c r="N94" i="12"/>
  <c r="P93" i="12"/>
  <c r="O93" i="12"/>
  <c r="N93" i="12"/>
  <c r="P92" i="12"/>
  <c r="O92" i="12"/>
  <c r="N92" i="12"/>
  <c r="P91" i="12"/>
  <c r="O91" i="12"/>
  <c r="N91" i="12"/>
  <c r="P90" i="12"/>
  <c r="O90" i="12"/>
  <c r="N90" i="12"/>
  <c r="P89" i="12"/>
  <c r="O89" i="12"/>
  <c r="N89" i="12"/>
  <c r="P88" i="12"/>
  <c r="O88" i="12"/>
  <c r="N88" i="12"/>
  <c r="P87" i="12"/>
  <c r="O87" i="12"/>
  <c r="N87" i="12"/>
  <c r="P86" i="12"/>
  <c r="O86" i="12"/>
  <c r="N86" i="12"/>
  <c r="P85" i="12"/>
  <c r="O85" i="12"/>
  <c r="N85" i="12"/>
  <c r="P84" i="12"/>
  <c r="O84" i="12"/>
  <c r="N84" i="12"/>
  <c r="P83" i="12"/>
  <c r="O83" i="12"/>
  <c r="N83" i="12"/>
  <c r="P82" i="12"/>
  <c r="O82" i="12"/>
  <c r="N82" i="12"/>
  <c r="P81" i="12"/>
  <c r="O81" i="12"/>
  <c r="N81" i="12"/>
  <c r="P80" i="12"/>
  <c r="O80" i="12"/>
  <c r="N80" i="12"/>
  <c r="P79" i="12"/>
  <c r="O79" i="12"/>
  <c r="N79" i="12"/>
  <c r="P78" i="12"/>
  <c r="O78" i="12"/>
  <c r="N78" i="12"/>
  <c r="P77" i="12"/>
  <c r="O77" i="12"/>
  <c r="N77" i="12"/>
  <c r="P76" i="12"/>
  <c r="O76" i="12"/>
  <c r="N76" i="12"/>
  <c r="P75" i="12"/>
  <c r="O75" i="12"/>
  <c r="N75" i="12"/>
  <c r="P74" i="12"/>
  <c r="O74" i="12"/>
  <c r="N74" i="12"/>
  <c r="P73" i="12"/>
  <c r="O73" i="12"/>
  <c r="N73" i="12"/>
  <c r="P72" i="12"/>
  <c r="O72" i="12"/>
  <c r="N72" i="12"/>
  <c r="P71" i="12"/>
  <c r="O71" i="12"/>
  <c r="N71" i="12"/>
  <c r="P70" i="12"/>
  <c r="O70" i="12"/>
  <c r="N70" i="12"/>
  <c r="P69" i="12"/>
  <c r="O69" i="12"/>
  <c r="N69" i="12"/>
  <c r="P68" i="12"/>
  <c r="O68" i="12"/>
  <c r="N68" i="12"/>
  <c r="P67" i="12"/>
  <c r="O67" i="12"/>
  <c r="N67" i="12"/>
  <c r="P66" i="12"/>
  <c r="O66" i="12"/>
  <c r="N66" i="12"/>
  <c r="P65" i="12"/>
  <c r="O65" i="12"/>
  <c r="N65" i="12"/>
  <c r="P64" i="12"/>
  <c r="O64" i="12"/>
  <c r="N64" i="12"/>
  <c r="P63" i="12"/>
  <c r="O63" i="12"/>
  <c r="N63" i="12"/>
  <c r="P62" i="12"/>
  <c r="O62" i="12"/>
  <c r="N62" i="12"/>
  <c r="P61" i="12"/>
  <c r="O61" i="12"/>
  <c r="N61" i="12"/>
  <c r="P60" i="12"/>
  <c r="O60" i="12"/>
  <c r="N60" i="12"/>
  <c r="P59" i="12"/>
  <c r="O59" i="12"/>
  <c r="N59" i="12"/>
  <c r="P58" i="12"/>
  <c r="O58" i="12"/>
  <c r="N58" i="12"/>
  <c r="P57" i="12"/>
  <c r="O57" i="12"/>
  <c r="N57" i="12"/>
  <c r="P56" i="12"/>
  <c r="O56" i="12"/>
  <c r="N56" i="12"/>
  <c r="P55" i="12"/>
  <c r="O55" i="12"/>
  <c r="N55" i="12"/>
  <c r="P54" i="12"/>
  <c r="O54" i="12"/>
  <c r="N54" i="12"/>
  <c r="P53" i="12"/>
  <c r="O53" i="12"/>
  <c r="N53" i="12"/>
  <c r="P52" i="12"/>
  <c r="O52" i="12"/>
  <c r="N52" i="12"/>
  <c r="P51" i="12"/>
  <c r="O51" i="12"/>
  <c r="N51" i="12"/>
  <c r="P50" i="12"/>
  <c r="O50" i="12"/>
  <c r="N50" i="12"/>
  <c r="P49" i="12"/>
  <c r="O49" i="12"/>
  <c r="N49" i="12"/>
  <c r="P48" i="12"/>
  <c r="O48" i="12"/>
  <c r="N48" i="12"/>
  <c r="P47" i="12"/>
  <c r="O47" i="12"/>
  <c r="N47" i="12"/>
  <c r="P46" i="12"/>
  <c r="O46" i="12"/>
  <c r="N46" i="12"/>
  <c r="P45" i="12"/>
  <c r="O45" i="12"/>
  <c r="N45" i="12"/>
  <c r="P44" i="12"/>
  <c r="O44" i="12"/>
  <c r="N44" i="12"/>
  <c r="P43" i="12"/>
  <c r="O43" i="12"/>
  <c r="N43" i="12"/>
  <c r="P42" i="12"/>
  <c r="O42" i="12"/>
  <c r="N42" i="12"/>
  <c r="P41" i="12"/>
  <c r="O41" i="12"/>
  <c r="N41" i="12"/>
  <c r="P40" i="12"/>
  <c r="O40" i="12"/>
  <c r="N40" i="12"/>
  <c r="E93" i="23"/>
  <c r="S97" i="12"/>
  <c r="S96" i="12"/>
  <c r="S95" i="12"/>
  <c r="S93" i="12"/>
  <c r="S92" i="12"/>
  <c r="S89" i="12"/>
  <c r="S88" i="12"/>
  <c r="E81" i="23"/>
  <c r="S85" i="12"/>
  <c r="E77" i="23"/>
  <c r="S81" i="12"/>
  <c r="S80" i="12"/>
  <c r="S79" i="12"/>
  <c r="S77" i="12"/>
  <c r="S76" i="12"/>
  <c r="S73" i="12"/>
  <c r="S72" i="12"/>
  <c r="E65" i="23"/>
  <c r="S69" i="12"/>
  <c r="E61" i="23"/>
  <c r="S65" i="12"/>
  <c r="S64" i="12"/>
  <c r="S63" i="12"/>
  <c r="S61" i="12"/>
  <c r="S60" i="12"/>
  <c r="S57" i="12"/>
  <c r="S56" i="12"/>
  <c r="S53" i="12"/>
  <c r="E46" i="23"/>
  <c r="S49" i="12"/>
  <c r="S48" i="12"/>
  <c r="S47" i="12"/>
  <c r="E40" i="23"/>
  <c r="S45" i="12"/>
  <c r="S44" i="12"/>
  <c r="S41" i="12"/>
  <c r="S40" i="12"/>
  <c r="Q57" i="12" l="1"/>
  <c r="T57" i="12" s="1"/>
  <c r="J183" i="12"/>
  <c r="E176" i="23" s="1"/>
  <c r="J161" i="12"/>
  <c r="E154" i="23" s="1"/>
  <c r="E174" i="23"/>
  <c r="Q43" i="12"/>
  <c r="Q40" i="12"/>
  <c r="T40" i="12" s="1"/>
  <c r="J165" i="12"/>
  <c r="E158" i="23" s="1"/>
  <c r="J169" i="12"/>
  <c r="E162" i="23" s="1"/>
  <c r="Q158" i="12"/>
  <c r="T158" i="12" s="1"/>
  <c r="Q166" i="12"/>
  <c r="T166" i="12" s="1"/>
  <c r="Q175" i="12"/>
  <c r="T175" i="12" s="1"/>
  <c r="E50" i="23"/>
  <c r="E52" i="23"/>
  <c r="Q59" i="12"/>
  <c r="Q83" i="12"/>
  <c r="E45" i="23"/>
  <c r="E49" i="23"/>
  <c r="E51" i="23"/>
  <c r="E54" i="23"/>
  <c r="E56" i="23"/>
  <c r="E62" i="23"/>
  <c r="E72" i="23"/>
  <c r="E78" i="23"/>
  <c r="Q69" i="12"/>
  <c r="T69" i="12" s="1"/>
  <c r="Q85" i="12"/>
  <c r="T85" i="12" s="1"/>
  <c r="J158" i="12"/>
  <c r="E151" i="23" s="1"/>
  <c r="J166" i="12"/>
  <c r="E159" i="23" s="1"/>
  <c r="E175" i="23"/>
  <c r="Q157" i="12"/>
  <c r="T157" i="12" s="1"/>
  <c r="Q165" i="12"/>
  <c r="T165" i="12" s="1"/>
  <c r="Q66" i="12"/>
  <c r="Q75" i="12"/>
  <c r="Q87" i="12"/>
  <c r="Q91" i="12"/>
  <c r="E70" i="23"/>
  <c r="Q41" i="12"/>
  <c r="T41" i="12" s="1"/>
  <c r="E38" i="23"/>
  <c r="E82" i="23"/>
  <c r="E84" i="23"/>
  <c r="Q53" i="12"/>
  <c r="T53" i="12" s="1"/>
  <c r="Q56" i="12"/>
  <c r="T56" i="12" s="1"/>
  <c r="Q82" i="12"/>
  <c r="Q99" i="12"/>
  <c r="J168" i="12"/>
  <c r="E161" i="23" s="1"/>
  <c r="Q160" i="12"/>
  <c r="Q164" i="12"/>
  <c r="T164" i="12" s="1"/>
  <c r="J160" i="12"/>
  <c r="E153" i="23" s="1"/>
  <c r="Q167" i="12"/>
  <c r="T167" i="12" s="1"/>
  <c r="Q50" i="12"/>
  <c r="Q67" i="12"/>
  <c r="Q71" i="12"/>
  <c r="E83" i="23"/>
  <c r="Q51" i="12"/>
  <c r="Q55" i="12"/>
  <c r="Q72" i="12"/>
  <c r="T72" i="12" s="1"/>
  <c r="Q98" i="12"/>
  <c r="Q159" i="12"/>
  <c r="T159" i="12" s="1"/>
  <c r="Q168" i="12"/>
  <c r="Q172" i="12"/>
  <c r="T172" i="12" s="1"/>
  <c r="Q173" i="12"/>
  <c r="T173" i="12" s="1"/>
  <c r="E39" i="23"/>
  <c r="E67" i="23"/>
  <c r="Q42" i="12"/>
  <c r="Q47" i="12"/>
  <c r="T47" i="12" s="1"/>
  <c r="E34" i="23"/>
  <c r="E36" i="23"/>
  <c r="E55" i="23"/>
  <c r="E66" i="23"/>
  <c r="E68" i="23"/>
  <c r="E87" i="23"/>
  <c r="Q45" i="12"/>
  <c r="T45" i="12" s="1"/>
  <c r="Q49" i="12"/>
  <c r="T49" i="12" s="1"/>
  <c r="Q61" i="12"/>
  <c r="T61" i="12" s="1"/>
  <c r="Q65" i="12"/>
  <c r="T65" i="12" s="1"/>
  <c r="Q77" i="12"/>
  <c r="T77" i="12" s="1"/>
  <c r="Q81" i="12"/>
  <c r="T81" i="12" s="1"/>
  <c r="Q93" i="12"/>
  <c r="T93" i="12" s="1"/>
  <c r="Q97" i="12"/>
  <c r="T97" i="12" s="1"/>
  <c r="J157" i="12"/>
  <c r="E150" i="23" s="1"/>
  <c r="J159" i="12"/>
  <c r="E152" i="23" s="1"/>
  <c r="J173" i="12"/>
  <c r="E166" i="23" s="1"/>
  <c r="J175" i="12"/>
  <c r="E168" i="23" s="1"/>
  <c r="S161" i="12"/>
  <c r="Q163" i="12"/>
  <c r="T163" i="12" s="1"/>
  <c r="S169" i="12"/>
  <c r="Q171" i="12"/>
  <c r="T171" i="12" s="1"/>
  <c r="E86" i="23"/>
  <c r="E88" i="23"/>
  <c r="J174" i="12"/>
  <c r="E167" i="23" s="1"/>
  <c r="J176" i="12"/>
  <c r="E169" i="23" s="1"/>
  <c r="E71" i="23"/>
  <c r="Q73" i="12"/>
  <c r="T73" i="12" s="1"/>
  <c r="Q88" i="12"/>
  <c r="T88" i="12" s="1"/>
  <c r="Q89" i="12"/>
  <c r="T89" i="12" s="1"/>
  <c r="J167" i="12"/>
  <c r="E160" i="23" s="1"/>
  <c r="Q174" i="12"/>
  <c r="T174" i="12" s="1"/>
  <c r="E35" i="23"/>
  <c r="Q48" i="12"/>
  <c r="T48" i="12" s="1"/>
  <c r="Q58" i="12"/>
  <c r="Q63" i="12"/>
  <c r="T63" i="12" s="1"/>
  <c r="Q64" i="12"/>
  <c r="T64" i="12" s="1"/>
  <c r="Q74" i="12"/>
  <c r="Q79" i="12"/>
  <c r="T79" i="12" s="1"/>
  <c r="Q80" i="12"/>
  <c r="T80" i="12" s="1"/>
  <c r="Q90" i="12"/>
  <c r="Q95" i="12"/>
  <c r="T95" i="12" s="1"/>
  <c r="Q96" i="12"/>
  <c r="T96" i="12" s="1"/>
  <c r="Q161" i="12"/>
  <c r="Q162" i="12"/>
  <c r="T162" i="12" s="1"/>
  <c r="Q169" i="12"/>
  <c r="Q170" i="12"/>
  <c r="T170" i="12" s="1"/>
  <c r="E37" i="23"/>
  <c r="E42" i="23"/>
  <c r="E44" i="23"/>
  <c r="E53" i="23"/>
  <c r="E58" i="23"/>
  <c r="E60" i="23"/>
  <c r="E69" i="23"/>
  <c r="E74" i="23"/>
  <c r="E76" i="23"/>
  <c r="E85" i="23"/>
  <c r="E90" i="23"/>
  <c r="E92" i="23"/>
  <c r="S43" i="12"/>
  <c r="S51" i="12"/>
  <c r="S52" i="12"/>
  <c r="S59" i="12"/>
  <c r="S67" i="12"/>
  <c r="S68" i="12"/>
  <c r="S75" i="12"/>
  <c r="S83" i="12"/>
  <c r="S84" i="12"/>
  <c r="S91" i="12"/>
  <c r="S99" i="12"/>
  <c r="J162" i="12"/>
  <c r="E155" i="23" s="1"/>
  <c r="J164" i="12"/>
  <c r="E157" i="23" s="1"/>
  <c r="E163" i="23"/>
  <c r="J172" i="12"/>
  <c r="E165" i="23" s="1"/>
  <c r="J180" i="12"/>
  <c r="E173" i="23" s="1"/>
  <c r="S176" i="12"/>
  <c r="S177" i="12"/>
  <c r="S183" i="12"/>
  <c r="S42" i="12"/>
  <c r="S50" i="12"/>
  <c r="S58" i="12"/>
  <c r="S66" i="12"/>
  <c r="S74" i="12"/>
  <c r="S82" i="12"/>
  <c r="S90" i="12"/>
  <c r="S98" i="12"/>
  <c r="S160" i="12"/>
  <c r="S168" i="12"/>
  <c r="E47" i="23"/>
  <c r="E63" i="23"/>
  <c r="E79" i="23"/>
  <c r="Q70" i="12"/>
  <c r="S71" i="12"/>
  <c r="Q86" i="12"/>
  <c r="S87" i="12"/>
  <c r="Q94" i="12"/>
  <c r="Q46" i="12"/>
  <c r="Q54" i="12"/>
  <c r="S55" i="12"/>
  <c r="Q62" i="12"/>
  <c r="Q78" i="12"/>
  <c r="E41" i="23"/>
  <c r="E43" i="23"/>
  <c r="E48" i="23"/>
  <c r="E57" i="23"/>
  <c r="E59" i="23"/>
  <c r="E64" i="23"/>
  <c r="E73" i="23"/>
  <c r="E75" i="23"/>
  <c r="E80" i="23"/>
  <c r="E89" i="23"/>
  <c r="E91" i="23"/>
  <c r="Q44" i="12"/>
  <c r="T44" i="12" s="1"/>
  <c r="S46" i="12"/>
  <c r="Q52" i="12"/>
  <c r="S54" i="12"/>
  <c r="Q60" i="12"/>
  <c r="T60" i="12" s="1"/>
  <c r="S62" i="12"/>
  <c r="Q68" i="12"/>
  <c r="S70" i="12"/>
  <c r="Q76" i="12"/>
  <c r="T76" i="12" s="1"/>
  <c r="S78" i="12"/>
  <c r="Q84" i="12"/>
  <c r="S86" i="12"/>
  <c r="Q92" i="12"/>
  <c r="T92" i="12" s="1"/>
  <c r="S94" i="12"/>
  <c r="J163" i="12"/>
  <c r="E156" i="23" s="1"/>
  <c r="J171" i="12"/>
  <c r="E164" i="23" s="1"/>
  <c r="J179" i="12"/>
  <c r="E172" i="23" s="1"/>
  <c r="Q176" i="12"/>
  <c r="Q177" i="12"/>
  <c r="Q178" i="12"/>
  <c r="T178" i="12" s="1"/>
  <c r="Q179" i="12"/>
  <c r="T179" i="12" s="1"/>
  <c r="Q180" i="12"/>
  <c r="T180" i="12" s="1"/>
  <c r="Q181" i="12"/>
  <c r="T181" i="12" s="1"/>
  <c r="Q182" i="12"/>
  <c r="T182" i="12" s="1"/>
  <c r="Q183" i="12"/>
  <c r="T71" i="12" l="1"/>
  <c r="T87" i="12"/>
  <c r="T43" i="12"/>
  <c r="T160" i="12"/>
  <c r="T82" i="12"/>
  <c r="T59" i="12"/>
  <c r="T91" i="12"/>
  <c r="T66" i="12"/>
  <c r="T75" i="12"/>
  <c r="T161" i="12"/>
  <c r="T50" i="12"/>
  <c r="T55" i="12"/>
  <c r="T68" i="12"/>
  <c r="T52" i="12"/>
  <c r="T99" i="12"/>
  <c r="T83" i="12"/>
  <c r="T183" i="12"/>
  <c r="T98" i="12"/>
  <c r="T42" i="12"/>
  <c r="T67" i="12"/>
  <c r="T51" i="12"/>
  <c r="T168" i="12"/>
  <c r="T58" i="12"/>
  <c r="T176" i="12"/>
  <c r="T54" i="12"/>
  <c r="T90" i="12"/>
  <c r="T78" i="12"/>
  <c r="T70" i="12"/>
  <c r="T74" i="12"/>
  <c r="T177" i="12"/>
  <c r="T169" i="12"/>
  <c r="T94" i="12"/>
  <c r="T84" i="12"/>
  <c r="T62" i="12"/>
  <c r="T46" i="12"/>
  <c r="T86" i="12"/>
  <c r="E149" i="23" l="1"/>
  <c r="E148" i="23"/>
  <c r="E147" i="23"/>
  <c r="E146" i="23"/>
  <c r="E145" i="23"/>
  <c r="E144" i="23"/>
  <c r="E143" i="23"/>
  <c r="E142" i="23"/>
  <c r="E141" i="23"/>
  <c r="E140" i="23"/>
  <c r="E139" i="23"/>
  <c r="E138" i="23"/>
  <c r="E137" i="23"/>
  <c r="E136" i="23"/>
  <c r="E135" i="23"/>
  <c r="E134" i="23"/>
  <c r="E133" i="23"/>
  <c r="E132" i="23"/>
  <c r="E131" i="23"/>
  <c r="E130" i="23"/>
  <c r="E129" i="23"/>
  <c r="E128" i="23"/>
  <c r="E127" i="23"/>
  <c r="E126" i="23"/>
  <c r="E125" i="23"/>
  <c r="E124" i="23"/>
  <c r="E123" i="23"/>
  <c r="E122" i="23"/>
  <c r="E121" i="23"/>
  <c r="E120" i="23"/>
  <c r="E119" i="23"/>
  <c r="E118" i="23"/>
  <c r="E117" i="23"/>
  <c r="E116" i="23"/>
  <c r="E115" i="23"/>
  <c r="E114" i="23"/>
  <c r="E113" i="23"/>
  <c r="E112" i="23"/>
  <c r="E111" i="23"/>
  <c r="E110" i="23"/>
  <c r="E109" i="23"/>
  <c r="E108" i="23"/>
  <c r="E107" i="23"/>
  <c r="E106" i="23"/>
  <c r="E105" i="23"/>
  <c r="E103" i="23"/>
  <c r="E102" i="23"/>
  <c r="E101" i="23"/>
  <c r="E100" i="23"/>
  <c r="E99" i="23"/>
  <c r="E98" i="23"/>
  <c r="E97" i="23"/>
  <c r="E96" i="23"/>
  <c r="E95" i="23"/>
  <c r="E94" i="23"/>
  <c r="E3" i="23"/>
  <c r="E5" i="23" l="1"/>
  <c r="E21" i="23"/>
  <c r="E19" i="23"/>
  <c r="E10" i="23"/>
  <c r="E26" i="23"/>
  <c r="E12" i="23"/>
  <c r="E11" i="23"/>
  <c r="E13" i="23"/>
  <c r="E18" i="23"/>
  <c r="E20" i="23"/>
  <c r="E27" i="23"/>
  <c r="E29" i="23"/>
  <c r="E4" i="23"/>
  <c r="E28" i="23"/>
  <c r="E6" i="23"/>
  <c r="E8" i="23"/>
  <c r="E14" i="23"/>
  <c r="E16" i="23"/>
  <c r="E22" i="23"/>
  <c r="E24" i="23"/>
  <c r="E30" i="23"/>
  <c r="E32" i="23"/>
  <c r="E7" i="23"/>
  <c r="E9" i="23"/>
  <c r="E15" i="23"/>
  <c r="E17" i="23"/>
  <c r="E23" i="23"/>
  <c r="E25" i="23"/>
  <c r="E31" i="23"/>
  <c r="E33" i="23"/>
  <c r="E104" i="23"/>
  <c r="S111" i="12"/>
  <c r="T111" i="12" s="1"/>
</calcChain>
</file>

<file path=xl/comments1.xml><?xml version="1.0" encoding="utf-8"?>
<comments xmlns="http://schemas.openxmlformats.org/spreadsheetml/2006/main">
  <authors>
    <author>Tevrizova</author>
    <author>karimovaMA</author>
  </authors>
  <commentList>
    <comment ref="J207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П-765 от 09.08.22</t>
        </r>
      </text>
    </comment>
    <comment ref="J2106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№ П-769 от 10.08.22</t>
        </r>
      </text>
    </comment>
    <comment ref="J216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во 2кв 23г.   ТР-РС-28 от 15.07.22г</t>
        </r>
      </text>
    </comment>
    <comment ref="E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H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E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H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E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  <comment ref="H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</commentList>
</comments>
</file>

<file path=xl/comments2.xml><?xml version="1.0" encoding="utf-8"?>
<comments xmlns="http://schemas.openxmlformats.org/spreadsheetml/2006/main">
  <authors>
    <author>ZhanaevVB</author>
  </authors>
  <commentList>
    <comment ref="H98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Ф№3</t>
        </r>
      </text>
    </comment>
    <comment ref="H110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Ф№5</t>
        </r>
      </text>
    </comment>
    <comment ref="H111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Ф№5 подключен к ячейке Ф№6</t>
        </r>
      </text>
    </comment>
    <comment ref="H113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Ф№9 подключен к ячейке Ф№10</t>
        </r>
      </text>
    </comment>
  </commentList>
</comments>
</file>

<file path=xl/sharedStrings.xml><?xml version="1.0" encoding="utf-8"?>
<sst xmlns="http://schemas.openxmlformats.org/spreadsheetml/2006/main" count="17588" uniqueCount="2662">
  <si>
    <t>25+25</t>
  </si>
  <si>
    <t>40+40</t>
  </si>
  <si>
    <t>16+16</t>
  </si>
  <si>
    <t>10+10</t>
  </si>
  <si>
    <t>2,5+2,5</t>
  </si>
  <si>
    <t>6,3+6,3</t>
  </si>
  <si>
    <t>1,6+2,5</t>
  </si>
  <si>
    <t>МВА</t>
  </si>
  <si>
    <t>мин.</t>
  </si>
  <si>
    <t xml:space="preserve">№ ТП -6-10/0,4 кВ  </t>
  </si>
  <si>
    <t>6,3+2,5</t>
  </si>
  <si>
    <t>10+6,3</t>
  </si>
  <si>
    <t>6,3+10</t>
  </si>
  <si>
    <t>1,6+1</t>
  </si>
  <si>
    <t>1+1</t>
  </si>
  <si>
    <t>1,6+1,6</t>
  </si>
  <si>
    <t>1,8+1,6</t>
  </si>
  <si>
    <t>1965/1970</t>
  </si>
  <si>
    <t>1988/1989</t>
  </si>
  <si>
    <t>1965/1968</t>
  </si>
  <si>
    <t>4</t>
  </si>
  <si>
    <t>2*400</t>
  </si>
  <si>
    <t>2*250</t>
  </si>
  <si>
    <t>1977/1978</t>
  </si>
  <si>
    <t>АС 50</t>
  </si>
  <si>
    <t>АС 95</t>
  </si>
  <si>
    <t>2*630</t>
  </si>
  <si>
    <t>2*160</t>
  </si>
  <si>
    <t>2*180</t>
  </si>
  <si>
    <t>2*320</t>
  </si>
  <si>
    <t>1050</t>
  </si>
  <si>
    <t>2*1000</t>
  </si>
  <si>
    <t>1162</t>
  </si>
  <si>
    <t>АС-70</t>
  </si>
  <si>
    <t>АС-95</t>
  </si>
  <si>
    <t>11а</t>
  </si>
  <si>
    <t>13</t>
  </si>
  <si>
    <t>10</t>
  </si>
  <si>
    <t>44</t>
  </si>
  <si>
    <t>52</t>
  </si>
  <si>
    <t>61</t>
  </si>
  <si>
    <t>66</t>
  </si>
  <si>
    <t>79</t>
  </si>
  <si>
    <t>88</t>
  </si>
  <si>
    <t>102</t>
  </si>
  <si>
    <t>111</t>
  </si>
  <si>
    <t>36</t>
  </si>
  <si>
    <t>77</t>
  </si>
  <si>
    <t>96</t>
  </si>
  <si>
    <t>106</t>
  </si>
  <si>
    <t>84</t>
  </si>
  <si>
    <t>11</t>
  </si>
  <si>
    <t>15</t>
  </si>
  <si>
    <t>16</t>
  </si>
  <si>
    <t>27</t>
  </si>
  <si>
    <t>28</t>
  </si>
  <si>
    <t>54</t>
  </si>
  <si>
    <t>69</t>
  </si>
  <si>
    <t>82</t>
  </si>
  <si>
    <t>1</t>
  </si>
  <si>
    <t>18</t>
  </si>
  <si>
    <t>26</t>
  </si>
  <si>
    <t>45</t>
  </si>
  <si>
    <t>47</t>
  </si>
  <si>
    <t>60</t>
  </si>
  <si>
    <t>65</t>
  </si>
  <si>
    <t>101</t>
  </si>
  <si>
    <t>УЭС Спутник</t>
  </si>
  <si>
    <t>105</t>
  </si>
  <si>
    <t>107</t>
  </si>
  <si>
    <t>113</t>
  </si>
  <si>
    <t>25</t>
  </si>
  <si>
    <t>62</t>
  </si>
  <si>
    <t>103</t>
  </si>
  <si>
    <t>110</t>
  </si>
  <si>
    <t>2</t>
  </si>
  <si>
    <t>9</t>
  </si>
  <si>
    <t>12</t>
  </si>
  <si>
    <t>21</t>
  </si>
  <si>
    <t>22</t>
  </si>
  <si>
    <t>24</t>
  </si>
  <si>
    <t>31</t>
  </si>
  <si>
    <t>33</t>
  </si>
  <si>
    <t>40</t>
  </si>
  <si>
    <t>51</t>
  </si>
  <si>
    <t>57</t>
  </si>
  <si>
    <t>58</t>
  </si>
  <si>
    <t>64</t>
  </si>
  <si>
    <t>67</t>
  </si>
  <si>
    <t>73</t>
  </si>
  <si>
    <t>75</t>
  </si>
  <si>
    <t>104</t>
  </si>
  <si>
    <t>3</t>
  </si>
  <si>
    <t>6</t>
  </si>
  <si>
    <t>7</t>
  </si>
  <si>
    <t>17</t>
  </si>
  <si>
    <t>19</t>
  </si>
  <si>
    <t>20</t>
  </si>
  <si>
    <t>23</t>
  </si>
  <si>
    <t>29</t>
  </si>
  <si>
    <t>30</t>
  </si>
  <si>
    <t>41</t>
  </si>
  <si>
    <t>42</t>
  </si>
  <si>
    <t>46</t>
  </si>
  <si>
    <t>50</t>
  </si>
  <si>
    <t>53</t>
  </si>
  <si>
    <t>55</t>
  </si>
  <si>
    <t>56</t>
  </si>
  <si>
    <t>59</t>
  </si>
  <si>
    <t>68</t>
  </si>
  <si>
    <t>97</t>
  </si>
  <si>
    <t>5</t>
  </si>
  <si>
    <t>8</t>
  </si>
  <si>
    <t>14</t>
  </si>
  <si>
    <t>32</t>
  </si>
  <si>
    <t>34</t>
  </si>
  <si>
    <t>38</t>
  </si>
  <si>
    <t>48</t>
  </si>
  <si>
    <t>49</t>
  </si>
  <si>
    <t>93</t>
  </si>
  <si>
    <t>100</t>
  </si>
  <si>
    <t>109</t>
  </si>
  <si>
    <t>35</t>
  </si>
  <si>
    <t>114</t>
  </si>
  <si>
    <t>76</t>
  </si>
  <si>
    <t>74</t>
  </si>
  <si>
    <t>81</t>
  </si>
  <si>
    <t>131</t>
  </si>
  <si>
    <t>63</t>
  </si>
  <si>
    <t>78</t>
  </si>
  <si>
    <t>61А</t>
  </si>
  <si>
    <t>43</t>
  </si>
  <si>
    <t>37</t>
  </si>
  <si>
    <t>39</t>
  </si>
  <si>
    <t>83</t>
  </si>
  <si>
    <t>72</t>
  </si>
  <si>
    <t>80</t>
  </si>
  <si>
    <t>130</t>
  </si>
  <si>
    <t>133</t>
  </si>
  <si>
    <t>95</t>
  </si>
  <si>
    <t>91</t>
  </si>
  <si>
    <t>128</t>
  </si>
  <si>
    <t>120</t>
  </si>
  <si>
    <t>2х400</t>
  </si>
  <si>
    <t>124</t>
  </si>
  <si>
    <t>126</t>
  </si>
  <si>
    <t>с.Айтым</t>
  </si>
  <si>
    <t>92</t>
  </si>
  <si>
    <t>135</t>
  </si>
  <si>
    <t>136</t>
  </si>
  <si>
    <t>85</t>
  </si>
  <si>
    <t>87</t>
  </si>
  <si>
    <t>118</t>
  </si>
  <si>
    <t>70</t>
  </si>
  <si>
    <t>71</t>
  </si>
  <si>
    <t>89</t>
  </si>
  <si>
    <t>160</t>
  </si>
  <si>
    <t>630</t>
  </si>
  <si>
    <t>400</t>
  </si>
  <si>
    <t>250</t>
  </si>
  <si>
    <t>150</t>
  </si>
  <si>
    <t>200</t>
  </si>
  <si>
    <t>140</t>
  </si>
  <si>
    <t>125</t>
  </si>
  <si>
    <t>36а</t>
  </si>
  <si>
    <t>180</t>
  </si>
  <si>
    <t>300</t>
  </si>
  <si>
    <t>350</t>
  </si>
  <si>
    <t>90</t>
  </si>
  <si>
    <t>315</t>
  </si>
  <si>
    <t>170</t>
  </si>
  <si>
    <t>28А</t>
  </si>
  <si>
    <t>ЧП Бастыкпаев</t>
  </si>
  <si>
    <t>160+560</t>
  </si>
  <si>
    <t>3а</t>
  </si>
  <si>
    <t>160+250</t>
  </si>
  <si>
    <t>с.Исантерек</t>
  </si>
  <si>
    <t>с. Барынтал</t>
  </si>
  <si>
    <t>КТП-16</t>
  </si>
  <si>
    <t>КТП-17</t>
  </si>
  <si>
    <t>КТП-20</t>
  </si>
  <si>
    <t>КТП-ДРСУ</t>
  </si>
  <si>
    <t>КТП-31</t>
  </si>
  <si>
    <t>КТП-35</t>
  </si>
  <si>
    <t>КТП-22</t>
  </si>
  <si>
    <t>КТП-3</t>
  </si>
  <si>
    <t>КТП-4</t>
  </si>
  <si>
    <t>КТП-5</t>
  </si>
  <si>
    <t>КТП-7</t>
  </si>
  <si>
    <t>КТП-9</t>
  </si>
  <si>
    <t>КТП-10</t>
  </si>
  <si>
    <t>КТП-13</t>
  </si>
  <si>
    <t>КТП-14</t>
  </si>
  <si>
    <t>КТП-15</t>
  </si>
  <si>
    <t>КТП-18</t>
  </si>
  <si>
    <t>ТП-4-01</t>
  </si>
  <si>
    <t>ТП-4-02</t>
  </si>
  <si>
    <t>ТП-4-03</t>
  </si>
  <si>
    <t>ТП-4-04</t>
  </si>
  <si>
    <t>ТП-6-01</t>
  </si>
  <si>
    <t>ТП-6-02</t>
  </si>
  <si>
    <t>РП-2</t>
  </si>
  <si>
    <t>ТП-1-01</t>
  </si>
  <si>
    <t>ТП-1-02</t>
  </si>
  <si>
    <t>ТП-1-03</t>
  </si>
  <si>
    <t>ТП-1-04</t>
  </si>
  <si>
    <t>ТП-1-05</t>
  </si>
  <si>
    <t>ТП-1-06</t>
  </si>
  <si>
    <t>ТП-1-07</t>
  </si>
  <si>
    <t>ТП-1-08</t>
  </si>
  <si>
    <t>ТП-3-01</t>
  </si>
  <si>
    <t>ТП-3-02</t>
  </si>
  <si>
    <t>ТП-3-03</t>
  </si>
  <si>
    <t>ТП-3-04</t>
  </si>
  <si>
    <t>ТП-3-05</t>
  </si>
  <si>
    <t>ТП-3-06</t>
  </si>
  <si>
    <t>ТП-3-07</t>
  </si>
  <si>
    <t>РП-3</t>
  </si>
  <si>
    <t>ТП-5-03</t>
  </si>
  <si>
    <t>ТП-5-04</t>
  </si>
  <si>
    <t>ТП-5-05</t>
  </si>
  <si>
    <t>ТП-5-06</t>
  </si>
  <si>
    <t>ТП-7-01</t>
  </si>
  <si>
    <t>ТП-7-02</t>
  </si>
  <si>
    <t>ТП-7-03</t>
  </si>
  <si>
    <t>ТП-7-04</t>
  </si>
  <si>
    <t>ТП-7-05</t>
  </si>
  <si>
    <t>ТП-7-06</t>
  </si>
  <si>
    <t>ТП-7-07</t>
  </si>
  <si>
    <t>ТП-7-08</t>
  </si>
  <si>
    <t>ТП-7-09</t>
  </si>
  <si>
    <t>ТП-8-01</t>
  </si>
  <si>
    <t>ТП-8-02а</t>
  </si>
  <si>
    <t>ТП-8-04</t>
  </si>
  <si>
    <t>ТП-8-06</t>
  </si>
  <si>
    <t>ТП-8-07</t>
  </si>
  <si>
    <t>ТП-8-03</t>
  </si>
  <si>
    <t>ТП-8-09</t>
  </si>
  <si>
    <t>ТП-8-10</t>
  </si>
  <si>
    <t>КТП-Ж/Д</t>
  </si>
  <si>
    <t>ТП-9-01</t>
  </si>
  <si>
    <t>ТП-9-02</t>
  </si>
  <si>
    <t>ТП-9-06</t>
  </si>
  <si>
    <t>ТП-9-10</t>
  </si>
  <si>
    <t>ТП-10-01</t>
  </si>
  <si>
    <t>ТП-10-02</t>
  </si>
  <si>
    <t>ТП-10-03</t>
  </si>
  <si>
    <t>ТП-10-04</t>
  </si>
  <si>
    <t>ТП-10-05</t>
  </si>
  <si>
    <t>ТП-10-06</t>
  </si>
  <si>
    <t>ТП-10-07</t>
  </si>
  <si>
    <t>ТП-9-03</t>
  </si>
  <si>
    <t>ТП-9-04</t>
  </si>
  <si>
    <t>ТП-9-05</t>
  </si>
  <si>
    <t>ТП-9-05а</t>
  </si>
  <si>
    <t>ТП-9-07</t>
  </si>
  <si>
    <t>ТП-9-08</t>
  </si>
  <si>
    <t>ТП-9-09</t>
  </si>
  <si>
    <t>ТП-5-07</t>
  </si>
  <si>
    <t>ТП-5-08</t>
  </si>
  <si>
    <t>ТП-5-09</t>
  </si>
  <si>
    <t>ТП-5-01</t>
  </si>
  <si>
    <t>ТП-5-02</t>
  </si>
  <si>
    <t>ТП-11-01</t>
  </si>
  <si>
    <t>ТП-11-02</t>
  </si>
  <si>
    <t>ТП-11-03</t>
  </si>
  <si>
    <t>ТП-11-04</t>
  </si>
  <si>
    <t>ТП-11-05</t>
  </si>
  <si>
    <t>ТП-11-06</t>
  </si>
  <si>
    <t>ТП-11-07</t>
  </si>
  <si>
    <t>КТП-1</t>
  </si>
  <si>
    <t>КТП-6</t>
  </si>
  <si>
    <t>ТП-2Г</t>
  </si>
  <si>
    <t>ТП-3Г</t>
  </si>
  <si>
    <t>ТП-4Г</t>
  </si>
  <si>
    <t>ТП-5Г</t>
  </si>
  <si>
    <t>ТП-6Г</t>
  </si>
  <si>
    <t>ТП-7Г</t>
  </si>
  <si>
    <t>ТП-8Г</t>
  </si>
  <si>
    <t>ТП-9Г</t>
  </si>
  <si>
    <t>ТП-13Г</t>
  </si>
  <si>
    <t>РП-1Г</t>
  </si>
  <si>
    <t>КТП-1Г</t>
  </si>
  <si>
    <t>КТП-2Г</t>
  </si>
  <si>
    <t>КТП-3Г</t>
  </si>
  <si>
    <t>КТП-4Г</t>
  </si>
  <si>
    <t>КТП-6Г</t>
  </si>
  <si>
    <t>КТП-11Г</t>
  </si>
  <si>
    <t>КТП-1П</t>
  </si>
  <si>
    <t>КТП-2П</t>
  </si>
  <si>
    <t>КТП-3П</t>
  </si>
  <si>
    <t>КТП-4П</t>
  </si>
  <si>
    <t>86</t>
  </si>
  <si>
    <t>115</t>
  </si>
  <si>
    <t>98</t>
  </si>
  <si>
    <t>99</t>
  </si>
  <si>
    <t>95а</t>
  </si>
  <si>
    <t>121</t>
  </si>
  <si>
    <t>с. Панфилова</t>
  </si>
  <si>
    <t>9х</t>
  </si>
  <si>
    <t>с. Кундыколь</t>
  </si>
  <si>
    <t>202х</t>
  </si>
  <si>
    <t>205х</t>
  </si>
  <si>
    <t>208х</t>
  </si>
  <si>
    <t>213х</t>
  </si>
  <si>
    <t>214х</t>
  </si>
  <si>
    <t>192х</t>
  </si>
  <si>
    <t>198х</t>
  </si>
  <si>
    <t>111х</t>
  </si>
  <si>
    <t>114х</t>
  </si>
  <si>
    <t>116х</t>
  </si>
  <si>
    <t>117х</t>
  </si>
  <si>
    <t>119х</t>
  </si>
  <si>
    <t>121х</t>
  </si>
  <si>
    <t>122х</t>
  </si>
  <si>
    <t>123х</t>
  </si>
  <si>
    <t>124х</t>
  </si>
  <si>
    <t>125х</t>
  </si>
  <si>
    <t>126х</t>
  </si>
  <si>
    <t>127х</t>
  </si>
  <si>
    <t>128х</t>
  </si>
  <si>
    <t>2x400</t>
  </si>
  <si>
    <t>129х</t>
  </si>
  <si>
    <t>130х</t>
  </si>
  <si>
    <t>131х</t>
  </si>
  <si>
    <t>132х</t>
  </si>
  <si>
    <t>133х</t>
  </si>
  <si>
    <t>134х</t>
  </si>
  <si>
    <t>143х</t>
  </si>
  <si>
    <t>145х</t>
  </si>
  <si>
    <t>149х</t>
  </si>
  <si>
    <t>155х</t>
  </si>
  <si>
    <t>157х</t>
  </si>
  <si>
    <t>163х</t>
  </si>
  <si>
    <t>176х</t>
  </si>
  <si>
    <t>179х</t>
  </si>
  <si>
    <t>141х</t>
  </si>
  <si>
    <t>148х</t>
  </si>
  <si>
    <t>146х</t>
  </si>
  <si>
    <t>150х</t>
  </si>
  <si>
    <t>152х</t>
  </si>
  <si>
    <t>153х</t>
  </si>
  <si>
    <t>154х</t>
  </si>
  <si>
    <t>с. 1 мая</t>
  </si>
  <si>
    <t>с. Койтас</t>
  </si>
  <si>
    <t>с. Сарт</t>
  </si>
  <si>
    <t>Подхоз</t>
  </si>
  <si>
    <t>119</t>
  </si>
  <si>
    <t>148</t>
  </si>
  <si>
    <t>153</t>
  </si>
  <si>
    <t>151</t>
  </si>
  <si>
    <t>142</t>
  </si>
  <si>
    <t>116</t>
  </si>
  <si>
    <t>2х100</t>
  </si>
  <si>
    <t>127</t>
  </si>
  <si>
    <t>149</t>
  </si>
  <si>
    <t>146</t>
  </si>
  <si>
    <t>1972/1971</t>
  </si>
  <si>
    <t>1990/1985</t>
  </si>
  <si>
    <t>1963/1961</t>
  </si>
  <si>
    <t>1981/1980</t>
  </si>
  <si>
    <t>1967/1978</t>
  </si>
  <si>
    <t>1984/1985</t>
  </si>
  <si>
    <t>1990/1992</t>
  </si>
  <si>
    <t>1980/1976</t>
  </si>
  <si>
    <t>1952/1950</t>
  </si>
  <si>
    <t>1976/1974</t>
  </si>
  <si>
    <t>1966/1977</t>
  </si>
  <si>
    <t>1965/1978</t>
  </si>
  <si>
    <t>1978/1968</t>
  </si>
  <si>
    <t>1967/1991</t>
  </si>
  <si>
    <t>1986/1980</t>
  </si>
  <si>
    <t>1980/1990</t>
  </si>
  <si>
    <t>1977/1970</t>
  </si>
  <si>
    <t>1976/</t>
  </si>
  <si>
    <t>1967/1977</t>
  </si>
  <si>
    <t>1986/1969</t>
  </si>
  <si>
    <t>1984/1977</t>
  </si>
  <si>
    <t>1969/1991</t>
  </si>
  <si>
    <t>1966/1974</t>
  </si>
  <si>
    <t>1987/1985</t>
  </si>
  <si>
    <t>1972/1982</t>
  </si>
  <si>
    <t>1966/1980</t>
  </si>
  <si>
    <t>1976/1970</t>
  </si>
  <si>
    <t>1985/1964</t>
  </si>
  <si>
    <t>1975/1969</t>
  </si>
  <si>
    <t>1971/1965</t>
  </si>
  <si>
    <t>1965/1972</t>
  </si>
  <si>
    <t>1982/1980</t>
  </si>
  <si>
    <t>1982/1977</t>
  </si>
  <si>
    <t>1984/1986</t>
  </si>
  <si>
    <t>1965/1976</t>
  </si>
  <si>
    <t>1967/1984</t>
  </si>
  <si>
    <t>1970/1982</t>
  </si>
  <si>
    <t>1982/1968</t>
  </si>
  <si>
    <t>1965/1991</t>
  </si>
  <si>
    <t>1981/1990</t>
  </si>
  <si>
    <t>727</t>
  </si>
  <si>
    <t>сезонный-отключен</t>
  </si>
  <si>
    <t>потребитель отключен</t>
  </si>
  <si>
    <t>нет нагрузки</t>
  </si>
  <si>
    <t>один потребитель- ж/дом</t>
  </si>
  <si>
    <t>отключен-резерв</t>
  </si>
  <si>
    <t>Татьяновка</t>
  </si>
  <si>
    <t>15а</t>
  </si>
  <si>
    <t>Малиновка</t>
  </si>
  <si>
    <t>120А</t>
  </si>
  <si>
    <t>Назаровка</t>
  </si>
  <si>
    <t>Орловка</t>
  </si>
  <si>
    <t>Александровка</t>
  </si>
  <si>
    <t>Галкино</t>
  </si>
  <si>
    <t>Марьяновка</t>
  </si>
  <si>
    <t>п/л "Чайка"</t>
  </si>
  <si>
    <t>Кулат</t>
  </si>
  <si>
    <t>Заборовка</t>
  </si>
  <si>
    <t>Аникино</t>
  </si>
  <si>
    <t>Богодаровка</t>
  </si>
  <si>
    <t>Сретенка</t>
  </si>
  <si>
    <t>Сынтас</t>
  </si>
  <si>
    <t>Сосновка</t>
  </si>
  <si>
    <t>Софиевка</t>
  </si>
  <si>
    <t>Красиловка</t>
  </si>
  <si>
    <t>Николаевка</t>
  </si>
  <si>
    <t>Алексеевка</t>
  </si>
  <si>
    <t>Хмельницкое</t>
  </si>
  <si>
    <t>Жил-Булак</t>
  </si>
  <si>
    <t>Маралды</t>
  </si>
  <si>
    <t>Ближняя Бузулань</t>
  </si>
  <si>
    <t>Первомайка</t>
  </si>
  <si>
    <t>Чигириновка</t>
  </si>
  <si>
    <t>Батабас</t>
  </si>
  <si>
    <t>Арбигень</t>
  </si>
  <si>
    <t>147+211</t>
  </si>
  <si>
    <t>220х</t>
  </si>
  <si>
    <t>20+25</t>
  </si>
  <si>
    <t>16+7,5</t>
  </si>
  <si>
    <t>15+6,3</t>
  </si>
  <si>
    <t>4+4</t>
  </si>
  <si>
    <t>1972\2012</t>
  </si>
  <si>
    <t>10+7,5</t>
  </si>
  <si>
    <t>АС-120</t>
  </si>
  <si>
    <t>УРЗА</t>
  </si>
  <si>
    <t>ТТ</t>
  </si>
  <si>
    <t>АС-185</t>
  </si>
  <si>
    <t>-</t>
  </si>
  <si>
    <t>Л-108</t>
  </si>
  <si>
    <t>АСКП-185/29</t>
  </si>
  <si>
    <t>Л-108/1</t>
  </si>
  <si>
    <t>Л-108/2</t>
  </si>
  <si>
    <t>Пресное</t>
  </si>
  <si>
    <t>Л-108/3</t>
  </si>
  <si>
    <t>Пресное-</t>
  </si>
  <si>
    <t>Песчаное</t>
  </si>
  <si>
    <t>Л-108/4</t>
  </si>
  <si>
    <t>Песчаное-</t>
  </si>
  <si>
    <t>Л-108/5</t>
  </si>
  <si>
    <t>Л-109</t>
  </si>
  <si>
    <t>Л-111</t>
  </si>
  <si>
    <t xml:space="preserve">Церковное                                                                                                                                                                                                                  </t>
  </si>
  <si>
    <t>Л-111/1</t>
  </si>
  <si>
    <t>Церковное-</t>
  </si>
  <si>
    <t>ТТ, УРЗА</t>
  </si>
  <si>
    <t>Л-112</t>
  </si>
  <si>
    <t>Рассвет</t>
  </si>
  <si>
    <t>Л-112/1</t>
  </si>
  <si>
    <t>Рассвет-</t>
  </si>
  <si>
    <t>Л-112/2</t>
  </si>
  <si>
    <t>Л-113</t>
  </si>
  <si>
    <t>Л-113/1</t>
  </si>
  <si>
    <t>Л-114</t>
  </si>
  <si>
    <t>АС-150</t>
  </si>
  <si>
    <t>Л-114/1</t>
  </si>
  <si>
    <t>РМЗ</t>
  </si>
  <si>
    <t>Л-114/2</t>
  </si>
  <si>
    <t>РМЗ-</t>
  </si>
  <si>
    <t>Потанина</t>
  </si>
  <si>
    <t>Л-114/3</t>
  </si>
  <si>
    <t>Потанина-</t>
  </si>
  <si>
    <t>Л-117</t>
  </si>
  <si>
    <t>Л-118</t>
  </si>
  <si>
    <t>Л-119</t>
  </si>
  <si>
    <t>Весёлая роща</t>
  </si>
  <si>
    <t>Л-120</t>
  </si>
  <si>
    <t>Заря</t>
  </si>
  <si>
    <t>Л-120/1</t>
  </si>
  <si>
    <t>Заря-</t>
  </si>
  <si>
    <t>Л-120/2</t>
  </si>
  <si>
    <t>Лебяжье</t>
  </si>
  <si>
    <t>Л-121</t>
  </si>
  <si>
    <t>Л-122</t>
  </si>
  <si>
    <t>Л-123</t>
  </si>
  <si>
    <t>Павловка-</t>
  </si>
  <si>
    <t>67-выв</t>
  </si>
  <si>
    <t>Л-124</t>
  </si>
  <si>
    <t>Маралды-</t>
  </si>
  <si>
    <t>Рождественка</t>
  </si>
  <si>
    <t>Л-124/1</t>
  </si>
  <si>
    <t>Рождественка-</t>
  </si>
  <si>
    <t>Павловка</t>
  </si>
  <si>
    <t>Л-125</t>
  </si>
  <si>
    <t>Л-126/1</t>
  </si>
  <si>
    <t>Л-127</t>
  </si>
  <si>
    <t>РП</t>
  </si>
  <si>
    <t>Л-128</t>
  </si>
  <si>
    <t>Л-128/1</t>
  </si>
  <si>
    <t>Л-129</t>
  </si>
  <si>
    <t>Л-129/1</t>
  </si>
  <si>
    <t>Л-129/2</t>
  </si>
  <si>
    <t>Л-130</t>
  </si>
  <si>
    <t>Л-131</t>
  </si>
  <si>
    <t>Константиновка</t>
  </si>
  <si>
    <t>Л-132</t>
  </si>
  <si>
    <t>Белоцерковка</t>
  </si>
  <si>
    <t xml:space="preserve">УРЗА </t>
  </si>
  <si>
    <t>Л-133</t>
  </si>
  <si>
    <t>Л-134</t>
  </si>
  <si>
    <t>Белоцерковка-</t>
  </si>
  <si>
    <t>Ковалёвка</t>
  </si>
  <si>
    <t>Л-135</t>
  </si>
  <si>
    <t>Л-135/1</t>
  </si>
  <si>
    <t>Ивановка</t>
  </si>
  <si>
    <t>Л-135/2</t>
  </si>
  <si>
    <t>Ивановка-</t>
  </si>
  <si>
    <t>Л-137</t>
  </si>
  <si>
    <t>Л-139</t>
  </si>
  <si>
    <t>НС7-</t>
  </si>
  <si>
    <t>НС8</t>
  </si>
  <si>
    <t>Л-140</t>
  </si>
  <si>
    <t>Л-142</t>
  </si>
  <si>
    <t>Л-148</t>
  </si>
  <si>
    <t>Юбилейная</t>
  </si>
  <si>
    <t>Л-150/1</t>
  </si>
  <si>
    <t>Л-150</t>
  </si>
  <si>
    <t>Л-151</t>
  </si>
  <si>
    <t>Л-153</t>
  </si>
  <si>
    <t>Л-154</t>
  </si>
  <si>
    <t>3M Brant 373-T-13 ACCR</t>
  </si>
  <si>
    <t>Л-155</t>
  </si>
  <si>
    <t>Л-156</t>
  </si>
  <si>
    <t>Л-157</t>
  </si>
  <si>
    <t>АС-300</t>
  </si>
  <si>
    <t>Л-158</t>
  </si>
  <si>
    <t>ГПП ПТЗ</t>
  </si>
  <si>
    <t>АСО-240</t>
  </si>
  <si>
    <t>Л-159</t>
  </si>
  <si>
    <t>Л-163</t>
  </si>
  <si>
    <t>ГПП ПХК</t>
  </si>
  <si>
    <t>Л-164</t>
  </si>
  <si>
    <t>Л-171</t>
  </si>
  <si>
    <t>Л-172</t>
  </si>
  <si>
    <t>Л-173</t>
  </si>
  <si>
    <t xml:space="preserve">ПС-51 - </t>
  </si>
  <si>
    <t>Л-173/1</t>
  </si>
  <si>
    <t>Л-173/2</t>
  </si>
  <si>
    <t>Л-174</t>
  </si>
  <si>
    <t>Л-175</t>
  </si>
  <si>
    <t>Белогорье-</t>
  </si>
  <si>
    <t>Л-176</t>
  </si>
  <si>
    <t>Новокузьминка</t>
  </si>
  <si>
    <t>Л-126</t>
  </si>
  <si>
    <t>Л-11</t>
  </si>
  <si>
    <t>Л-13</t>
  </si>
  <si>
    <t>Л-15</t>
  </si>
  <si>
    <t>Л-227</t>
  </si>
  <si>
    <t>АСО-300</t>
  </si>
  <si>
    <t>Л-101</t>
  </si>
  <si>
    <t>Л-102</t>
  </si>
  <si>
    <t>Л-103</t>
  </si>
  <si>
    <t>Л-104</t>
  </si>
  <si>
    <t>Л-105</t>
  </si>
  <si>
    <t>Л-106</t>
  </si>
  <si>
    <t>Л-107</t>
  </si>
  <si>
    <t>Л-152</t>
  </si>
  <si>
    <t>Л-СВЗ-1</t>
  </si>
  <si>
    <t>АС-35</t>
  </si>
  <si>
    <t>АС-50</t>
  </si>
  <si>
    <t>АСБ-70/АС-50</t>
  </si>
  <si>
    <t>АСБ-70/АС-35</t>
  </si>
  <si>
    <t>162/175</t>
  </si>
  <si>
    <t>218/175</t>
  </si>
  <si>
    <t>275/175</t>
  </si>
  <si>
    <t>АСБ-50/АС-50</t>
  </si>
  <si>
    <t>134/210</t>
  </si>
  <si>
    <t>АСБ-95/АС-50</t>
  </si>
  <si>
    <t>192/210</t>
  </si>
  <si>
    <t>АС-50/АС-35</t>
  </si>
  <si>
    <t>210/175</t>
  </si>
  <si>
    <t>АСБ-95/АС-35</t>
  </si>
  <si>
    <t>192/175</t>
  </si>
  <si>
    <t>218/210</t>
  </si>
  <si>
    <t>АСБ-70</t>
  </si>
  <si>
    <t>218/275</t>
  </si>
  <si>
    <t>АС-35/АСБ-70</t>
  </si>
  <si>
    <t>175/162</t>
  </si>
  <si>
    <t>АСБ-50/АСБ-185</t>
  </si>
  <si>
    <t>134/275</t>
  </si>
  <si>
    <t>АС-50/АСБ-70/</t>
  </si>
  <si>
    <t>386/162</t>
  </si>
  <si>
    <t>АСБ-120/ААШВ-185</t>
  </si>
  <si>
    <t>275/218</t>
  </si>
  <si>
    <t>ААШВ-95</t>
  </si>
  <si>
    <t>ААШВ-150/АСБ-70</t>
  </si>
  <si>
    <t>246/162</t>
  </si>
  <si>
    <t>ААШВ-120/АС-70</t>
  </si>
  <si>
    <t>АС-70/АСБ-70</t>
  </si>
  <si>
    <t>275/162</t>
  </si>
  <si>
    <t>АСБ-70/ААШВ-95</t>
  </si>
  <si>
    <t>162/192</t>
  </si>
  <si>
    <t>АСБ-185/ААШВ-70</t>
  </si>
  <si>
    <t>ААБ-240</t>
  </si>
  <si>
    <t>ф 20 РП 1</t>
  </si>
  <si>
    <t>ААШВ-120</t>
  </si>
  <si>
    <t>ф 17 РП 1</t>
  </si>
  <si>
    <t>ААБ-120/АСБ-70</t>
  </si>
  <si>
    <t>218/162</t>
  </si>
  <si>
    <t>ф 18 РП 1</t>
  </si>
  <si>
    <t>ААБ-120/ААБ-70</t>
  </si>
  <si>
    <t>ф 5 РП 1</t>
  </si>
  <si>
    <t>ф 4 РП 1</t>
  </si>
  <si>
    <t>АСБ-185/АСБ-120</t>
  </si>
  <si>
    <t>ф 1 РП 1</t>
  </si>
  <si>
    <t>ААШВ-185/АСБ-95</t>
  </si>
  <si>
    <t>275/192</t>
  </si>
  <si>
    <t>АС-95/АСБ-120</t>
  </si>
  <si>
    <t>330/218</t>
  </si>
  <si>
    <t>АС-70/ААШВ-120</t>
  </si>
  <si>
    <t>265/218</t>
  </si>
  <si>
    <t>АС-35/ААШВ-185</t>
  </si>
  <si>
    <t>175/275</t>
  </si>
  <si>
    <t>АСБ-120/АС-95</t>
  </si>
  <si>
    <t>218/330</t>
  </si>
  <si>
    <t>АС-50/АС-70</t>
  </si>
  <si>
    <t>210/265</t>
  </si>
  <si>
    <t>АШВ-185/АС-35</t>
  </si>
  <si>
    <t>АШВ-95/АС-95</t>
  </si>
  <si>
    <t>192/330</t>
  </si>
  <si>
    <t>АСБ-70/А-50</t>
  </si>
  <si>
    <t>162/215</t>
  </si>
  <si>
    <t>АШВ-70/АС-35</t>
  </si>
  <si>
    <t>ААБ-120/АС-50</t>
  </si>
  <si>
    <t>РП-2 ф 4</t>
  </si>
  <si>
    <t>ААШВ-150</t>
  </si>
  <si>
    <t>РП-2 ф 5</t>
  </si>
  <si>
    <t>ААШВ-185</t>
  </si>
  <si>
    <t>РП-2 ф 12</t>
  </si>
  <si>
    <t>ААШВ-185/ААШВ-240</t>
  </si>
  <si>
    <t>275/314</t>
  </si>
  <si>
    <t>РП-2 ф 16</t>
  </si>
  <si>
    <t>РП-2 ф 13</t>
  </si>
  <si>
    <t>А-95</t>
  </si>
  <si>
    <t>А-95/АС-50</t>
  </si>
  <si>
    <t>330/210</t>
  </si>
  <si>
    <t>А-70</t>
  </si>
  <si>
    <t>А-95/АС-50/АС-35</t>
  </si>
  <si>
    <t>330/210/175</t>
  </si>
  <si>
    <t xml:space="preserve">Ф9 ПС "Октябрская" </t>
  </si>
  <si>
    <t>ПС-25</t>
  </si>
  <si>
    <t>АС-35/ПС -25</t>
  </si>
  <si>
    <t>АС-35/ПС-25</t>
  </si>
  <si>
    <t>175/60</t>
  </si>
  <si>
    <t>АС-50/АС-35/ПС 25</t>
  </si>
  <si>
    <t>210/175/60</t>
  </si>
  <si>
    <t>А-50/ПС-25</t>
  </si>
  <si>
    <t>210/60</t>
  </si>
  <si>
    <t xml:space="preserve">Ф2 РП " Калиновка" </t>
  </si>
  <si>
    <t xml:space="preserve">Ф6 РП " Калиновка" </t>
  </si>
  <si>
    <t xml:space="preserve">ограничения по проводу в пролёте опор31-31/57 </t>
  </si>
  <si>
    <t>А 70/АС-35</t>
  </si>
  <si>
    <t>ограничения по проводу 3-3/42/10</t>
  </si>
  <si>
    <t>АС-35/СИП. 3*70</t>
  </si>
  <si>
    <t>АС-90/АС-35</t>
  </si>
  <si>
    <t>330/175</t>
  </si>
  <si>
    <t>АС-35; А-50</t>
  </si>
  <si>
    <t>АС-50; АС-35; ПС-25; ПСО</t>
  </si>
  <si>
    <t>АС-70; АС-50; АС-35</t>
  </si>
  <si>
    <t>АС-50; АС-35</t>
  </si>
  <si>
    <t>АС-50;А-95</t>
  </si>
  <si>
    <t>А-50</t>
  </si>
  <si>
    <t>АС-50; АС; ПС-25</t>
  </si>
  <si>
    <t>АС-50; АС-35; ПС-25</t>
  </si>
  <si>
    <t>АС-50; АС-35; АС-70</t>
  </si>
  <si>
    <t>АС-50; АС-35; А-35</t>
  </si>
  <si>
    <t>АС-35; А-35</t>
  </si>
  <si>
    <t>АС-50; ПС-25</t>
  </si>
  <si>
    <t>АС-50; АС-35; А-50; А-70</t>
  </si>
  <si>
    <t>АС-50,  АС-35</t>
  </si>
  <si>
    <t>АС-50; АС-35; АС-25;БСМ</t>
  </si>
  <si>
    <t>АС-50; АС-35; ПС-35</t>
  </si>
  <si>
    <t>АС-35; ПС-25</t>
  </si>
  <si>
    <t>АС-50, АС-35</t>
  </si>
  <si>
    <t>АС-70, АС-50, А-50</t>
  </si>
  <si>
    <t>АС-35, ПС-25, БСА</t>
  </si>
  <si>
    <t>АС-35, АС-50</t>
  </si>
  <si>
    <t>АС-50-3,194км; АС-35-2,48км</t>
  </si>
  <si>
    <t>АС-120, АС-50</t>
  </si>
  <si>
    <t>АСБ-240</t>
  </si>
  <si>
    <t>АСБ-120</t>
  </si>
  <si>
    <t>А-70, АС-50, А-35, АС-35</t>
  </si>
  <si>
    <t>265/210/170/175</t>
  </si>
  <si>
    <t>А-70, А-50, А-35, АС-50</t>
  </si>
  <si>
    <t>265/215/170/215</t>
  </si>
  <si>
    <t>АСБ-150</t>
  </si>
  <si>
    <t>АС-70, АС-50, АС-35</t>
  </si>
  <si>
    <t>265/210/175</t>
  </si>
  <si>
    <t>ААБ-120</t>
  </si>
  <si>
    <t>ААШВ-240</t>
  </si>
  <si>
    <t>АС-70, АС-50, АС-35, А-70, А-50</t>
  </si>
  <si>
    <t>265/210/175/265/215</t>
  </si>
  <si>
    <t>ААБл-120</t>
  </si>
  <si>
    <t>ААШВ, АСБ - 150</t>
  </si>
  <si>
    <t>АС-70, АС-50, АС-35, А-35</t>
  </si>
  <si>
    <t>265/210/175/170</t>
  </si>
  <si>
    <t>ААБ-150</t>
  </si>
  <si>
    <t>АС-70, АС-50, АС-35, АС-25, А-50</t>
  </si>
  <si>
    <t>265/210/175/130/215</t>
  </si>
  <si>
    <t>ААБлу-150</t>
  </si>
  <si>
    <t>АСБу-240</t>
  </si>
  <si>
    <t>ААШВ-150,АСБ-240</t>
  </si>
  <si>
    <t>275/355</t>
  </si>
  <si>
    <t>ААБ-95</t>
  </si>
  <si>
    <t>ААБ-185</t>
  </si>
  <si>
    <t>АСБ-50</t>
  </si>
  <si>
    <t>АСБ-95</t>
  </si>
  <si>
    <t>АСБ-185</t>
  </si>
  <si>
    <t>ААБл-50</t>
  </si>
  <si>
    <t>ААБЛ-120</t>
  </si>
  <si>
    <t>АСБУ-240</t>
  </si>
  <si>
    <t>ААШВ-50</t>
  </si>
  <si>
    <t>АСБ-240, ААБ-185</t>
  </si>
  <si>
    <t>355/310</t>
  </si>
  <si>
    <t>ААБ-70</t>
  </si>
  <si>
    <t>АС-70, АС-50, АС-35, А-50</t>
  </si>
  <si>
    <t>265/210/175/215</t>
  </si>
  <si>
    <t>А-95, А-70, АС-50, АС-35</t>
  </si>
  <si>
    <t>320/265/210/175</t>
  </si>
  <si>
    <t>ААБл-185</t>
  </si>
  <si>
    <t>ААБлу-185</t>
  </si>
  <si>
    <t>АСБл-240</t>
  </si>
  <si>
    <t xml:space="preserve">ф2 10лет КССР </t>
  </si>
  <si>
    <t xml:space="preserve">ф15 Кайманачиха-1 </t>
  </si>
  <si>
    <t xml:space="preserve">ф14 Кайманачиха-1 </t>
  </si>
  <si>
    <t xml:space="preserve">ф9 Кайманачиха-1 </t>
  </si>
  <si>
    <t>ф6 Кайманачиха 1</t>
  </si>
  <si>
    <t xml:space="preserve">ф1 Кайманачиха-1 </t>
  </si>
  <si>
    <t xml:space="preserve">ф1 Кайманачиха-2 </t>
  </si>
  <si>
    <t xml:space="preserve"> ф6 Кайманачиха-2 </t>
  </si>
  <si>
    <t>АС-25</t>
  </si>
  <si>
    <t>АС-50/АС-25</t>
  </si>
  <si>
    <t>АН-35/АС-35</t>
  </si>
  <si>
    <t>А-35</t>
  </si>
  <si>
    <t>ПС-25,     АС-35</t>
  </si>
  <si>
    <t>АС-35,50</t>
  </si>
  <si>
    <t>АС-25,АС-35</t>
  </si>
  <si>
    <t>АС-35,С-25</t>
  </si>
  <si>
    <t>АС-35/АС-50</t>
  </si>
  <si>
    <t>175/210</t>
  </si>
  <si>
    <t>АС -185</t>
  </si>
  <si>
    <t>Л-109/1</t>
  </si>
  <si>
    <t>Л-135/3</t>
  </si>
  <si>
    <t>Л-138</t>
  </si>
  <si>
    <t>Александровка - Алексеевка</t>
  </si>
  <si>
    <t>Л-140Б</t>
  </si>
  <si>
    <t>Л-145</t>
  </si>
  <si>
    <t>АС -120</t>
  </si>
  <si>
    <t>Л-146</t>
  </si>
  <si>
    <t>300, 800</t>
  </si>
  <si>
    <t>Л-12</t>
  </si>
  <si>
    <t>Л-14</t>
  </si>
  <si>
    <t>Л-16</t>
  </si>
  <si>
    <t>Л-СВЗ-2</t>
  </si>
  <si>
    <t>А-600</t>
  </si>
  <si>
    <t>17,18А</t>
  </si>
  <si>
    <t>АС-95, АС-120</t>
  </si>
  <si>
    <t>330/380</t>
  </si>
  <si>
    <t>51,51/1</t>
  </si>
  <si>
    <t>АС-50, АС-95</t>
  </si>
  <si>
    <t xml:space="preserve"> Федоровка-1,2 - Львовка</t>
  </si>
  <si>
    <t xml:space="preserve"> Федоровка-2 - Октябрьская</t>
  </si>
  <si>
    <t>АС-35, АС-50, АС-95</t>
  </si>
  <si>
    <t xml:space="preserve"> Федоровка-1,2 - Воскресенка-1,2</t>
  </si>
  <si>
    <t xml:space="preserve"> Воскресенка-2 - Трофимовка</t>
  </si>
  <si>
    <t xml:space="preserve"> Воскресенка-2 - Фрументьевка</t>
  </si>
  <si>
    <t xml:space="preserve"> АС-95</t>
  </si>
  <si>
    <t>55/1</t>
  </si>
  <si>
    <t xml:space="preserve"> Моисеевка - Бобровка</t>
  </si>
  <si>
    <t xml:space="preserve"> Веселая Роща - Мирная</t>
  </si>
  <si>
    <t xml:space="preserve"> Константиновка - Ольгино</t>
  </si>
  <si>
    <t>АС-95, АС-70</t>
  </si>
  <si>
    <t>Ольгино - Тимирязево</t>
  </si>
  <si>
    <t>Павловка - Успенка</t>
  </si>
  <si>
    <t>Павловка - Дмитриевка</t>
  </si>
  <si>
    <t>Дмитриевка - Галицкая</t>
  </si>
  <si>
    <t>68/1</t>
  </si>
  <si>
    <t>Сосновка-2 - Сосновка-1</t>
  </si>
  <si>
    <t xml:space="preserve">  Галкино - Чигириновка</t>
  </si>
  <si>
    <t xml:space="preserve"> ЕПТФ - Пригородная</t>
  </si>
  <si>
    <t xml:space="preserve"> Ивановка - Новотроицкая</t>
  </si>
  <si>
    <t>Ивановка - Новоалексеевка</t>
  </si>
  <si>
    <t>Новоалексевка - Барлыбай</t>
  </si>
  <si>
    <t>Барлыбай - Агрономия</t>
  </si>
  <si>
    <t>Т-28</t>
  </si>
  <si>
    <t>Путь Ильича - Грязновка</t>
  </si>
  <si>
    <t>Ермак Строительная - Евгеньевка - Путь Ильча</t>
  </si>
  <si>
    <t>31/1</t>
  </si>
  <si>
    <t>Белогорье-I - Белогорье-II</t>
  </si>
  <si>
    <t>33/1</t>
  </si>
  <si>
    <t>41/1</t>
  </si>
  <si>
    <t>43/1</t>
  </si>
  <si>
    <t>60Б</t>
  </si>
  <si>
    <t>Краснокутск - Харьковка</t>
  </si>
  <si>
    <t>62/1</t>
  </si>
  <si>
    <t>Опытная - Кайманачиха-1</t>
  </si>
  <si>
    <t>62/2</t>
  </si>
  <si>
    <t>63/1</t>
  </si>
  <si>
    <t>63/2</t>
  </si>
  <si>
    <t>65/1</t>
  </si>
  <si>
    <t xml:space="preserve"> Корниловка - Голубовка</t>
  </si>
  <si>
    <t>66/1</t>
  </si>
  <si>
    <t>67/1</t>
  </si>
  <si>
    <t>Суворово - Панфилова</t>
  </si>
  <si>
    <t xml:space="preserve"> Панфилова - Грабова</t>
  </si>
  <si>
    <t>Кайманачиха - Кайманачиха ХПП</t>
  </si>
  <si>
    <t>Лекер - Угольная</t>
  </si>
  <si>
    <t>АС-70, АС-95</t>
  </si>
  <si>
    <t>120/4</t>
  </si>
  <si>
    <t>Новокузьминка - Озерное</t>
  </si>
  <si>
    <t>АС -70</t>
  </si>
  <si>
    <t>Красноармейка - Романовка</t>
  </si>
  <si>
    <t>АС-50, АС-120</t>
  </si>
  <si>
    <t>210/380</t>
  </si>
  <si>
    <t>265/330</t>
  </si>
  <si>
    <t>175/210/330</t>
  </si>
  <si>
    <t>210/330</t>
  </si>
  <si>
    <t>Красноармейка - Ефремовка</t>
  </si>
  <si>
    <t>НПС1</t>
  </si>
  <si>
    <t>НПС2</t>
  </si>
  <si>
    <t>АСБ-120/АС-35</t>
  </si>
  <si>
    <t>АС-50/АСБ-120</t>
  </si>
  <si>
    <t>210/218</t>
  </si>
  <si>
    <t>АСБ-120/АС-70</t>
  </si>
  <si>
    <t>4,0+6,3</t>
  </si>
  <si>
    <t>ТП 1</t>
  </si>
  <si>
    <t>1+1,6</t>
  </si>
  <si>
    <t>АООТ ЕЭК</t>
  </si>
  <si>
    <t>АН-35, АС-35</t>
  </si>
  <si>
    <t>1961/1963</t>
  </si>
  <si>
    <t>4+6,3</t>
  </si>
  <si>
    <t>1950/1952</t>
  </si>
  <si>
    <t>25+4</t>
  </si>
  <si>
    <t>ТП Таможня 35/0,4 кВ</t>
  </si>
  <si>
    <t>ТП 35/0,4 кВ</t>
  </si>
  <si>
    <t>ТП Образцовка35/0,4кВ</t>
  </si>
  <si>
    <t>2,5+2,5+1,6</t>
  </si>
  <si>
    <t>1972/2012/2022</t>
  </si>
  <si>
    <t>откл.</t>
  </si>
  <si>
    <t>КТП-6П</t>
  </si>
  <si>
    <t>сл</t>
  </si>
  <si>
    <t>Аққулы</t>
  </si>
  <si>
    <t>122</t>
  </si>
  <si>
    <t>П-1289 от 19.12.2022 изменение мощностей</t>
  </si>
  <si>
    <t>договор б/возмезд. пользования</t>
  </si>
  <si>
    <t xml:space="preserve">ошибочно ввели другую мощность </t>
  </si>
  <si>
    <t>договор б/в пользования</t>
  </si>
  <si>
    <t xml:space="preserve">ошибочно не был указан </t>
  </si>
  <si>
    <t>П-273 от 05.03.2022г Замена сил.тр.</t>
  </si>
  <si>
    <t>здание электростанции</t>
  </si>
  <si>
    <t>аул. Жалаир</t>
  </si>
  <si>
    <t>к/х "Штрек"</t>
  </si>
  <si>
    <t xml:space="preserve">          100</t>
  </si>
  <si>
    <t xml:space="preserve">          160</t>
  </si>
  <si>
    <t xml:space="preserve">          250</t>
  </si>
  <si>
    <t xml:space="preserve">           20</t>
  </si>
  <si>
    <t xml:space="preserve">           315</t>
  </si>
  <si>
    <t>А-35/АС-35</t>
  </si>
  <si>
    <t>104+515</t>
  </si>
  <si>
    <t>155</t>
  </si>
  <si>
    <t>165</t>
  </si>
  <si>
    <t>16+3,2</t>
  </si>
  <si>
    <t>16+10</t>
  </si>
  <si>
    <t>6,3+7,5</t>
  </si>
  <si>
    <t>КТП-5П</t>
  </si>
  <si>
    <t>1982</t>
  </si>
  <si>
    <t>Александровка - Жасыбай</t>
  </si>
  <si>
    <t>1 кесте</t>
  </si>
  <si>
    <t xml:space="preserve">Ағымдағы дефицит </t>
  </si>
  <si>
    <t>№ р/н</t>
  </si>
  <si>
    <t>Қуаттау ортталығы объектісінің атауы, кернеу санаты</t>
  </si>
  <si>
    <t>Sуст. трансформаторларының бекітілген күші, саны көрсетілген, дана/ МВА</t>
  </si>
  <si>
    <t xml:space="preserve"> Sмах максималды жүктемені өлшеу нәтижелері бойынша ЦП жиынтық толық күші, МВА</t>
  </si>
  <si>
    <t>ПТЭ, МВА сәйкес таратылатын толық күш уақыт ішінде</t>
  </si>
  <si>
    <t>МВА, тарату есебімен толық күш</t>
  </si>
  <si>
    <t>Шектеуші факторлар, МВА</t>
  </si>
  <si>
    <t>МВА, бекітілген күштің ағымдағы дефициті/ профициті</t>
  </si>
  <si>
    <t>Ескерту</t>
  </si>
  <si>
    <t xml:space="preserve">ТҚ, МВА -ға берілген ТТ бойынша бекітілген күш </t>
  </si>
  <si>
    <t>ЦП, МВА күтілетін жүктеме</t>
  </si>
  <si>
    <t xml:space="preserve">ПТЭ, МВА сәйкес таратылатын толық күш уақыт ішінде </t>
  </si>
  <si>
    <t>МВА, n-1 режиміндегі рұқсат етілген есептік жүктеме</t>
  </si>
  <si>
    <t>МВА, бекітілген күштің алдағы дефициті/ профициті</t>
  </si>
  <si>
    <t>2 кесте</t>
  </si>
  <si>
    <t>Екі және одан көп трансформаторлы қосалқы станция</t>
  </si>
  <si>
    <t>Бір трансформаторлы қосалқы станция</t>
  </si>
  <si>
    <t>ашық</t>
  </si>
  <si>
    <t>жабық</t>
  </si>
  <si>
    <t xml:space="preserve">қосымша күшті қосу 5 кВт-пен шектелген </t>
  </si>
  <si>
    <t>қосымша күшті қосу Майқайың-64 қосалқы станциясындағы шектеулерге байланысты 20 кВт-пен шектелген</t>
  </si>
  <si>
    <t xml:space="preserve">қосымша күшті қосу 20 кВт -пен шектелген </t>
  </si>
  <si>
    <t>қосымша күшті қосу 10 кВт -пен шектелген</t>
  </si>
  <si>
    <t xml:space="preserve">35 кВ әуе желілері бойынша қосымша күшті қосу жабық; 10/0,4 кВ желілер бойынша 20 кВт -пен шектелген </t>
  </si>
  <si>
    <t xml:space="preserve">қосымша күшті қосу шектелген </t>
  </si>
  <si>
    <t>ашық              қосымша күшті қосу шектелген</t>
  </si>
  <si>
    <t>35 кВ әуе желілері бойынша қосымша күшті қосу жабық; 10/0,4 кВ желілер бойынша 20 кВт -пен шектелген</t>
  </si>
  <si>
    <t xml:space="preserve">ашық, ТТ беру СЭЗ -бен келісу арқылы ғана </t>
  </si>
  <si>
    <t xml:space="preserve">Успенка-2  35/10 кВ қосалқы станциясы  </t>
  </si>
  <si>
    <t xml:space="preserve">Ковалевка  110/35/10 кВ қосалқы станциясы  </t>
  </si>
  <si>
    <t>Богатырь 35/10 кВ  қосалқы станциясы</t>
  </si>
  <si>
    <t>ПС-35/10 кВ Тендык 35/10кВ қосалқы станциясы</t>
  </si>
  <si>
    <t>ПС-35/10 кВ 10 лет Казахстана 35/10кВ қосалқы станциясы</t>
  </si>
  <si>
    <t>ПС-110/10кВ Безводное 110/10кВ  қосалқы станциясы</t>
  </si>
  <si>
    <t>Белоцерковка 110/10кВ қосалқы станциясы</t>
  </si>
  <si>
    <t>Тимирязево  35/10кВ қосалқы станциясы</t>
  </si>
  <si>
    <t>Сосновка-1  110/35/10 кВ қосалқы станциясы</t>
  </si>
  <si>
    <t xml:space="preserve"> Железинка-1  110/35/10кВ қосалқы станциясы</t>
  </si>
  <si>
    <t xml:space="preserve"> </t>
  </si>
  <si>
    <t>Лозовая  35/10кВ қосалқы станциясы</t>
  </si>
  <si>
    <t>Орловка 110/10кВ  қосалқы станциясы</t>
  </si>
  <si>
    <t>Прииртышская 110/35/10 кВ қосалқы станциясы</t>
  </si>
  <si>
    <t>Веселая роща 110/35/10 кВ  қосалқы станциясы</t>
  </si>
  <si>
    <t>Новокузьминка  110/10кВ қосалқы станциясы</t>
  </si>
  <si>
    <t>Башмачное 35/10кВ қосалқы станциясы</t>
  </si>
  <si>
    <t>Церковное 110/10кВ қосалқы станциясы</t>
  </si>
  <si>
    <t>Михайловка 35/10кВ  қосалқы станциясы</t>
  </si>
  <si>
    <t>Кара-Агаш  110/10кВ қосалқы станциясы</t>
  </si>
  <si>
    <t>Жолтаптык  35/10кВ қосалқы станциясы</t>
  </si>
  <si>
    <t>Моисеевка 35/10кВ  қосалқы станциясы</t>
  </si>
  <si>
    <t>Октябрьская 35/10кВ  қосалқы станциясы</t>
  </si>
  <si>
    <t>Береговая 35/10кВ  қосалқы станциясы</t>
  </si>
  <si>
    <t>Воскресенка 35/10кВ қосалқы станциясы</t>
  </si>
  <si>
    <t>Березовка  35/10кВ қосалқы станциясы</t>
  </si>
  <si>
    <t>Трофимовка 35/10кВ қосалқы станциясы</t>
  </si>
  <si>
    <t>Фрументьевка 35/10кВ  қосалқы станциясы</t>
  </si>
  <si>
    <t>Лесная 35/10кВ  қосалқы станциясы</t>
  </si>
  <si>
    <t>Черное  110/10кВ қосалқы станциясы</t>
  </si>
  <si>
    <t>Восточная 35/10кВ  қосалқы станциясы</t>
  </si>
  <si>
    <t>Малыбай 35/10кВ  қосалқы станциясы</t>
  </si>
  <si>
    <t>Қазантай  35/10кВ қосалқы станциясы</t>
  </si>
  <si>
    <t>НС№7  220/110/35/6 кВ қосалқы станциясы</t>
  </si>
  <si>
    <t>Спартак 110/10кВ  қосалқы станциясы</t>
  </si>
  <si>
    <t>Северная  110/35/10 кВ қосалқы станциясы</t>
  </si>
  <si>
    <t>Абай  110/35/10 кВ қосалқы станциясы</t>
  </si>
  <si>
    <t>КДСМ  35/6 кВ қосалқы станциясы</t>
  </si>
  <si>
    <t>Барлыбай 35/10кВ  қосалқы станциясы</t>
  </si>
  <si>
    <t>Агрономия 35/10кВ қосалқы станциясы</t>
  </si>
  <si>
    <t>Харьковка 35/10кВ  қосалқы станциясы</t>
  </si>
  <si>
    <t>Чкалова 35/10кВ  қосалқы станциясы</t>
  </si>
  <si>
    <t>Ново-Троицкая 35/10кВ  қосалқы станциясы</t>
  </si>
  <si>
    <t>Краснокутская-2 35/10кВ  қосалқы станциясы</t>
  </si>
  <si>
    <t>Шідерті 35/10кВ  қосалқы станциясы</t>
  </si>
  <si>
    <t>Қырық-уй 35/0,4 кВ қосалқы станциясы</t>
  </si>
  <si>
    <t>Жаңатілек 35/10кВ қосалқы станциясы</t>
  </si>
  <si>
    <t>Алексеевка 110/35/10 кВ қосалқы станциясы</t>
  </si>
  <si>
    <t>Бірлік  110/10кВ қосалқы станциясы</t>
  </si>
  <si>
    <t>Қаратұмар 35/10кВ  қосалқы станциясы</t>
  </si>
  <si>
    <t>Жаңажол 35/10кВ  қосалқы станциясы</t>
  </si>
  <si>
    <t>Лекер 35/10кВ  қосалқы станциясы</t>
  </si>
  <si>
    <t>Южная 35/10кВ  қосалқы станциясы</t>
  </si>
  <si>
    <t>Угольная 35/10кВ қосалқы станциясы</t>
  </si>
  <si>
    <t>21-партсъезд 35/10кВ  қосалқы станциясы</t>
  </si>
  <si>
    <t>Қарадын 35/0,4 кВ қосалқы станциясы</t>
  </si>
  <si>
    <t>Көкдомбақ 35/0,4 кВ қосалқы станциясы</t>
  </si>
  <si>
    <t>Бүркіті 35/0,4 кВ  қосалқы станциясы</t>
  </si>
  <si>
    <t>Голубовка 35/10кВ қосалқы станциясы</t>
  </si>
  <si>
    <t>Селета 35/10кВ  қосалқы станциясы</t>
  </si>
  <si>
    <t>Панфилово 35/10кВ қосалқы станциясы</t>
  </si>
  <si>
    <t>Грабово  35/10кВ қосалқы станциясы</t>
  </si>
  <si>
    <t>Кайманачиха-1 35/10кВ  қосалқы станциясы</t>
  </si>
  <si>
    <t>Пушкина 35/10кВ қосалқы станциясы</t>
  </si>
  <si>
    <t>Западная 35/10кВ  қосалқы станциясы</t>
  </si>
  <si>
    <t>Қоскөл  35/10кВ қосалқы станциясы</t>
  </si>
  <si>
    <t>Опытная 35/10кВ  қосалқы станциясы</t>
  </si>
  <si>
    <t>Бұланбай 35/0,4 кВ  қосалқы станциясы</t>
  </si>
  <si>
    <t>Белогорье  110/35/10 кВ қосалқы станциясы</t>
  </si>
  <si>
    <t>Жумыскер 110/35/10 кВ  қосалқы станциясы</t>
  </si>
  <si>
    <t>Майская  110/35/10 кВ қосалқы станциясы</t>
  </si>
  <si>
    <t xml:space="preserve"> Б-Акжар 110/35/10 кВ қосалқы станциясы</t>
  </si>
  <si>
    <t>Қызыл-Құрама 35/10кВ қосалқы станциясы</t>
  </si>
  <si>
    <t>Белогорье 101  35/10кВ қосалқы станциясы</t>
  </si>
  <si>
    <t>Жалтыр 35/10кВ қосалқы станциясы</t>
  </si>
  <si>
    <t>Чапаев 35/10кВ қосалқы станциясы</t>
  </si>
  <si>
    <t>Қаратерек 35/10кВ қосалқы станциясы</t>
  </si>
  <si>
    <t>Ақшиман 35/10кВ  қосалқы станциясы</t>
  </si>
  <si>
    <t>Пригородная 35/10кВ  қосалқы станциясы</t>
  </si>
  <si>
    <t>Путь Ильича 35/10кВ қосалқы станциясы</t>
  </si>
  <si>
    <t>Грязновка 35/10кВ қосалқы станциясы</t>
  </si>
  <si>
    <t>Пограничник 35/10кВ  қосалқы станциясы</t>
  </si>
  <si>
    <t>Құркөл 35/10кВ  қосалқы станциясы</t>
  </si>
  <si>
    <t xml:space="preserve"> НС-1  35/6кВ қосалқы станциясы</t>
  </si>
  <si>
    <t xml:space="preserve"> НС-3  35/6 кВ қосалқы станциясы</t>
  </si>
  <si>
    <t>НС-6  35/6 кВ қосалқы станциясы</t>
  </si>
  <si>
    <t>Орталық қалалық 110/10кВ  қосалқы станциясы</t>
  </si>
  <si>
    <t>Солтүстік қалалық 110/10кВ  қосалқы станциясы</t>
  </si>
  <si>
    <t>Батыс қалалық 110/10кВ қосалқы станциясы</t>
  </si>
  <si>
    <t>Оңтүстік қалалық 35/10кВ қосалқы станциясы</t>
  </si>
  <si>
    <t>Оң жағалаулық 110/10кВ  қосалқы станциясы</t>
  </si>
  <si>
    <t>Шығыс қалалық 110/10кВ  қосалқы станциясы</t>
  </si>
  <si>
    <t>Заводская 110/10кВ  қосалқы станциясы</t>
  </si>
  <si>
    <t>Парковая 110/10кВ  қосалқы станциясы</t>
  </si>
  <si>
    <t>Солтүстік өнеркәсіптік 35/6 кВ қосалқы станциясы</t>
  </si>
  <si>
    <t>Еңбек 110/10кВ қосалқы станциясы</t>
  </si>
  <si>
    <t>Жаңа 35/10кВ  қосалқы станциясы</t>
  </si>
  <si>
    <t>Желілік 35/6 кВ қосалқы станциясы</t>
  </si>
  <si>
    <t>Көліктік 110/10кВ қосалқы станциясы</t>
  </si>
  <si>
    <t>Завод Октябрь 35/10кВ  қосалқы станциясы</t>
  </si>
  <si>
    <t>Мясокомбинат 35/10кВ  қосалқы станциясы</t>
  </si>
  <si>
    <t>Солтүстік су жинағыш 35/6 кВ  қосалқы станциясы</t>
  </si>
  <si>
    <t>Каустик 110/6 кВ қосалқы станциясы</t>
  </si>
  <si>
    <t>Совхоз Техникум 110/10кВ  қосалқы станциясы</t>
  </si>
  <si>
    <t>Усолка 110/10кВ қосалқы станциясы</t>
  </si>
  <si>
    <t>Пригородная 35/10кВ қосалқы станциясы</t>
  </si>
  <si>
    <t>Мичурин 110/35/10 кВ қосалқы станциясы</t>
  </si>
  <si>
    <t>Красноармейка 110/35/10 кВ  қосалқы станциясы</t>
  </si>
  <si>
    <t>Чернорецк 110/35/10 кВ  қосалқы станциясы</t>
  </si>
  <si>
    <t>Пресное 110/10кВ қосалқы станциясы</t>
  </si>
  <si>
    <t>Рождественка 110/10кВ қосалқы станциясы</t>
  </si>
  <si>
    <t>Заря 110/10кВ қосалқы станциясы</t>
  </si>
  <si>
    <t>Ямышево 110/35/10 кВ  қосалқы станциясы</t>
  </si>
  <si>
    <t>Луганск 35/10кВ  қосалқы станциясы</t>
  </si>
  <si>
    <t>Ефремовка 35/10кВ  қосалқы станциясы</t>
  </si>
  <si>
    <t>Павловка 110/35/10 кВ  қосалқы станциясы</t>
  </si>
  <si>
    <t>Константиновка 110/35/10 кВ  қосалқы станциясы</t>
  </si>
  <si>
    <t>Успенка-1 110/10кВ  қосалқы станциясы</t>
  </si>
  <si>
    <t>Ольгино 35/10кВ  қосалқы станциясы</t>
  </si>
  <si>
    <t>Галицкая  35/10кВ қосалқы станциясы</t>
  </si>
  <si>
    <t>Дмитриевка 35/10кВ  қосалқы станциясы</t>
  </si>
  <si>
    <t>Шарбақты 110/35/10 кВ қосалқы станциясы</t>
  </si>
  <si>
    <t>Галкино  110/35/10 кВ қосалқы станциясы</t>
  </si>
  <si>
    <t>Маралды   110/10кВ қосалқы станциясы</t>
  </si>
  <si>
    <t>Кургамыс 110/10кВ  қосалқы станциясы</t>
  </si>
  <si>
    <t>Чигириновка 35/10кВ  қосалқы станциясы</t>
  </si>
  <si>
    <t>Шалдай 35/10кВ  қосалқы станциясы</t>
  </si>
  <si>
    <t>Қарабидай  35/10кВ қосалқы станциясы</t>
  </si>
  <si>
    <t>Прииртышская нефть 110/10кВ   қосалқы станциясы</t>
  </si>
  <si>
    <t>Еңбекші 110/10кВ  қосалқы станциясы</t>
  </si>
  <si>
    <t>Павлодар ауданы</t>
  </si>
  <si>
    <t>Шарбақты</t>
  </si>
  <si>
    <t>Железин</t>
  </si>
  <si>
    <t>Железин АЭЖ</t>
  </si>
  <si>
    <t>Мирная 35/10кВ қосалқы станциясы</t>
  </si>
  <si>
    <t>Железинка-2  35/10кВ қосалқы станциясы</t>
  </si>
  <si>
    <t>Тереңкөл-2 110/10кВ  қосалқы станциясы</t>
  </si>
  <si>
    <t>Федоровка-2 110/10кВ  қосалқы станциясы</t>
  </si>
  <si>
    <t>Песчаное 110/10кВ  қосалқы станциясы</t>
  </si>
  <si>
    <t>Львовка 35/10кВ қосалқы станциясы</t>
  </si>
  <si>
    <t>Бобровка  35/10кВ қосалқы станциясы</t>
  </si>
  <si>
    <t>Шарбақты-2  110/35/10 кВ қосалқы станциясы</t>
  </si>
  <si>
    <t>Аққулы 110/10кВ  қосалқы станциясы</t>
  </si>
  <si>
    <t>Майқарағай  35/10кВ қосалқы станциясы</t>
  </si>
  <si>
    <t>Қалқаман 220/35/10 кВ  қосалқы станциясы</t>
  </si>
  <si>
    <t>НС№12  220/35/6 кВ қосалқы станциясы</t>
  </si>
  <si>
    <t>Ермак 110/10кВ  қосалқы станциясы</t>
  </si>
  <si>
    <t>Е-Строительная  110/35/6 кВқосалқы станциясы</t>
  </si>
  <si>
    <t>Оңтүстік 110/10кВ  қосалқы станциясы</t>
  </si>
  <si>
    <t>Ермак ПТФ  110/35/10 кВ қосалқы станциясы</t>
  </si>
  <si>
    <t>Ленинск 110/10кВ қосалқы станциясы</t>
  </si>
  <si>
    <t>Қызыл-Жар 110/10кВ қосалқы станциясы</t>
  </si>
  <si>
    <t>Потанино 110/10кВ қосалқы станциясы</t>
  </si>
  <si>
    <t>Юбилейная  110/35/10 кВ қосалқы станциясы</t>
  </si>
  <si>
    <t>Краснокутская  110/35/10 кВ қосалқы станциясы</t>
  </si>
  <si>
    <t>Ивановка  110/35/10 кВ қосалқы станциясы</t>
  </si>
  <si>
    <t>Ертіс  110/35/10 кВ қосалқы станциясы</t>
  </si>
  <si>
    <t>Суворов 110/35/10 кВ қосалқы станциясы</t>
  </si>
  <si>
    <t>Ақкөл 110/35/10 кВ  қосалқы станциясы</t>
  </si>
  <si>
    <t>Майқайың-64  110/35/6 кВ қосалқы станциясы</t>
  </si>
  <si>
    <t>НПС 110/10кВ қосалқы станциясы</t>
  </si>
  <si>
    <t>Баянаул 110/35/10 кВ қосалқы станциясы</t>
  </si>
  <si>
    <t>Александровка  110/35/10 кВ қосалқы станциясы</t>
  </si>
  <si>
    <t>Майқайың-61  35/6/10 кВ  қосалқы станциясы</t>
  </si>
  <si>
    <t>Майқайың-62  35/6 кВ қосалқы станциясы</t>
  </si>
  <si>
    <t>Сатпаев 35/10кВ  қосалқы станциясы</t>
  </si>
  <si>
    <t>Сабындыкөл 35/10кВ  қосалқы станциясы</t>
  </si>
  <si>
    <t>Евгеньевка 35/10кВ  қосалқы станциясы</t>
  </si>
  <si>
    <t>Овощемолочная  35/10кВ қосалқы станциясы</t>
  </si>
  <si>
    <t>Ново-Алексеевка 35/10кВ қосалқы станциясы</t>
  </si>
  <si>
    <t>Аманкелді 35/10кВ  қосалқы станциясы</t>
  </si>
  <si>
    <t>Артемовка 35/10кВ қосалқы станциясы</t>
  </si>
  <si>
    <t>Ленина 35/10кВ  қосалқы станциясы</t>
  </si>
  <si>
    <t>Кутузовская 35/10кВ қосалқы станциясы</t>
  </si>
  <si>
    <t>Кайманачиха-2  35/10кВ қосалқы станциясы</t>
  </si>
  <si>
    <t>Розовка  35/10кВ қосалқы станциясы</t>
  </si>
  <si>
    <t>Сосновка-2  35/10кВ қосалқы станциясы</t>
  </si>
  <si>
    <t>РМЗ 110/6 кВ  қосалқы станциясы</t>
  </si>
  <si>
    <t xml:space="preserve">Қуаттау ортталығы объектісінің атауы, кернеу санаты  </t>
  </si>
  <si>
    <t xml:space="preserve">Енгізу жылы/қайта құру жылы (бекітілген күш өзгергенде) </t>
  </si>
  <si>
    <t>Трансформаторлардың бекітілген күші</t>
  </si>
  <si>
    <t>Өлшеу бойынша қолданыстағы жүктеме, МВА</t>
  </si>
  <si>
    <t xml:space="preserve">МВА, күн тәртібін өлшеу есебімен күштің нақты қоры </t>
  </si>
  <si>
    <t xml:space="preserve">МВА, ТҚ -дағы жасалған шарт бойынша күш </t>
  </si>
  <si>
    <t xml:space="preserve">МВА, атқарылудағы ТҚ -дағы шарт бойынша күш </t>
  </si>
  <si>
    <t>Рұқсат етілген максималды күш(ТҚ актілері бойынша), МВт</t>
  </si>
  <si>
    <t xml:space="preserve">Шектеулерді алудың жоспарланған мерзімі </t>
  </si>
  <si>
    <t>Ағымдағы статус</t>
  </si>
  <si>
    <t>Болашақ статус</t>
  </si>
  <si>
    <t>Ендік</t>
  </si>
  <si>
    <t>Бойлық</t>
  </si>
  <si>
    <t xml:space="preserve">Шектеулер электр энергиясының жаңаратын көздері (ЭЖК) пайдаланылуға берілгеннен кейін алынуы мүмкін </t>
  </si>
  <si>
    <t>35 кВ әуе желілер бойынша қосымша күшті қосу жабық; 10/0,4кВ желілер бойынша 20кВт-пен шектелген</t>
  </si>
  <si>
    <t xml:space="preserve">2026-2030ж.ж. инвест бағдарлама жүзеге асырылғаннан кейін </t>
  </si>
  <si>
    <t xml:space="preserve">қосымша күшті қосу шектелген  </t>
  </si>
  <si>
    <t xml:space="preserve">қосымша күшті қосу10 кВт -пен  шектелген  </t>
  </si>
  <si>
    <t xml:space="preserve">қосымша күшті қосу20 кВт -пен  шектелген  </t>
  </si>
  <si>
    <t xml:space="preserve">қосымша күшті қосу 5 кВт -пен  шектелген  </t>
  </si>
  <si>
    <t>қосымша күшті қосу Майқайың-64 ҚС-дағы шектеуге байланысты 20 кВт-пен шектелген</t>
  </si>
  <si>
    <t>Жүктеме "Оң жағалаулық" ҚС-нан "Усольская" ҚС-на көшіріліп, Усолка шағын ауданының 0,4-10 кВ желілері қайта құрылғыннан кейін</t>
  </si>
  <si>
    <t>2х16МВА күш трансформаторлары ауыстырылып, ОРУ-35 кВ қайта құрылғыннан кейін</t>
  </si>
  <si>
    <t xml:space="preserve">ашық, ТТ берілуі АЭА -пен келісу бойынша </t>
  </si>
  <si>
    <t>35/10кВ Солтүстік-қалалық 35/10 кВ ҚС -нан демонтаждаудан 2х6,3МВА  күш трансформаторларын ауыстырып қосалқы станцияны қайта құру</t>
  </si>
  <si>
    <t>35 кВ әуе желілері бойынша қосымша күшті қосу жабық; 10/0,4кВ желілер бойынша 20кВт-пен шектелген</t>
  </si>
  <si>
    <t>Қаратерек 35/10 кВ қосалқы станциясы</t>
  </si>
  <si>
    <t>Ақшиман 35/10 кВ қосалқы станциясы</t>
  </si>
  <si>
    <t>Пригородная 35/10 кВ қосалқы станциясы</t>
  </si>
  <si>
    <t>Путь Ильича 35/10 кВ қосалқы станциясы</t>
  </si>
  <si>
    <t>Грязновка 35/10 кВ қосалқы станциясы</t>
  </si>
  <si>
    <t>Пограничник 35/10 кВ  қосалқы станциясы</t>
  </si>
  <si>
    <t>Құркөл 35/10 кВ қосалқы станциясы</t>
  </si>
  <si>
    <t>НС-1  35/6 кВ қосалқы станциясы</t>
  </si>
  <si>
    <t>НС-3  35/6 кВ қосалқы станциясы</t>
  </si>
  <si>
    <t>Орталық қалалық 110/10 кВ қосалқы станциясы</t>
  </si>
  <si>
    <t>Солтүстік қалалық 110/10 кВ қосалқы станциясы</t>
  </si>
  <si>
    <t>Батыс қалалық 110/10 кВ қосалқы  станциясы</t>
  </si>
  <si>
    <t>Оңтүстік қалалық 35/101 кВ қосалқы станциясы</t>
  </si>
  <si>
    <t>Оң жағалау 110/10 кВ қосалқы станциясы</t>
  </si>
  <si>
    <t>Шығыс қалалық 110/10 кВ қосалқы станциясы</t>
  </si>
  <si>
    <t>Заводская 110/10 кВ қосалқы станциясы</t>
  </si>
  <si>
    <t>Парковая 110/10 кВ қосалқы станциясы</t>
  </si>
  <si>
    <t>Солтүсттік өнеркәсіптік 35/6 кВ қосалқы станциясы</t>
  </si>
  <si>
    <t>Еңбек 110/10 кВ қосалқы станциясы</t>
  </si>
  <si>
    <t>Новая  35/10 кВ қосалқы станциясы</t>
  </si>
  <si>
    <t>Сетевая 35/6 кВ қосалқы станциясы</t>
  </si>
  <si>
    <t>Транспортная 110/10 кВ қосалқы станциясы</t>
  </si>
  <si>
    <t>Завод Октябрь 35/10 кВ қосалқы станциясы</t>
  </si>
  <si>
    <t>Мясокомбинат 35/10 кВ қосалқы станциясы</t>
  </si>
  <si>
    <t>Солтүстік су жинағыш 35/6 кВ қосалқы станциясы</t>
  </si>
  <si>
    <t>Совхоз Техникум 110/10 кВ қосалқы станциясы</t>
  </si>
  <si>
    <t>Успенка-2  35/10 кВ қосалқы станциясы</t>
  </si>
  <si>
    <t>Ковалевка 110/35/10 кВ қосалқы станциясы</t>
  </si>
  <si>
    <t>Белоцерковка 110/10 кВ қосалқы станциясы</t>
  </si>
  <si>
    <t>Богатырь 35/10 кВ қосалқы станциясы</t>
  </si>
  <si>
    <t>Тимирязево 35/10 кВ қосалқы станциясы</t>
  </si>
  <si>
    <t>Лозовая 35/10 кВ қосалқы станциясы</t>
  </si>
  <si>
    <t>Сосновка-1   110/35/10 кВ қосалқы станциясы</t>
  </si>
  <si>
    <t>110/10кВ Орловка 110/10 кВ қосалқы станциясы</t>
  </si>
  <si>
    <t>Абай 35/10 кВ қосалқы станциясы</t>
  </si>
  <si>
    <t>Железинка-1 110/35/10 кВ қосалқы станциясы</t>
  </si>
  <si>
    <t>Веселая роща 110/35/10 кВ қосалқы станциясы</t>
  </si>
  <si>
    <t>Новокузьминка 110/10 кВ қосалқы станциясы</t>
  </si>
  <si>
    <t>Башмачное 35/10 кВ қосалқы станциясы</t>
  </si>
  <si>
    <t>Безводное 110/10 кВ қосалқы станциясы</t>
  </si>
  <si>
    <t>Церковное 110/10 кВ қосалқы станциясы</t>
  </si>
  <si>
    <t>Михайловка  35/10 кВ қосалқы станциясы</t>
  </si>
  <si>
    <t>Қара-Ағаш 110/10 кВ қосалқы станциясы</t>
  </si>
  <si>
    <t>Жолтаптық 35/10 кВ қосалқы станциясы</t>
  </si>
  <si>
    <t>Моисеевка 35/10 кВ қосалқы станциясы</t>
  </si>
  <si>
    <t>Октябрьская 35/10 кВ қосалқы станциясы</t>
  </si>
  <si>
    <t>Береговая 35/10 кВ қосалқы станциясы</t>
  </si>
  <si>
    <t>Воскресенка 35/10 кВ қосалқы станциясы</t>
  </si>
  <si>
    <t>Березовка 35/10 кВ қосалқы станциясы</t>
  </si>
  <si>
    <t>Трофимовка 35/10 кВ қосалқы станциясы</t>
  </si>
  <si>
    <t>Фрументьевка 35/10 кВ қосалқы станциясы</t>
  </si>
  <si>
    <t>Лесная 35/10 кВ қосалқы станциясы</t>
  </si>
  <si>
    <t>Черное 110/10 кВ қосалқы станциясы</t>
  </si>
  <si>
    <t>Восточная 35/10 кВ қосалқы станциясы</t>
  </si>
  <si>
    <t>Малыбай 35/10 кВ қосалқы станциясы</t>
  </si>
  <si>
    <t>Қазантай 35/10кВ қосалқы станциясы</t>
  </si>
  <si>
    <t>НС№7    220/110/35/6 кВ қосалқы станциясы</t>
  </si>
  <si>
    <t>Спартак 110/10 кВ қосалқы станциясы</t>
  </si>
  <si>
    <t>Северная 110/35/10 кВ қосалқы станциясы</t>
  </si>
  <si>
    <t>Абай 110/35/10 кВ қосалқы станциясы</t>
  </si>
  <si>
    <t>КДСМ 35/6 кВ қосалқы станциясы</t>
  </si>
  <si>
    <t>Барлыбай 35/10 кВ қосалқы станциясы</t>
  </si>
  <si>
    <t>Агрономия 35/10 кВ қосалқы станциясы</t>
  </si>
  <si>
    <t>Харьковка35/10 кВ қосалқы станциясы</t>
  </si>
  <si>
    <t>Чкалова 35/10 кВ қосалқы станциясы</t>
  </si>
  <si>
    <t>Ново-Троицкая 35/10 кВ қосалқы станциясы</t>
  </si>
  <si>
    <t>Краснокутская-2 35/10 қосалқы станциясы</t>
  </si>
  <si>
    <t>Шідерті 35/10 кВ қосалқы станциясы</t>
  </si>
  <si>
    <t>Қырық уй 35/0,4 кВ қосалқы станциясы</t>
  </si>
  <si>
    <t>Жаңатілек 35/10 кВ қосалқы станциясы</t>
  </si>
  <si>
    <t>Бірлік 110/10 кВ қосалқы станциясы</t>
  </si>
  <si>
    <t>Қаратұмар 35/10 кВ қосалқы станциясы</t>
  </si>
  <si>
    <t>Жаңажол 35/10 кВ қосалқы станциясы</t>
  </si>
  <si>
    <t>Лекер 35/10 кВ қосалқы станциясы</t>
  </si>
  <si>
    <t>Оңтүстік 35/10 кВ қосалқы станциясы</t>
  </si>
  <si>
    <t>Угольная  35/10 кВ қосалқы станциясы</t>
  </si>
  <si>
    <t>ХХ-партсъезд  35/10 кВ қосалқы станциясы</t>
  </si>
  <si>
    <t>Теңдік 35/10 кВ қосалқы станциясы</t>
  </si>
  <si>
    <t>Карадын 35/0,4 кВ қосалқы станциясы</t>
  </si>
  <si>
    <t>Кокдомбак 35/0,4 кВ қосалқы станциясы</t>
  </si>
  <si>
    <t>Буркіті 35/0,4 кВ қосалқы станциясы</t>
  </si>
  <si>
    <t>Аманкелді 35/10 кВ қосалқы станциясы</t>
  </si>
  <si>
    <t>Голубовка 35/101 кВ қосалқы станциясы</t>
  </si>
  <si>
    <t>Артемовка 35/10 кВ қосалқы станциясы</t>
  </si>
  <si>
    <t>Селета 35/10 кВ қосалқы станциясы</t>
  </si>
  <si>
    <t>Кутузовская 35/10 кВ қосалқы станциясы</t>
  </si>
  <si>
    <t>Ленин 35/10 кВ қосалқы станциясы</t>
  </si>
  <si>
    <t>Панфилово 35/10 кВ қосалқы станциясы</t>
  </si>
  <si>
    <t>Грабово 35/10 кВ қосалқы станциясы</t>
  </si>
  <si>
    <t>Кайманачиха-1  35/10 кВ қосалқы станциясы</t>
  </si>
  <si>
    <t>Кайманачиха-2 35/10 кВ қосалқы станциясы</t>
  </si>
  <si>
    <t>Пушкин 35/10 кВ қосалқы станциясы</t>
  </si>
  <si>
    <t>Батыс 35/10 кВ қосалқы станциясы</t>
  </si>
  <si>
    <t>Қоскөл 35/10 кВ қосалқы станциясы</t>
  </si>
  <si>
    <t>Опытная 35/10 кВ қосалқы станциясы</t>
  </si>
  <si>
    <t>10 лет Казахстана 35/10 кВ қосалқы станциясы</t>
  </si>
  <si>
    <t>Бұланбай 35/0,4 кВ қосалқы станциясы</t>
  </si>
  <si>
    <t>Белогорье 110/35/10 кВ қосалқы станциясы</t>
  </si>
  <si>
    <t>Жұмыскер 110/35/10 кВ қосалқы станциясы</t>
  </si>
  <si>
    <t>Май 110/35/10 кВ қосалқы станциясы</t>
  </si>
  <si>
    <t>Б-Ақжар 110/35/10 кВ қосалқы станциясы</t>
  </si>
  <si>
    <t>Қызыл-Құрама 35/10 кВ қосалқы станциясы</t>
  </si>
  <si>
    <t>Белогорье 101   35/10 кВ қосалқы станциясы</t>
  </si>
  <si>
    <t>Жалтыр 35/10 кВ қосалқы станциясы</t>
  </si>
  <si>
    <t>Чапаев 35/10 кВ қосалқы станциясы</t>
  </si>
  <si>
    <t>Усольская 1101/10 кВ қосалқы станциясы</t>
  </si>
  <si>
    <t>Красноармейка 110/35/10 кВ қосалқы станциясы</t>
  </si>
  <si>
    <t>Чернорец 110/35/10 кВ қосалқы станциясы</t>
  </si>
  <si>
    <t>Пресное 110/10 кВ қосалқы станциясы</t>
  </si>
  <si>
    <t>Рождественка 110/10 кВ қосалқы станциясы</t>
  </si>
  <si>
    <t>Заря 110/10 кВ қосалқы станциясы</t>
  </si>
  <si>
    <t>Ямышево 110/35/10 кВ қосалқы станциясы</t>
  </si>
  <si>
    <t>Луганск 35/10 кВ қосалқы станциясы</t>
  </si>
  <si>
    <t>Ново-Алексеевка 35/10 кВ қосалқы станциясы</t>
  </si>
  <si>
    <t>Овощемолочная 35/10 кВ қосалқы станциясы</t>
  </si>
  <si>
    <t>Евгеньевка 35/10 кВ қосалқы станциясы</t>
  </si>
  <si>
    <t>Сабандыколь 35/10 кВ қосалқы станциясы</t>
  </si>
  <si>
    <t>Сатпаев 35/10 кВ қосалқы станциясы</t>
  </si>
  <si>
    <t>Майқайың-62   35/6 кВ  қосалқы станциясы</t>
  </si>
  <si>
    <t>Майқайың-61   35/6/10 кВ қосалқы станциясы</t>
  </si>
  <si>
    <t>Александровка 110/35/10 кВ қосалқы станциясы</t>
  </si>
  <si>
    <t>Баянаул 110/35/10 кВ  қосалқы станциясы</t>
  </si>
  <si>
    <t>НПС 110/10 кВ қосалқы станциясы</t>
  </si>
  <si>
    <t>Майқайың-64  110/35/6 кВ  қосалқы станциясы</t>
  </si>
  <si>
    <t>Ефремовка 35/10 кВ қосалқы станциясы</t>
  </si>
  <si>
    <t>Розовка 35/10 кВ қосалқы станциясы</t>
  </si>
  <si>
    <t>Павловка 110/35/10кВ қосалқы станциясы</t>
  </si>
  <si>
    <t>Константиновка 110/35/10кВ қосалқы станциясы</t>
  </si>
  <si>
    <t>Успенка-1  110/10кВ  қосалқы станциясы</t>
  </si>
  <si>
    <t>Ольгино 35/10 кВ қосалқы станциясы</t>
  </si>
  <si>
    <t>Галицкая 35/10 кВ қосалқы станциясы</t>
  </si>
  <si>
    <t>Дмитриевка 35/10 кВ қосалқы станциясы</t>
  </si>
  <si>
    <t>Шарбақты 110/35/10кВ қосалқы станциясы</t>
  </si>
  <si>
    <t>Галкино 110/35/10кВ қосалқы станциясы</t>
  </si>
  <si>
    <t>Маралды  110/10кВ қосалқы станциясы</t>
  </si>
  <si>
    <t>Сосновка-2 35/10 кВ қосалқы станциясы</t>
  </si>
  <si>
    <t>Кургамыс  110/10кВ қосалқы станциясы</t>
  </si>
  <si>
    <t>Чигириновка  35/10 кВ қосалқы станциясы</t>
  </si>
  <si>
    <t>Шалдай 35/10 кВ қосалқы станциясы</t>
  </si>
  <si>
    <t>Қарабидай 35/10 кВ қосалқы станциясы</t>
  </si>
  <si>
    <t>Прииртышская нефть 110/10 кВ  қосалқы станциясы</t>
  </si>
  <si>
    <t>Еңбекші 110/10 кВ қосалқы станциясы</t>
  </si>
  <si>
    <t>Мирная 35/10 кВ қосалқы станциясы</t>
  </si>
  <si>
    <t>Железинка-2 35/10 кВ қосалқы станциясы</t>
  </si>
  <si>
    <t>Тереңкөл-2 110/10 кВ қосалқы станциясы</t>
  </si>
  <si>
    <t>Федоровка-2   110/10кВ  қосалқы станциясы</t>
  </si>
  <si>
    <t>Бобровка  35/10 кВ қосалқы станциясы</t>
  </si>
  <si>
    <t>Аққулы 110/10 кВ қосалқы станциясы</t>
  </si>
  <si>
    <t>Майқарағай  35/10 кВ қосалқы станциясы</t>
  </si>
  <si>
    <t>Қалқаман 220/35/10 кВ қосалқы станциясы</t>
  </si>
  <si>
    <t>Ермак 110/10 кВ қосалқы станциясы</t>
  </si>
  <si>
    <t>Е-Строительная 110/35/6 кВ қосалқы станциясы</t>
  </si>
  <si>
    <t>РМЗ 110/6 кВ қосалқы станциясы</t>
  </si>
  <si>
    <t>Оңтүстік 110/10 кВ қосалқы станциясы</t>
  </si>
  <si>
    <t>Ленин 110/10 кВ қосалқы станциясы</t>
  </si>
  <si>
    <t>Ермак ПТФ 110/35/10 кВ  қосалқы станциясы</t>
  </si>
  <si>
    <t>Қызыл-Жар 110/10 кВ қосалқы станциясы</t>
  </si>
  <si>
    <t>Потанино 110/10 кВ қосалқы станциясы</t>
  </si>
  <si>
    <t>Юбилейная 110/35/10 кВ қосалқы станциясы</t>
  </si>
  <si>
    <t>Краснокутская 110/35/10 кВ қосалқы станциясы</t>
  </si>
  <si>
    <t>Ивановка 110/35/10 кВ қосалқы станциясы</t>
  </si>
  <si>
    <t>Ертіс 110/35/10 кВ қосалқы станциясы</t>
  </si>
  <si>
    <t>Суворовская 110/35/10 кВ қосалқы станциясы</t>
  </si>
  <si>
    <t>Ақкөл 110/35/10 кВ қосалқы станциясы</t>
  </si>
  <si>
    <t>Львовка 35/10 кВ қосалқы станциясы</t>
  </si>
  <si>
    <t>Абай 35/10кВ  қосалқы станциясы</t>
  </si>
  <si>
    <t>Елді мекен</t>
  </si>
  <si>
    <t>Аудан</t>
  </si>
  <si>
    <t xml:space="preserve">АЭЖ атауы </t>
  </si>
  <si>
    <t xml:space="preserve">Бекітілген күш пен трансформаторлардың саны, кВА </t>
  </si>
  <si>
    <t xml:space="preserve">Тұтынушыларды технологиялық қосу үшін толық бос трансформаторлық күш * максимум жүктемені өлшеу нәтижелері бойынша, кВА </t>
  </si>
  <si>
    <t xml:space="preserve">Захаровка ауылы        </t>
  </si>
  <si>
    <t>Захаровка ауылы</t>
  </si>
  <si>
    <t>Комаровка ауылы</t>
  </si>
  <si>
    <t xml:space="preserve">Железин ауылы    </t>
  </si>
  <si>
    <t xml:space="preserve">Железин ауылы     </t>
  </si>
  <si>
    <t xml:space="preserve">Маркатай ауылы       </t>
  </si>
  <si>
    <t xml:space="preserve">Церковное ауылы </t>
  </si>
  <si>
    <t>Моисеевка ауылы</t>
  </si>
  <si>
    <t>Пятирыжск ауылы</t>
  </si>
  <si>
    <t>Береговое ауылы</t>
  </si>
  <si>
    <t xml:space="preserve">Береговое ауылы  </t>
  </si>
  <si>
    <t>Башмачное ауылы</t>
  </si>
  <si>
    <t>Абай ауылы</t>
  </si>
  <si>
    <t>Степное ауылы</t>
  </si>
  <si>
    <t xml:space="preserve">Кузьмино ауылы  </t>
  </si>
  <si>
    <t xml:space="preserve">Прииртышск ауылы </t>
  </si>
  <si>
    <t xml:space="preserve">Урлютюб ауылы   </t>
  </si>
  <si>
    <t>Груздевка ауылы</t>
  </si>
  <si>
    <t xml:space="preserve">Большевик ауылы  </t>
  </si>
  <si>
    <t>Раздельное ауылы</t>
  </si>
  <si>
    <t xml:space="preserve">Алакөл ауылы </t>
  </si>
  <si>
    <t xml:space="preserve">Уәлиханов ауылы  </t>
  </si>
  <si>
    <t>Еңбекші ауылы</t>
  </si>
  <si>
    <t>Обозное ауылы</t>
  </si>
  <si>
    <t>Октябрьское ауылы</t>
  </si>
  <si>
    <t>Крупское  ауылы</t>
  </si>
  <si>
    <t>Лесное  ауылы</t>
  </si>
  <si>
    <t>Есқара ауылы</t>
  </si>
  <si>
    <t xml:space="preserve">Жаңажұлдыз ауылы   </t>
  </si>
  <si>
    <t>Жаңабет ауылы</t>
  </si>
  <si>
    <t xml:space="preserve">Екішөк ауылы   </t>
  </si>
  <si>
    <t>Жамбыл ауылы</t>
  </si>
  <si>
    <t xml:space="preserve">Озерное ауылы  </t>
  </si>
  <si>
    <t>Благодатное ауылы</t>
  </si>
  <si>
    <t>Петропавловка   ауылы</t>
  </si>
  <si>
    <t xml:space="preserve">Михайловка ауылы          </t>
  </si>
  <si>
    <t xml:space="preserve">Михайловка ауылы       </t>
  </si>
  <si>
    <t xml:space="preserve">Михайловка ауылы        </t>
  </si>
  <si>
    <t xml:space="preserve">Мыңкөл ауылы       </t>
  </si>
  <si>
    <t xml:space="preserve">Жолтаптық ауылы      </t>
  </si>
  <si>
    <t>Красновка ауылы</t>
  </si>
  <si>
    <t>Веселая Роща  ауылы</t>
  </si>
  <si>
    <t>Славяновка ауылы</t>
  </si>
  <si>
    <t xml:space="preserve">Жаңабірлік ауылы  </t>
  </si>
  <si>
    <t xml:space="preserve">Дүйсеке ауылы   </t>
  </si>
  <si>
    <t>Ақтау ауылы</t>
  </si>
  <si>
    <t>Бекітілген күш пен трансформаторлардың саны, кВА</t>
  </si>
  <si>
    <t xml:space="preserve">Шектеудің негізі </t>
  </si>
  <si>
    <t>Іс-шаралар</t>
  </si>
  <si>
    <t xml:space="preserve">Шектеуді алудың жоспарланған мерзімі </t>
  </si>
  <si>
    <t>Қуат орталығы объектісінің атауы, кернеу санаты, ұзындығы, км</t>
  </si>
  <si>
    <t>Енгізу/қайта құру жылы</t>
  </si>
  <si>
    <t>Сым маркасы</t>
  </si>
  <si>
    <t>«Тереңкөл 2 – Бобровка» №51   35 кВ әуе желілері  - 42,950</t>
  </si>
  <si>
    <t xml:space="preserve">«Железин 2 – Моисеевка»  №58  35кВ әуе желілері - 14,118 </t>
  </si>
  <si>
    <t xml:space="preserve">«Моисеевка – Бобровка» №59  35кВ әуе желілері - 25,992 </t>
  </si>
  <si>
    <t>"Ермак Строительная-Қалқаман" №38  35кВ әуе желілері -72,632</t>
  </si>
  <si>
    <t>35 кВ әуе желілері жаңа/қосымша күштерді қосу үшін жабық. Кернеудің қалыпты рұқсат етілген ауытқу өлшеміне электр беру желілерінің соңында төмендеуі.</t>
  </si>
  <si>
    <t>Қуат орталығы объектісінің атауы, кернеу санаты</t>
  </si>
  <si>
    <t>Күтілетін дефицит, МВА</t>
  </si>
  <si>
    <t>Қаржыландыру көзі</t>
  </si>
  <si>
    <t>Барлығы күтілетін дефицит</t>
  </si>
  <si>
    <t>Технологиялық қосу бойынша және э/желілік кешеннің басқа да дамуы бойынша жаңа күштерді қосу есебімен күтілетін жүктемелер бойынша жабық қуат орталықтарының тізімі</t>
  </si>
  <si>
    <t>Ағымдағы дефицит, МВА</t>
  </si>
  <si>
    <t>Правобережная 110/10 кВ қосалқы станциясы</t>
  </si>
  <si>
    <t>Мичуринская 110/35/10 кВ қосалқы станциясы</t>
  </si>
  <si>
    <t>Солтүстік - Өнеркәсіптік 35/6 кВ қосалқы станциясы</t>
  </si>
  <si>
    <t>Пригородная 35/10 қосалқы станциясы</t>
  </si>
  <si>
    <t>Майқайың-64 110/35/6 кВ қосалқы станциясы</t>
  </si>
  <si>
    <t>Майқайың-61  35/6 кВ қосалқы станциясы</t>
  </si>
  <si>
    <t>Еңбек 110/10 қосалқы станциясы</t>
  </si>
  <si>
    <t>Тереңкөл-2   110/10 кВ қосалқы станциясы</t>
  </si>
  <si>
    <t>Ленинск 110/10 қосалқы станциясы</t>
  </si>
  <si>
    <t xml:space="preserve">Оңтүстік 110/10 қосалқы станциясы </t>
  </si>
  <si>
    <t>Оңтүстік қалалық 35/10кВ  қосалқы станциясы</t>
  </si>
  <si>
    <t>Баянауыл 110/35/10 кВ қосалқы станциясы</t>
  </si>
  <si>
    <t>Барлығы ағымдағы дефицит</t>
  </si>
  <si>
    <t>қосалқы станцияны қайта құру</t>
  </si>
  <si>
    <t>жеке қаражат</t>
  </si>
  <si>
    <t>Павлодар қаласы бюджеті</t>
  </si>
  <si>
    <t>2026-2030ж.</t>
  </si>
  <si>
    <t xml:space="preserve">қосалқы станциядағы трансформаторды ауыстыру </t>
  </si>
  <si>
    <t>Солтүстік-қалалық 35/10 кВ қосалқы станциясы демонтажынан бастап 2х6,3МВА күш трансформаторларын ауыстырып, қосалқы станцияны қайта құру</t>
  </si>
  <si>
    <t>2х16МВА  күш трансформаторларын ауыстырып ОРУ-35 кВ қайта құрудан кейін</t>
  </si>
  <si>
    <t xml:space="preserve">"Усолка" ҚС -дағы "Оң жағалау" ҚС-нан жүктемені көшіріп, Усолка шағын ауданының 0,4-10 кВ желілерін қайта құру </t>
  </si>
  <si>
    <t>Павлодар қаласы</t>
  </si>
  <si>
    <t>ҚЭЖК</t>
  </si>
  <si>
    <t>Ақтоғай ауылы</t>
  </si>
  <si>
    <t>Ақтоғай</t>
  </si>
  <si>
    <t>Ақтоғай АЭЖ</t>
  </si>
  <si>
    <t>Қожамжар ауылы</t>
  </si>
  <si>
    <t>Қараой ауылы</t>
  </si>
  <si>
    <t xml:space="preserve">Жамбыл ауылы </t>
  </si>
  <si>
    <t>Қайран ауылы</t>
  </si>
  <si>
    <t>Отес ауылы</t>
  </si>
  <si>
    <t>Әуелбек ауылы</t>
  </si>
  <si>
    <t>Шұға ауылы</t>
  </si>
  <si>
    <t>Қараоба ауылы</t>
  </si>
  <si>
    <t>Жаңа ауылы ауылы</t>
  </si>
  <si>
    <t>Исантерек ауылы</t>
  </si>
  <si>
    <t>Жалаулы ауылы</t>
  </si>
  <si>
    <t>Шолақсор ауылы</t>
  </si>
  <si>
    <t>Барлыбай ауылы</t>
  </si>
  <si>
    <t>Балтасап ауылы</t>
  </si>
  <si>
    <t>Қарасу ауылы</t>
  </si>
  <si>
    <t>Басқамыс ауылы</t>
  </si>
  <si>
    <t xml:space="preserve">Қарақоға ауылы </t>
  </si>
  <si>
    <t>Ақжол ауылы</t>
  </si>
  <si>
    <t>Разумовка ауылы</t>
  </si>
  <si>
    <t>Харьковка ауылы</t>
  </si>
  <si>
    <t>Қарабұзау ауылы</t>
  </si>
  <si>
    <t>Муткенов ауылы</t>
  </si>
  <si>
    <t>Естай ауылы</t>
  </si>
  <si>
    <t>Жаңатап ауылы</t>
  </si>
  <si>
    <t>Шоқпар ауылы</t>
  </si>
  <si>
    <t>Жолболды ауылы</t>
  </si>
  <si>
    <t>Жолболды ауылы (отгон)</t>
  </si>
  <si>
    <t>Шілікті ауылы</t>
  </si>
  <si>
    <t>Қырық үй ауылы</t>
  </si>
  <si>
    <t>Үлкен Ақжар ауылы</t>
  </si>
  <si>
    <t>Кіші Ақжар поселкісі</t>
  </si>
  <si>
    <t>Май ауылы</t>
  </si>
  <si>
    <t xml:space="preserve">Қызыл Еңбек ауылы </t>
  </si>
  <si>
    <t>Май ауданы</t>
  </si>
  <si>
    <t>Май АЭЖ</t>
  </si>
  <si>
    <t>Ақсу ауданы</t>
  </si>
  <si>
    <t>Ақсу ЭЖ</t>
  </si>
  <si>
    <t>Ақсу қаласы</t>
  </si>
  <si>
    <t>Ертіс ауданы</t>
  </si>
  <si>
    <t>Ертіс АЭЖ</t>
  </si>
  <si>
    <t>Баянауыл ауданы</t>
  </si>
  <si>
    <t>Баянауыл АЭЖ</t>
  </si>
  <si>
    <t>Тереңкөл ауданы</t>
  </si>
  <si>
    <t>Тереңкөл АЭЖ</t>
  </si>
  <si>
    <t>Павлодар АЭЖ</t>
  </si>
  <si>
    <t>Успен</t>
  </si>
  <si>
    <t>Успен АЭЖ</t>
  </si>
  <si>
    <t>Аққулы АЭЖ</t>
  </si>
  <si>
    <t>Шарбақты АЭЖ</t>
  </si>
  <si>
    <t>Приреченское ауылы</t>
  </si>
  <si>
    <t>Қамбар ауылы</t>
  </si>
  <si>
    <t>Жоламан ауылы</t>
  </si>
  <si>
    <t>Абжан ауылы</t>
  </si>
  <si>
    <t>Жұмыскер ауылы</t>
  </si>
  <si>
    <t>Кеңтүбек ауылы</t>
  </si>
  <si>
    <t>Көктөбе ауылы</t>
  </si>
  <si>
    <t>Шыған ауылы</t>
  </si>
  <si>
    <t>Қаратерек ауылы</t>
  </si>
  <si>
    <t>Майтүбек ауылы</t>
  </si>
  <si>
    <t>Абай бөлімшесі</t>
  </si>
  <si>
    <t>Саты ауылы</t>
  </si>
  <si>
    <t>Малайсары ауылы</t>
  </si>
  <si>
    <t>Боскөл ауылы</t>
  </si>
  <si>
    <t>Құлакөл ауылы</t>
  </si>
  <si>
    <t>Еңбек ауылы</t>
  </si>
  <si>
    <t>Омаров ат. ауыл</t>
  </si>
  <si>
    <t>Құркөл ауылы</t>
  </si>
  <si>
    <t>Сарлықала ауылы</t>
  </si>
  <si>
    <t>Евгеньевка ауылы</t>
  </si>
  <si>
    <t>Пограничник ауылы</t>
  </si>
  <si>
    <t>Парамоновка ауылы</t>
  </si>
  <si>
    <t xml:space="preserve">Төрт-құдық ауылы </t>
  </si>
  <si>
    <t>Қызыл- Жар ауылы</t>
  </si>
  <si>
    <t>Барынтал ауылы</t>
  </si>
  <si>
    <t>Суаткөл ауылы</t>
  </si>
  <si>
    <t>Жаңашаруа ауылы</t>
  </si>
  <si>
    <t>Сарышығанақ</t>
  </si>
  <si>
    <t>Ленинск ауылы</t>
  </si>
  <si>
    <t>Айнакөл ауылы</t>
  </si>
  <si>
    <t>Сынтас ауылы</t>
  </si>
  <si>
    <t>Көктас ауылы</t>
  </si>
  <si>
    <t>Қарабай ауылы</t>
  </si>
  <si>
    <t>Жолқұдық ауылы</t>
  </si>
  <si>
    <t>Ребровка ауылы</t>
  </si>
  <si>
    <t>Қаракөл ауылы</t>
  </si>
  <si>
    <t>Алғабас ауылы</t>
  </si>
  <si>
    <t>Қалқаман ауылы</t>
  </si>
  <si>
    <t>Жаңа ауыл ауылы</t>
  </si>
  <si>
    <t>Ақсу поселкісі</t>
  </si>
  <si>
    <t xml:space="preserve"> Ақсу 2 өнеркәсіптік аймағы</t>
  </si>
  <si>
    <t>Ертіс ауылы</t>
  </si>
  <si>
    <t>Кеңес ауылы</t>
  </si>
  <si>
    <t>Ынтымақ ауылы</t>
  </si>
  <si>
    <t>Қараөткел ауылы</t>
  </si>
  <si>
    <t>Қарақұдық ауылы</t>
  </si>
  <si>
    <t>Тоғызақ ауылы</t>
  </si>
  <si>
    <t>Қызылжар ауылы</t>
  </si>
  <si>
    <t>Ағашорын ауылы</t>
  </si>
  <si>
    <t>Аманкелді ауылы</t>
  </si>
  <si>
    <t>Ленин ауылы</t>
  </si>
  <si>
    <t>Бескепе ауылы</t>
  </si>
  <si>
    <t>Тоқта ауылы</t>
  </si>
  <si>
    <t>Қосағаш ауылы</t>
  </si>
  <si>
    <t>Панфилов ауылы</t>
  </si>
  <si>
    <t>Ұзынсу ауылы</t>
  </si>
  <si>
    <t>Северное ауылы</t>
  </si>
  <si>
    <t>Қараоғаш ауылы</t>
  </si>
  <si>
    <t>Иса-Байзақов ауылы</t>
  </si>
  <si>
    <t>Үлгілі ауылы</t>
  </si>
  <si>
    <t>Қостомар ауылы</t>
  </si>
  <si>
    <t>Шабурат ауылы</t>
  </si>
  <si>
    <t>Луговое ауылы</t>
  </si>
  <si>
    <t>Майқоңыр ауылы</t>
  </si>
  <si>
    <t>Аққуатқан ауылы</t>
  </si>
  <si>
    <t>Горностаевка ауылы</t>
  </si>
  <si>
    <t>Төбелес ауылы</t>
  </si>
  <si>
    <t>Қоскөл ауылы</t>
  </si>
  <si>
    <t>Селета ауылы</t>
  </si>
  <si>
    <t>Қызылқақ ауылы</t>
  </si>
  <si>
    <t>Голубовка ауылы</t>
  </si>
  <si>
    <t>Баянауыл ауылы</t>
  </si>
  <si>
    <t>Шонай ауылы</t>
  </si>
  <si>
    <t>Құндыкөл ауылы</t>
  </si>
  <si>
    <t>Бірлік ауылы</t>
  </si>
  <si>
    <t>Бірлік а.о.</t>
  </si>
  <si>
    <t>Ақмектеп ауылы</t>
  </si>
  <si>
    <t>Жасыбай д.а.</t>
  </si>
  <si>
    <t>Торайғыр ауылы</t>
  </si>
  <si>
    <t>Торайғыр а.о.</t>
  </si>
  <si>
    <t>Ұзын бұлақ ауылы</t>
  </si>
  <si>
    <t>Ұзын бұлақ а.о.</t>
  </si>
  <si>
    <t>Ақши ауылы</t>
  </si>
  <si>
    <t>Жаңажол а.о.</t>
  </si>
  <si>
    <t>Жаңажол ауылы</t>
  </si>
  <si>
    <t>Сәтбаев а.о.</t>
  </si>
  <si>
    <t>Теңдік ауылы</t>
  </si>
  <si>
    <t>Жаңа тілек а.о.</t>
  </si>
  <si>
    <t>Жаңа тілек ауылы</t>
  </si>
  <si>
    <t>Мұрын тал ауылы</t>
  </si>
  <si>
    <t>Қара тұмар ауылы</t>
  </si>
  <si>
    <t>Қара тұмар а.о.</t>
  </si>
  <si>
    <t>Лекер ауылы</t>
  </si>
  <si>
    <t>Ақсан а.о.</t>
  </si>
  <si>
    <t>Құркелін а.о.</t>
  </si>
  <si>
    <t>Шанин ауылы</t>
  </si>
  <si>
    <t>Шоман ауылы</t>
  </si>
  <si>
    <t>Қызылтау а.о.</t>
  </si>
  <si>
    <t>Жуан төбе ауылы</t>
  </si>
  <si>
    <t>Ақ ши ауылы</t>
  </si>
  <si>
    <t>Сәтбаев ауылы</t>
  </si>
  <si>
    <t>Есілбай</t>
  </si>
  <si>
    <t>Шалдай</t>
  </si>
  <si>
    <t>Сүгір</t>
  </si>
  <si>
    <t>Садык-Ащы</t>
  </si>
  <si>
    <t xml:space="preserve">Шошқалы </t>
  </si>
  <si>
    <t>Қарабидай</t>
  </si>
  <si>
    <t>Көл-Бұлақ</t>
  </si>
  <si>
    <t>Шекаралық пост</t>
  </si>
  <si>
    <t>Құрқамыс</t>
  </si>
  <si>
    <t>Бүректал</t>
  </si>
  <si>
    <t>Жаңа ауыл</t>
  </si>
  <si>
    <t>Қос құдық</t>
  </si>
  <si>
    <t>Орловка ауылы</t>
  </si>
  <si>
    <t>Шоқтал ауылы</t>
  </si>
  <si>
    <t xml:space="preserve">Байымбет ауылы </t>
  </si>
  <si>
    <t>Майқарағай ауылы</t>
  </si>
  <si>
    <t>Ақтұмсық поселкісі</t>
  </si>
  <si>
    <t>Шақа поселкісі</t>
  </si>
  <si>
    <t>Пятилетка поселкісі</t>
  </si>
  <si>
    <t>Мерғалым ауылы</t>
  </si>
  <si>
    <t>Тақыр ауылы</t>
  </si>
  <si>
    <t>Тереңкөл ауылы</t>
  </si>
  <si>
    <t>Баймульдин ауылы</t>
  </si>
  <si>
    <t>Қазантай ауылы</t>
  </si>
  <si>
    <t>Жабағлы ауылы</t>
  </si>
  <si>
    <t>Малыбай ауылы</t>
  </si>
  <si>
    <t>Қазы ауылы</t>
  </si>
  <si>
    <t>Жүзақарағай поселкісі</t>
  </si>
  <si>
    <t>Нұрбай поселкісі</t>
  </si>
  <si>
    <t>Ойнақ ауылы</t>
  </si>
  <si>
    <t>Төс ағаш ауылы</t>
  </si>
  <si>
    <t>Шарбақты ауылы</t>
  </si>
  <si>
    <t>Аққулы ауылы</t>
  </si>
  <si>
    <t>Подпуск ауылы</t>
  </si>
  <si>
    <t>Бесқарағай ауылы</t>
  </si>
  <si>
    <t>Широкое ауылы</t>
  </si>
  <si>
    <t>Айтей ауылы</t>
  </si>
  <si>
    <t>Жаңа таң ауылы</t>
  </si>
  <si>
    <t xml:space="preserve"> Қаракала ауылы</t>
  </si>
  <si>
    <t>Шабар ауылы</t>
  </si>
  <si>
    <t>Шәмші ауылы</t>
  </si>
  <si>
    <t>Қызыл Қоғам ауылы</t>
  </si>
  <si>
    <t>Тілектес ауылы</t>
  </si>
  <si>
    <t>Ямышево ауылы</t>
  </si>
  <si>
    <t>Ульяновка ауылы</t>
  </si>
  <si>
    <t>Журавлевка поселкісі</t>
  </si>
  <si>
    <t>Дмитриевка ауылы</t>
  </si>
  <si>
    <t>Новопокровка ауылы</t>
  </si>
  <si>
    <t>Майқайың поселкісі</t>
  </si>
  <si>
    <t xml:space="preserve">Тереңкөл ауылы   </t>
  </si>
  <si>
    <t xml:space="preserve">Тереңкөл ауылы </t>
  </si>
  <si>
    <t>Юбилейное  ауылы</t>
  </si>
  <si>
    <t>Инталы быт ауылы</t>
  </si>
  <si>
    <t>Бастыкпаев сорғысы</t>
  </si>
  <si>
    <t>Жас Қайрат ауылы</t>
  </si>
  <si>
    <t xml:space="preserve">Жас Қайрат ауылы </t>
  </si>
  <si>
    <t xml:space="preserve">Береговое ауылы </t>
  </si>
  <si>
    <t>Осьмерыжск ауылы</t>
  </si>
  <si>
    <t xml:space="preserve">Луговое ауылы  </t>
  </si>
  <si>
    <t>Қарасуық ауылы</t>
  </si>
  <si>
    <t>Песчаное ауылы</t>
  </si>
  <si>
    <t xml:space="preserve">Песчаное ауылы </t>
  </si>
  <si>
    <t>Байқоныс ауылы</t>
  </si>
  <si>
    <t>Қызылтаң ауылы</t>
  </si>
  <si>
    <t>Тілеубай ауылы</t>
  </si>
  <si>
    <t>Тихомировка ауылы</t>
  </si>
  <si>
    <t>Новоспасовка ауылы</t>
  </si>
  <si>
    <t>Зеленая роща ауылы</t>
  </si>
  <si>
    <t>Бобров ауылы</t>
  </si>
  <si>
    <t>Бобровка ауылы</t>
  </si>
  <si>
    <t>Лесное ауылы</t>
  </si>
  <si>
    <t>Мотогул ауылы</t>
  </si>
  <si>
    <t>Первомайск ауылы</t>
  </si>
  <si>
    <t>Ярославка ауылы</t>
  </si>
  <si>
    <t>Калиновка ауылы</t>
  </si>
  <si>
    <t>Қаратал ауылы</t>
  </si>
  <si>
    <t>Галицкое ауылы</t>
  </si>
  <si>
    <t>Милорадовка ауылы</t>
  </si>
  <si>
    <t>Надаровка ауылы</t>
  </si>
  <si>
    <t>Чистополь ауылы</t>
  </si>
  <si>
    <t>Вознесенка ауылы</t>
  </si>
  <si>
    <t>Қоңырөзек ауылы</t>
  </si>
  <si>
    <t>Қаратай ауылы</t>
  </si>
  <si>
    <t>Богатырь ауылы</t>
  </si>
  <si>
    <t>Лозовое ауылы</t>
  </si>
  <si>
    <t>Екатеринославка ауылы</t>
  </si>
  <si>
    <t>Ольгино ауылы</t>
  </si>
  <si>
    <t>Ольховка ауылы</t>
  </si>
  <si>
    <t>Тимирязево ауылы</t>
  </si>
  <si>
    <t>Константиновка ауылы</t>
  </si>
  <si>
    <t>Равнополь ауылы</t>
  </si>
  <si>
    <t>Радужное поселкісі</t>
  </si>
  <si>
    <t>Ковалевка ауылы</t>
  </si>
  <si>
    <t>Қозы кеткен ауылы</t>
  </si>
  <si>
    <t>Успен ауылы</t>
  </si>
  <si>
    <t>Белоусовка ауылы</t>
  </si>
  <si>
    <t>Травянка ауылы</t>
  </si>
  <si>
    <t>Таволжан ауылы</t>
  </si>
  <si>
    <t xml:space="preserve">Павлодар қ., Шығыс өнеркәсіп.аймақ </t>
  </si>
  <si>
    <t>Заңғар ауылы</t>
  </si>
  <si>
    <t>Московка ауылы</t>
  </si>
  <si>
    <t>Мойылды ауылы</t>
  </si>
  <si>
    <t>Кенжекөл ауылы</t>
  </si>
  <si>
    <t>Павлодар ауылы</t>
  </si>
  <si>
    <t>Заря ауылы</t>
  </si>
  <si>
    <t>Жертұмсық ауылы</t>
  </si>
  <si>
    <t>Подстепка ауылы</t>
  </si>
  <si>
    <t>Байдалы ауылы</t>
  </si>
  <si>
    <t>Долгое ауылы</t>
  </si>
  <si>
    <t>Воронцовка ауылы</t>
  </si>
  <si>
    <t>Федоровка ауылы</t>
  </si>
  <si>
    <t>Благовещенка ауылы</t>
  </si>
  <si>
    <t>Конторка ауылы</t>
  </si>
  <si>
    <t>Трофимовка ауылы</t>
  </si>
  <si>
    <t>Тегістік ауылы</t>
  </si>
  <si>
    <t>Жаңа құрылыс ауылы</t>
  </si>
  <si>
    <t>Покровка ауылы</t>
  </si>
  <si>
    <t>Сұлу ағаш ауылы</t>
  </si>
  <si>
    <t>Пахомовка ауылы</t>
  </si>
  <si>
    <t>Березовка ауылы</t>
  </si>
  <si>
    <t>М-Березняк ауылы</t>
  </si>
  <si>
    <t>Воскресенка ауылы</t>
  </si>
  <si>
    <t>Тимофеевка ауылы</t>
  </si>
  <si>
    <t>Львовка ауылы</t>
  </si>
  <si>
    <t>Фрументьевка ауылы, мал шаруашылығы</t>
  </si>
  <si>
    <t>Комунар ауылы</t>
  </si>
  <si>
    <t>Фрументьевка ауылы</t>
  </si>
  <si>
    <t>Ивановка ауылы</t>
  </si>
  <si>
    <t>Ольгинка ауылы</t>
  </si>
  <si>
    <t>Н.Ямышево ауылы</t>
  </si>
  <si>
    <t>Айтым ауылы</t>
  </si>
  <si>
    <t>Қаратоғай ауылы</t>
  </si>
  <si>
    <t>Маралды ауылы</t>
  </si>
  <si>
    <t>Красноармейка ауылы</t>
  </si>
  <si>
    <t>Толыбай ауылы</t>
  </si>
  <si>
    <t>Шақат ауылы</t>
  </si>
  <si>
    <t>Заозерное ауылы</t>
  </si>
  <si>
    <t>Жетекші ауылы</t>
  </si>
  <si>
    <t>Шаңды ауылы</t>
  </si>
  <si>
    <t>Розовка ауылы</t>
  </si>
  <si>
    <t>Луганск ауылы</t>
  </si>
  <si>
    <t>Ақ құдық ауылы</t>
  </si>
  <si>
    <t>Богдановка ауылы</t>
  </si>
  <si>
    <t>Федотовка ауылы</t>
  </si>
  <si>
    <t>Рождественка ауылы</t>
  </si>
  <si>
    <t>Ефремовка ауылы</t>
  </si>
  <si>
    <t>Максимовка ауылы</t>
  </si>
  <si>
    <t>Даниловка ауылы</t>
  </si>
  <si>
    <t>ГПС ауылы</t>
  </si>
  <si>
    <t>Мичурино ауылы</t>
  </si>
  <si>
    <t>Алексеевка ауылы</t>
  </si>
  <si>
    <t>Сычевка ауылы</t>
  </si>
  <si>
    <t>Ескі Черноярка ауылы</t>
  </si>
  <si>
    <t>Черноярка ауылы</t>
  </si>
  <si>
    <t>Жаңа Черноярка ауылы</t>
  </si>
  <si>
    <t>Чернорецк ауылы</t>
  </si>
  <si>
    <t>Пресное ауылы</t>
  </si>
  <si>
    <t>Қара көл  ауылы</t>
  </si>
  <si>
    <t>Достық  ауылы</t>
  </si>
  <si>
    <t>Набережное  ауылы</t>
  </si>
  <si>
    <t>Жаңа қала ауылы</t>
  </si>
  <si>
    <t>ЭБЖ</t>
  </si>
  <si>
    <t>Объекті</t>
  </si>
  <si>
    <t>Кернеу,                      кВ</t>
  </si>
  <si>
    <t>Сым</t>
  </si>
  <si>
    <t>сым бойынша</t>
  </si>
  <si>
    <t>Шектеу параметрі</t>
  </si>
  <si>
    <t>Рұқсат етілген өткізу күші, МВА</t>
  </si>
  <si>
    <t xml:space="preserve">Рұқсат етілген ток (А) </t>
  </si>
  <si>
    <t>сым</t>
  </si>
  <si>
    <t>жоқ</t>
  </si>
  <si>
    <t>35 кВ әуе желілері жаңа/қосымша күштерді қосу үшін жабық. Сымның өткізу қабілеті бойынша шектеу, желі соңында кернеудің төмендеуі.</t>
  </si>
  <si>
    <t>Павлодар-</t>
  </si>
  <si>
    <t>Павлодар</t>
  </si>
  <si>
    <t>Батыс</t>
  </si>
  <si>
    <t>Амангельды - Батыс</t>
  </si>
  <si>
    <t>2-ЖЭО –</t>
  </si>
  <si>
    <t>Өнеркәсіптік</t>
  </si>
  <si>
    <t>Өнеркәсіптік -</t>
  </si>
  <si>
    <t>Өнеркәсіптік-</t>
  </si>
  <si>
    <t>Оңтүстік су жинағыш</t>
  </si>
  <si>
    <t>Транспортная қосалқы станциясынан шығатын желі</t>
  </si>
  <si>
    <t>Усолка қосалқы станциясынан шығатын желі</t>
  </si>
  <si>
    <t>Парковая қосалқы станциясынан шығатын желі</t>
  </si>
  <si>
    <t xml:space="preserve"> Совхоз-техникум қосалқы станциясынан шығатын желі</t>
  </si>
  <si>
    <t>Оң жағалау қосалқы станциясынан шығатын желі</t>
  </si>
  <si>
    <t>Ленинск-</t>
  </si>
  <si>
    <t>Ленинск - Батыс</t>
  </si>
  <si>
    <t>2-ЖЭО -</t>
  </si>
  <si>
    <t>Мичурин</t>
  </si>
  <si>
    <t>2-ЖЭО -Мичурин</t>
  </si>
  <si>
    <t>Өнеркәсіптік- Мичурин</t>
  </si>
  <si>
    <t>Мичурин-</t>
  </si>
  <si>
    <t>Чернорецк</t>
  </si>
  <si>
    <t>Чернорецк-</t>
  </si>
  <si>
    <t>2-Тереңкөл</t>
  </si>
  <si>
    <t>2-Тереңкөл –</t>
  </si>
  <si>
    <t>1-Тереңкөл</t>
  </si>
  <si>
    <t>1-Тереңкөл –</t>
  </si>
  <si>
    <t xml:space="preserve">  2-Тереңкөл - 1-Тереңкөл - Бобровка</t>
  </si>
  <si>
    <t>2-Федоровка</t>
  </si>
  <si>
    <t>2-Федоровка - 1-Федоровка</t>
  </si>
  <si>
    <t xml:space="preserve">1-Федоровка - </t>
  </si>
  <si>
    <t>Еңбекші</t>
  </si>
  <si>
    <t>Еңбекші-</t>
  </si>
  <si>
    <t>Краснокутск-</t>
  </si>
  <si>
    <t>Новотроицкая - Краснокутск-2</t>
  </si>
  <si>
    <t>Ертіс</t>
  </si>
  <si>
    <t>Ертіс-</t>
  </si>
  <si>
    <t>Ертіс - Опытная</t>
  </si>
  <si>
    <t>Ертіс - 10 лет Казахстана</t>
  </si>
  <si>
    <t>Суворовск</t>
  </si>
  <si>
    <t>Суворовск-</t>
  </si>
  <si>
    <t>Суворовск - Корниловка</t>
  </si>
  <si>
    <t>Қызылжар</t>
  </si>
  <si>
    <t>Қызылжар-</t>
  </si>
  <si>
    <t>Краснокутск</t>
  </si>
  <si>
    <t>Краснокутск - Чкалова</t>
  </si>
  <si>
    <t>Ермак-құрылыс</t>
  </si>
  <si>
    <t>Ермак-құрылыс-</t>
  </si>
  <si>
    <t>Оңтүстік қосалқы станциясынан шығатын желі</t>
  </si>
  <si>
    <t>Ленинск</t>
  </si>
  <si>
    <t>Ермак-қала</t>
  </si>
  <si>
    <t>Оңтүстік ҚС-нан шығатын желі - НС-1</t>
  </si>
  <si>
    <t>Сорғы желісі</t>
  </si>
  <si>
    <t>Ямышев</t>
  </si>
  <si>
    <t>Ямышев-</t>
  </si>
  <si>
    <t>Ямышев - Ольгино</t>
  </si>
  <si>
    <t>1-Успен</t>
  </si>
  <si>
    <t>1-Успен –</t>
  </si>
  <si>
    <t>Құлынды</t>
  </si>
  <si>
    <t xml:space="preserve">Шарбақты - </t>
  </si>
  <si>
    <t>Шарбақты - 2</t>
  </si>
  <si>
    <t>Шарбақты - 2 -</t>
  </si>
  <si>
    <t>Галкин -</t>
  </si>
  <si>
    <t>Аққулы -</t>
  </si>
  <si>
    <t>Ертіс маңы</t>
  </si>
  <si>
    <t>Ертіс маңы-</t>
  </si>
  <si>
    <t>1 Тереңкөл - Краснокутск</t>
  </si>
  <si>
    <t>Екібастұздық -</t>
  </si>
  <si>
    <t>Майқайың-64</t>
  </si>
  <si>
    <t>Екібастұз - 1-құрылыс - Ақкөл</t>
  </si>
  <si>
    <t>Ақкөл</t>
  </si>
  <si>
    <t>Абай</t>
  </si>
  <si>
    <t>Абай - Суворовск</t>
  </si>
  <si>
    <t>Баянауыл</t>
  </si>
  <si>
    <t>Баянауыл - Лекер</t>
  </si>
  <si>
    <t>Жұмыскер</t>
  </si>
  <si>
    <t>Жұмыскер - Аққулы</t>
  </si>
  <si>
    <t>Майқайың-64-</t>
  </si>
  <si>
    <t xml:space="preserve">Екібастұз Орталық - </t>
  </si>
  <si>
    <t>Екібастұз Құрылыс-1 - НПС</t>
  </si>
  <si>
    <t>Солтүстік</t>
  </si>
  <si>
    <t>Солтүстік-</t>
  </si>
  <si>
    <t>Солтүстік-Өнеркәсіптік</t>
  </si>
  <si>
    <t xml:space="preserve"> Кайманачиха - Солтүстік</t>
  </si>
  <si>
    <t>Суворовск - Ертіс маңы</t>
  </si>
  <si>
    <t>3-ЖЭО –</t>
  </si>
  <si>
    <t xml:space="preserve">3-ЖЭО – </t>
  </si>
  <si>
    <t>Уәлиханов</t>
  </si>
  <si>
    <t>Үлкен Ақжар</t>
  </si>
  <si>
    <t>Үлкен Ақжар-</t>
  </si>
  <si>
    <t>Май</t>
  </si>
  <si>
    <t>Май-</t>
  </si>
  <si>
    <t>Қара ағаш</t>
  </si>
  <si>
    <t>Қара ағаш-</t>
  </si>
  <si>
    <t xml:space="preserve"> Шарбақты - Сосновка-2</t>
  </si>
  <si>
    <t>Назаровка - Шарбақты</t>
  </si>
  <si>
    <t>2-ЖЭО - Солтүстік Өнеркәсіптік</t>
  </si>
  <si>
    <t>Солтүстік-қалалық</t>
  </si>
  <si>
    <t>2-ЖЭО - Солтүстік қалалық</t>
  </si>
  <si>
    <t xml:space="preserve">1 ЖЭО - </t>
  </si>
  <si>
    <t xml:space="preserve">Оңтүстік су жинағыш </t>
  </si>
  <si>
    <t xml:space="preserve">1-ЖЭО - Оңтүстік су жинағыш </t>
  </si>
  <si>
    <t>Солтүстік су жинағыш</t>
  </si>
  <si>
    <t>3-ЖЭО - Солтүстік су жинағыш</t>
  </si>
  <si>
    <t xml:space="preserve">  Оңтүстік су жинағыш  -Жағалаулық</t>
  </si>
  <si>
    <t>Ертіс маңы - 2-Железин</t>
  </si>
  <si>
    <t>Фрументьевка  -  Львовка</t>
  </si>
  <si>
    <t>2- Железин- Моисеевка</t>
  </si>
  <si>
    <t>2-Железин - 1-Железин</t>
  </si>
  <si>
    <t>Мирная - Жолтаптық</t>
  </si>
  <si>
    <t>Веселая Роща - Михайловка</t>
  </si>
  <si>
    <t>Галкино - Қарабидай</t>
  </si>
  <si>
    <t xml:space="preserve"> Қарабидай - Шығыс</t>
  </si>
  <si>
    <t xml:space="preserve">  Галкино - Абай</t>
  </si>
  <si>
    <t>Абай-Батыс</t>
  </si>
  <si>
    <t>Голубовка - Абай</t>
  </si>
  <si>
    <t xml:space="preserve"> Абай - Селета</t>
  </si>
  <si>
    <t xml:space="preserve"> Чигириновка - Шалдай</t>
  </si>
  <si>
    <t xml:space="preserve">  Шарбақты - 2 - Майқарағай</t>
  </si>
  <si>
    <t>Малыбай қосалқы станциясынан шығатын желі</t>
  </si>
  <si>
    <t>Қазантай қосалқы станциясынан шығатын желі</t>
  </si>
  <si>
    <t>Ковалевка - Богатырь</t>
  </si>
  <si>
    <t>Луганск - Константиновка шығу желісі</t>
  </si>
  <si>
    <t>Ефремовка - Луганск</t>
  </si>
  <si>
    <t>Мичурино - Ефремовка</t>
  </si>
  <si>
    <t>Пригородная ҚС-нан шығатын желі оң шынжыр</t>
  </si>
  <si>
    <t xml:space="preserve">Жол таптық ҚС -нан шығатын желі </t>
  </si>
  <si>
    <t>Пригородная ҚС-нан шығатын желі сол шынжыр</t>
  </si>
  <si>
    <t>3-ЖЭО - Каустик ЦРП-1</t>
  </si>
  <si>
    <t>Пригородная - Евгеньевка</t>
  </si>
  <si>
    <t>Қалқаман - НС №3</t>
  </si>
  <si>
    <t xml:space="preserve"> Қалқаман - Пограниник</t>
  </si>
  <si>
    <t xml:space="preserve"> Қалқаман - Овощемолочная</t>
  </si>
  <si>
    <t>Қырық үй ҚС-на дейін</t>
  </si>
  <si>
    <t>Путь Ильича ҚС-нан шығатын желі</t>
  </si>
  <si>
    <t xml:space="preserve"> Грязновка -Құркөл</t>
  </si>
  <si>
    <t>Құркөл -Қызыл құрама</t>
  </si>
  <si>
    <t>Қызыл құрама - Белогорье-I</t>
  </si>
  <si>
    <t xml:space="preserve"> Белогорье-II - Жалтыр</t>
  </si>
  <si>
    <t>Жалтыр - Чапаев</t>
  </si>
  <si>
    <t>Чапаев - Жұмыскер</t>
  </si>
  <si>
    <t xml:space="preserve"> Жұмыскер - Қаратерек</t>
  </si>
  <si>
    <t>Ермак Строительная-Қалқаман</t>
  </si>
  <si>
    <t xml:space="preserve"> Майқайың-62 - Аэропорт</t>
  </si>
  <si>
    <t xml:space="preserve"> Майқайың-64 -  Майқайың-62</t>
  </si>
  <si>
    <t>Майқайың-64 -  Майқайың-61</t>
  </si>
  <si>
    <t>Теңдік - Сәтбаев</t>
  </si>
  <si>
    <t>Сәтбаев - 21 партсъезд</t>
  </si>
  <si>
    <t>Ертіс - Ертіс ХПП</t>
  </si>
  <si>
    <t>Суворов - Пушкин</t>
  </si>
  <si>
    <t>Пушкин - Ленин</t>
  </si>
  <si>
    <t xml:space="preserve"> Ленин - Аманкелді</t>
  </si>
  <si>
    <t>ПП/Т-63 - Кутузов</t>
  </si>
  <si>
    <t>Ақ көл - Шідерті</t>
  </si>
  <si>
    <t>Алексеевка - Жаңа жол</t>
  </si>
  <si>
    <t>Алексеевка - Теңдік</t>
  </si>
  <si>
    <t>Алексеевка - Жаңа тілек</t>
  </si>
  <si>
    <t>Жаңа тілек -Қара тұмар</t>
  </si>
  <si>
    <t>Лекер - Ақ шиман</t>
  </si>
  <si>
    <t xml:space="preserve"> Баянауыл - Оңтүстік</t>
  </si>
  <si>
    <t>Қалқаман - Қарасор - КДСМ</t>
  </si>
  <si>
    <t>Қалқаман - Құдайкөл</t>
  </si>
  <si>
    <t xml:space="preserve"> Баянауыл - Сабындыкөл</t>
  </si>
  <si>
    <t>Ямышев - Сорғы</t>
  </si>
  <si>
    <t xml:space="preserve"> "Урлютюбская" ҚС шығатын желі</t>
  </si>
  <si>
    <t>Шарбақты-II - Сорғы №5</t>
  </si>
  <si>
    <t>Мичурино - Черноярка - Сорғы</t>
  </si>
  <si>
    <t>Чернорецк - Сорғы</t>
  </si>
  <si>
    <t>10кВ режиміндегі 35 ЭБЖ</t>
  </si>
  <si>
    <t>10кВ режиміндегі 110 ЭБЖ</t>
  </si>
  <si>
    <t>АС-150      ( т/ж көпірі)</t>
  </si>
  <si>
    <t>АЭЖ</t>
  </si>
  <si>
    <t xml:space="preserve">АЭЖ </t>
  </si>
  <si>
    <t>ф7 Ленинск ҚС</t>
  </si>
  <si>
    <t>ф8 Ленинск ҚС</t>
  </si>
  <si>
    <t>ф12 Ленинск ҚС</t>
  </si>
  <si>
    <t>ф23 Ленинск ҚС</t>
  </si>
  <si>
    <t>ф17 Ленинск ҚС</t>
  </si>
  <si>
    <t>ф19 Ленинск ҚС</t>
  </si>
  <si>
    <t>ф6 Ленинск ҚС</t>
  </si>
  <si>
    <t>ф20 Ленинск ҚС</t>
  </si>
  <si>
    <t>ф2 Грязновка ҚС</t>
  </si>
  <si>
    <t>ф11 Грязновка ҚС</t>
  </si>
  <si>
    <t>ф12 Грязновка ҚС</t>
  </si>
  <si>
    <t>ф1 Путь-Ильича ҚС</t>
  </si>
  <si>
    <t>ф6 Путь-Ильича ҚС</t>
  </si>
  <si>
    <t>ф10 Путь-Ильича ҚС</t>
  </si>
  <si>
    <t>ф12 Путь-Ильича ҚС</t>
  </si>
  <si>
    <t>ф5 Евгеньевка ҚС</t>
  </si>
  <si>
    <t>ф1 Евгеньевка ҚС</t>
  </si>
  <si>
    <t>ф10 Евгеньевка ҚС</t>
  </si>
  <si>
    <t>ф11 Евгеньевка ҚС</t>
  </si>
  <si>
    <t>ф2 Құркөл ҚС</t>
  </si>
  <si>
    <t>ф5 Құркөл ҚС</t>
  </si>
  <si>
    <t>ф8 Құркөл ҚС</t>
  </si>
  <si>
    <t>ф12 Потанин ҚС</t>
  </si>
  <si>
    <t>ф7 Потанин ҚС</t>
  </si>
  <si>
    <t>ф14 Потанин ҚС</t>
  </si>
  <si>
    <t>ф3 Қызылжар ҚС</t>
  </si>
  <si>
    <t>ф6 Қызылжар ҚС</t>
  </si>
  <si>
    <t>ф7 Қызылжар ҚС</t>
  </si>
  <si>
    <t>ф11 Қызылжар ҚС</t>
  </si>
  <si>
    <t>ф10 Қызылжар ҚС</t>
  </si>
  <si>
    <t>ф13 Қызылжар ҚС</t>
  </si>
  <si>
    <t>ф14 Қызылжар ҚС</t>
  </si>
  <si>
    <t>ф18 Қалқаман ҚС</t>
  </si>
  <si>
    <t>ф7 Қалқаман ҚС</t>
  </si>
  <si>
    <t>ф8 Қалқаман ҚС</t>
  </si>
  <si>
    <t>ф17 Қалқаман ҚС</t>
  </si>
  <si>
    <t>ф9 Қалқаман ҚС</t>
  </si>
  <si>
    <t>ф20 Қалқаман ҚС</t>
  </si>
  <si>
    <t>ф9 Юбилейная ҚС</t>
  </si>
  <si>
    <t>ф11 Юбилейная ҚС</t>
  </si>
  <si>
    <t>ф12 Юбилейная ҚС</t>
  </si>
  <si>
    <t>ф13 Юбилейная ҚС</t>
  </si>
  <si>
    <t>ф1 Овощемолочная ҚС</t>
  </si>
  <si>
    <t>ф3 Овощемолочная ҚС</t>
  </si>
  <si>
    <t>ф10 Овощемолочная ҚС</t>
  </si>
  <si>
    <t>ф6 Насосная ҚС №3</t>
  </si>
  <si>
    <t>ф1 КДСМ ҚС</t>
  </si>
  <si>
    <t>ф1 Пограничник ҚС</t>
  </si>
  <si>
    <t>ф3 Пограничник ҚС</t>
  </si>
  <si>
    <t>ф6 Пограничник ҚС</t>
  </si>
  <si>
    <t>ф8 Пограничник ҚС</t>
  </si>
  <si>
    <t>ф5 Ермаковская ҚС</t>
  </si>
  <si>
    <t>ф25 Ермаковская ҚС</t>
  </si>
  <si>
    <t>ф24 Ермаковская ҚС</t>
  </si>
  <si>
    <t>ф22 Ермаковская ҚС</t>
  </si>
  <si>
    <t>ф21 Ермаковская ҚС</t>
  </si>
  <si>
    <t>ф20 Ермаковская ҚС</t>
  </si>
  <si>
    <t>ф7 Ермаковская ҚС</t>
  </si>
  <si>
    <t>ф6 Ермаковская ҚС</t>
  </si>
  <si>
    <t>ф4 Ермаковская ҚС</t>
  </si>
  <si>
    <t>ф3 Ермаковская ҚС</t>
  </si>
  <si>
    <t>ф23 Ермаковская ҚС</t>
  </si>
  <si>
    <t>ф2 Ермаковская ҚС</t>
  </si>
  <si>
    <t>ф4 Оңтүстік ҚС</t>
  </si>
  <si>
    <t>ф6 Оңтүстік ҚС</t>
  </si>
  <si>
    <t>ф8 Оңтүстік ҚС</t>
  </si>
  <si>
    <t>ф16 Оңтүстік ҚС</t>
  </si>
  <si>
    <t>ф21 Оңтүстік ҚС</t>
  </si>
  <si>
    <t>Ф1 Оңтүстік ҚС</t>
  </si>
  <si>
    <t>Ф2 Оңтүстік ҚС</t>
  </si>
  <si>
    <t>Ф6 Оңтүстік ҚС</t>
  </si>
  <si>
    <t>Ф7 Оңтүстік ҚС</t>
  </si>
  <si>
    <t>Ф8 Оңтүстік ҚС</t>
  </si>
  <si>
    <t>ф4 ПТФ ҚС</t>
  </si>
  <si>
    <t>Ф6 ПТФ ҚС</t>
  </si>
  <si>
    <t>Ф17 ПТФ ҚС</t>
  </si>
  <si>
    <t>Ф33 ПТФ ҚС</t>
  </si>
  <si>
    <t>ӘЖ-10 кВ РМЗ ҚС Ф13  ТП-9Г бастап ТП-5Г дейін</t>
  </si>
  <si>
    <t>ӘЖ-10 кВ РМЗ ҚС Ф13  ТП-7Г бастап ТП-3Г дейін</t>
  </si>
  <si>
    <t>Ф5 Строительная ҚС</t>
  </si>
  <si>
    <t>АЭТЖ</t>
  </si>
  <si>
    <t>ТЭТЖ</t>
  </si>
  <si>
    <t xml:space="preserve">ТЭТЖ </t>
  </si>
  <si>
    <t>МЭТЖ</t>
  </si>
  <si>
    <t>ПЭТЖ</t>
  </si>
  <si>
    <t>ЕЭТЖ</t>
  </si>
  <si>
    <t>ЖЭТЖ</t>
  </si>
  <si>
    <t>БЭТЖ</t>
  </si>
  <si>
    <t>ШЭТЖ</t>
  </si>
  <si>
    <t>УЭТЖ</t>
  </si>
  <si>
    <t>ӘЖ-10-ға қосылу Ленинск ҚС КЖ-10 бойынша шектеу</t>
  </si>
  <si>
    <t>1-32 тіреулері арасында сым бойынша шектеулер</t>
  </si>
  <si>
    <t xml:space="preserve">ӘЖ-10-ға қосылу Ленинск ҚС КЖ-10 бойынша шектеу, 67-68 т/ж тіреулеріне КЖ-10 көшу </t>
  </si>
  <si>
    <t>34-53 тіреулері арасында сым бойынша шектеулер</t>
  </si>
  <si>
    <t>27-40 тіреулері арасында сым бойынша шектеулер</t>
  </si>
  <si>
    <t>1-58 тіреулері арасында сым бойынша шектеулер</t>
  </si>
  <si>
    <t>1-98 тіреулері арасында сым бойынша шектеулер</t>
  </si>
  <si>
    <t>КЖ-10 бойынша шектеулер Қалқаман ҚС ӘЖ-10 қосылу</t>
  </si>
  <si>
    <t>КЖ-10 бойынша шектеулер Юбилейная ҚС ӘЖ-10 қосылу</t>
  </si>
  <si>
    <t>КЖ-10 бойынша шектеулер Ермаковская ҚС ӘЖ-10 қосылу</t>
  </si>
  <si>
    <t>КЖ-10 бойынша шектеулер 185-186 тіреулері</t>
  </si>
  <si>
    <t>КЖ-10 бойынша шектеулер РП-3 бастап ТП 3-01 дейін</t>
  </si>
  <si>
    <t>КЖ-10 бойынша шектеулер ТП1-03 бастап ТП 1-04 дейін, ТП1-04 бастап ТП 1-05 дейін, ТП1-06 бастап Хлебзавод ТҚ дейін</t>
  </si>
  <si>
    <t>КЖ-10 бойынша шектеулер Ермаковская ҚС бастап ТП 7-02 дейін, ТП 7-02 бастап ТП 7-04 дейін, ТП 9-01 бастап ТП 9-02,9-10 дейін, ТП 9-10 бастап ТП 9-06 дейін.</t>
  </si>
  <si>
    <t>КЖ-10 бойынша шектеулер ТП 7-06 бастап ТП 7-10 дейін, ТП 11-05 бастап ТП 11-07 дейін, ТП 11-05 бастап ТП 7-08 дейін.</t>
  </si>
  <si>
    <t xml:space="preserve">КЖ-10 бойынша шектеулер Ермаковская ҚС ӘЖ-10 қосылу, КЖ-10  ТП ГФН бастап - ӘЖ қосылу </t>
  </si>
  <si>
    <t>КЖ-10 бойынша шектеулер ТП8-04 бастап ТП 8-09 дейін, ТП 8-01 бастап ТП 8-02 дейін.</t>
  </si>
  <si>
    <t>КЖ-10 бойынша шектеулер ТП11-07 бастап ӘЖ-не қосылу.</t>
  </si>
  <si>
    <t>КЖ-10 бойынша шектеулер ТП10-01 бастап ТП 10-02 дейін</t>
  </si>
  <si>
    <t>КЖ-10 бойынша шектеулер ТП5-01 бастап ТП 5-02 дейін</t>
  </si>
  <si>
    <t>10 КЖ бойынша шектеулер ТП 9-08 бастап ТП 9-06 дейін</t>
  </si>
  <si>
    <t>10 КЖ бойынша шектеулер ТП 10-02 бастап ТП 9-06 дейін</t>
  </si>
  <si>
    <t xml:space="preserve">КЖ-10 бойынша шектеулер Оңтүстік ҚС ӘЖ-ге қосылу </t>
  </si>
  <si>
    <t>92-92/6 тіреулері арасында сым бойынша шектеулер</t>
  </si>
  <si>
    <t>КЖ-10 бойынша шектеулер РП-1 ӘЖ-ге қосылу</t>
  </si>
  <si>
    <t>Ау-111 және Ау-117 тіреулері арасында сым бойынша шектеулер</t>
  </si>
  <si>
    <t>КЖ бойынша шектеулер  ПТФ ҚС ӘЖ-ге қосылу</t>
  </si>
  <si>
    <t>КЖ бойынша шектеулер ПТФ ҚС ӘЖ-ге қосылу</t>
  </si>
  <si>
    <t>КЖ бойынша шектеулер пс РМЗ ӘЖ-ге қосылу</t>
  </si>
  <si>
    <t>КЖ бойынша шектеулер ТП-М/З бастап жәнеТП 10-02 ӘЖ-ге қосылу</t>
  </si>
  <si>
    <t>КЖ бойынша шектеулер ТП-9Г ӘЖ-ге қосылу және КЛ ТП 5Г ӘЖ-ге қосылу</t>
  </si>
  <si>
    <t>КЖ бойынша шектеулер ТП-7Г ӘЖ-ге қосылу және КЛ ТП 3Г ӘЖ-ге қосылу</t>
  </si>
  <si>
    <t>КЖ бойынша шектеулер РП 2 бастап ТП 4-03 дейін, ТП 4-01 бастап ТП 4-04 дейінгі КЖ</t>
  </si>
  <si>
    <t>154-316 тіреулері арасында сым бойынша шектеулер</t>
  </si>
  <si>
    <t>126-229 тіреулері арасында сым бойынша шектеулер</t>
  </si>
  <si>
    <t>97-97/5; 97/3-97/3/9 тіреулері арасында сым бойынша шектеулер</t>
  </si>
  <si>
    <t>66-66/5; 66-82 тіреулері арасында сым бойынша шектеулер</t>
  </si>
  <si>
    <t>31-31/7 тіреулері арасында сым бойынша шектеулер</t>
  </si>
  <si>
    <t>1-14 тіреулері арасында сым бойынша шектеулер</t>
  </si>
  <si>
    <t>44-44/47; 45-157 тіреулері арасында сым бойынша шектеулер</t>
  </si>
  <si>
    <t>18-18/20; 24-24/11; 34-34/13; 34-42 тіреулері арасында сым бойынша шектеулер</t>
  </si>
  <si>
    <t>157-163 тіреулері арасында сым бойынша шектеулер</t>
  </si>
  <si>
    <t>55-55/6 тіреулері арасында сым бойынша шектеулер</t>
  </si>
  <si>
    <t>37-37/10 тіреулері арасында сым бойынша шектеулер</t>
  </si>
  <si>
    <t>13-135 тіреулері арасында сым бойынша шектеулер</t>
  </si>
  <si>
    <t>90-226; 301-427 тіреулері арасында сым бойынша шектеулер</t>
  </si>
  <si>
    <t>35-47;47-54/10; 19-27 тіреулері арасында сым бойынша шектеулер</t>
  </si>
  <si>
    <t>11-21;45-73 тіреулері арасында сым бойынша шектеулер</t>
  </si>
  <si>
    <t>12-20; 103-115; 230-247 тіреулері арасында сым бойынша шектеулер</t>
  </si>
  <si>
    <t>тіреулері арасында сым бойынша шектеулер1-47</t>
  </si>
  <si>
    <t>тіреулері арасында сым бойынша шектеулер</t>
  </si>
  <si>
    <t>тіреулері арасында сым бойынша шектеулер22-22/46</t>
  </si>
  <si>
    <t>тіреулері арасында сым бойынша шектеулер74-74/18</t>
  </si>
  <si>
    <t>47-139 тіреулері арасында сым бойынша шектеулер</t>
  </si>
  <si>
    <t>24-29 тіреулері арасында сым бойынша шектеулер</t>
  </si>
  <si>
    <t>23/11-23/19 тіреулері арасында сым бойынша шектеулер</t>
  </si>
  <si>
    <t>189/79/1-179/79/31 сымы бойынша шектеулер</t>
  </si>
  <si>
    <t>98-216 тіреулері арасында сым бойынша шектеулер</t>
  </si>
  <si>
    <t>184-8 по 184-124 тіреулері арасында сым бойынша шектеулер</t>
  </si>
  <si>
    <t>7-21,51-63 тіреулері арасында сым бойынша шектеулер (36 бастап 51 дейінгі тіреулер, ПС-25 сымы)</t>
  </si>
  <si>
    <t>23-24 тіреулері арасында сым бойынша шектеулер</t>
  </si>
  <si>
    <t>1-169 тіреулері арасында сым бойынша шектеулер</t>
  </si>
  <si>
    <t>66-96 тіреулері арасында сым бойынша шектеулер</t>
  </si>
  <si>
    <t>14-41 тіреулері арасында сым бойынша шектеулер</t>
  </si>
  <si>
    <t>Ау7-26-Акр7-62 тіреулері арасында сым бойынша шектеулер</t>
  </si>
  <si>
    <t>Пп41-32-Акр41-58 тіреулері арасында сым бойынша шектеулер</t>
  </si>
  <si>
    <t>Ак26-Ак26-15 тіреулері арасында сым бойынша шектеулер</t>
  </si>
  <si>
    <t>Ак1-Акр39 тіреулері арасында сым бойынша шектеулер</t>
  </si>
  <si>
    <t>Ак 32-29 - Акр 32-41 тіреулері арасында сым бойынша шектеулер</t>
  </si>
  <si>
    <t>Ап 34 - П 34-16 тіреулері арасында сым бойынша шектеулер</t>
  </si>
  <si>
    <t>П 23-8 - Пр 23-5/2 тіреулері арасында сым бойынша шектеулер</t>
  </si>
  <si>
    <t>Акр 35-13 - Пкр 35-21, Ак 63-1 - П 65 тіреулері арасында сым бойынша шектеулер</t>
  </si>
  <si>
    <t xml:space="preserve"> 0,600 км ограничения по кабелю</t>
  </si>
  <si>
    <t>Пп3-3 - Акр3-1 тіреулері арасында сым бойынша шектеулер</t>
  </si>
  <si>
    <t>Ау 3-7 - Пр 3-9 тіреулері арасында сым бойынша шектеулер</t>
  </si>
  <si>
    <t>Акр-22 - Ак-27 тіреулері арасында сым бойынша шектеулер</t>
  </si>
  <si>
    <t xml:space="preserve">    0, 635 км кәбілі бойынша шектеулер   </t>
  </si>
  <si>
    <t>0,330 км кәбілі бойынша шектеулер</t>
  </si>
  <si>
    <t>Акр 35-1 - Ау 35-47 тіреулері арасында сым бойынша шектеулер</t>
  </si>
  <si>
    <t>Акр 1-17 -  Ау 1-5 тіреулері арасында сым бойынша шектеулер</t>
  </si>
  <si>
    <t>П 13 - По 12 тіреулері арасында сым бойынша шектеулер</t>
  </si>
  <si>
    <t>Пр 9-2 - Пкр 16-5, Пр 19-2 - Пр 56 тіреулері арасында сым бойынша шектеулер</t>
  </si>
  <si>
    <t>Пп 18 - Пп 22 тіреулері арасында сым бойынша шектеулер</t>
  </si>
  <si>
    <t>Ау-130 - П-152 тіреулері арасында сым бойынша шектеулер</t>
  </si>
  <si>
    <t xml:space="preserve">П-28-2 - Акр 28-12 тіреулері арасында сым бойынша шектеулер </t>
  </si>
  <si>
    <t>По-32   - Акр32-50 тіреулері арасында сым бойынша шектеулер</t>
  </si>
  <si>
    <t xml:space="preserve">П-15  - Акр15-16 тіреулері арасында сым бойынша шектеулер </t>
  </si>
  <si>
    <t xml:space="preserve">Ао-84- Акр84-95 тіреулері арасында сым бойынша шектеулер </t>
  </si>
  <si>
    <t>Ау169- По275-2 тіреулері арасында сым бойынша шектеулер</t>
  </si>
  <si>
    <t>Ау55- Акр-120 тіреулері арасында сым бойынша шектеулер</t>
  </si>
  <si>
    <t>Ак1-1- Акр 1-175 тіреулері арасында</t>
  </si>
  <si>
    <t xml:space="preserve"> 45-69,89-107,-131-156,175-195 тіреулері арасында</t>
  </si>
  <si>
    <t>өткізу қабілеті</t>
  </si>
  <si>
    <t xml:space="preserve">желілер, кВт  </t>
  </si>
  <si>
    <t>сым маркасы</t>
  </si>
  <si>
    <t>қимасы, мм²</t>
  </si>
  <si>
    <t>кернеу</t>
  </si>
  <si>
    <t>ӘЖ,КЖ-10/6кВ</t>
  </si>
  <si>
    <t>ӘЖ/КЖ атауы</t>
  </si>
  <si>
    <t>№р/н</t>
  </si>
  <si>
    <t>тиесілі</t>
  </si>
  <si>
    <t>құрылымдық бөлімше</t>
  </si>
  <si>
    <t>Ф№3  Краснокутская ҚС</t>
  </si>
  <si>
    <t>Ф№4  Краснокутская ҚС</t>
  </si>
  <si>
    <t>Ф№6  Краснокутская ҚС</t>
  </si>
  <si>
    <t>Ф№7  Краснокутская ҚС</t>
  </si>
  <si>
    <t>Ф№10  Краснокутская ҚС</t>
  </si>
  <si>
    <t>Ф№11  Краснокутская ҚС</t>
  </si>
  <si>
    <t>Ф№5  Краснокутская ҚС 2</t>
  </si>
  <si>
    <t>Ф№2 Спартак ҚС</t>
  </si>
  <si>
    <t>Ф№8 Спартак ҚС</t>
  </si>
  <si>
    <t>Ф№6 Спартак ҚС</t>
  </si>
  <si>
    <t>Ф№3 Спартак ҚС</t>
  </si>
  <si>
    <t>Ф№7 Ново-Алексеевка ҚС</t>
  </si>
  <si>
    <t>Ф№6 Ново-Алексеевка ҚС</t>
  </si>
  <si>
    <t>Ф№14 Ново-Алексеевка ҚС</t>
  </si>
  <si>
    <t>Ф№1  Ивановка ҚС</t>
  </si>
  <si>
    <t>Ф№7 Ново-Троицкая ҚС</t>
  </si>
  <si>
    <t>Ф№7 Агрономия ҚС</t>
  </si>
  <si>
    <t>Ф№5 Агрономия ҚС</t>
  </si>
  <si>
    <t>Ф№2 Агрономия ҚС</t>
  </si>
  <si>
    <t>Ф№5 Барлыбай ҚС</t>
  </si>
  <si>
    <t>Ф№6 Барлыбай ҚС</t>
  </si>
  <si>
    <t>Ф№9 Шідерті ҚС</t>
  </si>
  <si>
    <t>Ф№10 Шідерті ҚС</t>
  </si>
  <si>
    <t>Ф№15 Шідерті ҚС</t>
  </si>
  <si>
    <t>Ф№7 Чкалова ҚС</t>
  </si>
  <si>
    <t>Ф№5 Чкалова ҚС</t>
  </si>
  <si>
    <t>Ф№1 Чкалова ҚС</t>
  </si>
  <si>
    <t>Ф№6 Харьковка ҚС</t>
  </si>
  <si>
    <t>Ф№1 Харьковка ҚС</t>
  </si>
  <si>
    <t>Ф№9 Харьковка ҚС</t>
  </si>
  <si>
    <t xml:space="preserve">Ф3 "Тереңкөл-2" ҚС </t>
  </si>
  <si>
    <t xml:space="preserve">Ф4  "Тереңкөл-2" ҚС </t>
  </si>
  <si>
    <t xml:space="preserve">Ф8  "Тереңкөл-2" ҚС </t>
  </si>
  <si>
    <t xml:space="preserve">Ф10  "Тереңкөл-2" ҚС </t>
  </si>
  <si>
    <t xml:space="preserve">Ф18  "Тереңкөл-2" ҚС </t>
  </si>
  <si>
    <t xml:space="preserve">Ф20  "Тереңкөл-2" ҚС </t>
  </si>
  <si>
    <t xml:space="preserve">Ф1 "Береговая" ҚС </t>
  </si>
  <si>
    <t xml:space="preserve">Ф2 "Береговая" ҚС </t>
  </si>
  <si>
    <t xml:space="preserve">Ф7 "Береговая" ҚС </t>
  </si>
  <si>
    <t>Ф5 "Береговая" ҚС</t>
  </si>
  <si>
    <t xml:space="preserve">Ф9 "Тереңкөл-2"  ҚС  </t>
  </si>
  <si>
    <t xml:space="preserve">Ф19 "Тереңкөл-2"  ҚС </t>
  </si>
  <si>
    <t xml:space="preserve">Ф1  "Октябрская"  ҚС </t>
  </si>
  <si>
    <t xml:space="preserve">Ф8  "Октябрская"  ҚС </t>
  </si>
  <si>
    <t xml:space="preserve">Ф4  "Октябрская"  ҚС </t>
  </si>
  <si>
    <t xml:space="preserve">Ф2  "Октябрская"  ҚС </t>
  </si>
  <si>
    <t xml:space="preserve">Ф3  "Лесная"   ҚС </t>
  </si>
  <si>
    <t>Ф5 "Лесная" ҚС</t>
  </si>
  <si>
    <t>Ф1 "Бобровка" ҚС</t>
  </si>
  <si>
    <t xml:space="preserve">Ф12 "Бобровка" ҚС </t>
  </si>
  <si>
    <t>"Бобровка" ҚС ф.5</t>
  </si>
  <si>
    <t>Ф10 "Львовка" ҚС</t>
  </si>
  <si>
    <t>Ф3 "Львовка" ҚС</t>
  </si>
  <si>
    <t>Ф3 "Воскресенка" ҚС</t>
  </si>
  <si>
    <t>Ф1 "Фрументьевка" ҚС</t>
  </si>
  <si>
    <t>Ф5 "Фрументьевка" ҚС</t>
  </si>
  <si>
    <t>Ф9 "Трофимовка" ҚС</t>
  </si>
  <si>
    <t>Ф8 "Трофимовка" ҚС</t>
  </si>
  <si>
    <t>Ф2,6  "Трофимовка" ҚС</t>
  </si>
  <si>
    <t>Ф6 "Богатырь" ҚС</t>
  </si>
  <si>
    <t>Ф6 "Березовка" ҚС</t>
  </si>
  <si>
    <t>Ф1"Федоровка" 2 ҚС</t>
  </si>
  <si>
    <t>Ф2 "Федоровка" 2  ҚС</t>
  </si>
  <si>
    <t>Ф7 "Федоровка" 2  ҚС</t>
  </si>
  <si>
    <t>Ф12 "Федоровка" 2  ҚС</t>
  </si>
  <si>
    <t>Ф17 "Федоровка" 2  ҚС</t>
  </si>
  <si>
    <t>Ф5 "Песчаное" ҚС</t>
  </si>
  <si>
    <t>Ф7 "Песчаное"  ҚС</t>
  </si>
  <si>
    <t>Ф10 "Песчаное" ҚС</t>
  </si>
  <si>
    <t>Ф1 РП "Байқоныс"</t>
  </si>
  <si>
    <t>Ф2 РП "Байқоныс"</t>
  </si>
  <si>
    <t>Ф6 РП "Байқоныс"</t>
  </si>
  <si>
    <t>Ф18 "Песчаное"ҚС</t>
  </si>
  <si>
    <t>Ф13 "Песчаное"  ҚС</t>
  </si>
  <si>
    <t>ф2 Аққулы ҚС</t>
  </si>
  <si>
    <t>ф1Аққулы ҚС</t>
  </si>
  <si>
    <t>ф4 Аққулы ҚС</t>
  </si>
  <si>
    <t>ф6 Аққулы ҚС</t>
  </si>
  <si>
    <t>ф8 Аққулы ҚС</t>
  </si>
  <si>
    <t>ф11 Аққулы ҚС</t>
  </si>
  <si>
    <t>ф13 Аққулы ҚС</t>
  </si>
  <si>
    <t>ф17 Аққулы ҚС</t>
  </si>
  <si>
    <t>ф 1 Жамбыл РП</t>
  </si>
  <si>
    <t>ф 5 Жамбыл РП</t>
  </si>
  <si>
    <t>ф 7 Жамбыл РП</t>
  </si>
  <si>
    <t>ф1 II-Шарбақты</t>
  </si>
  <si>
    <t>ф7 II-Шарбақты</t>
  </si>
  <si>
    <t>ф9 II-Шарбақты</t>
  </si>
  <si>
    <t>ф14 II-Шарбақты</t>
  </si>
  <si>
    <t>ф3Черное ҚС</t>
  </si>
  <si>
    <t>ф5Черное ҚС</t>
  </si>
  <si>
    <t>ф6Черное ҚС</t>
  </si>
  <si>
    <t>ф10Черное ҚС</t>
  </si>
  <si>
    <t>ф11Черное ҚС</t>
  </si>
  <si>
    <t>ф13Черное ҚС</t>
  </si>
  <si>
    <t>ф.8 Ямышево-II ҚС</t>
  </si>
  <si>
    <t>ф12 Ямышево-II ҚС</t>
  </si>
  <si>
    <t xml:space="preserve">ф1 Майқарағай ҚС </t>
  </si>
  <si>
    <t xml:space="preserve">ф2 Майқарағай ҚС </t>
  </si>
  <si>
    <t xml:space="preserve">ф11 Майқарағай ҚС </t>
  </si>
  <si>
    <t xml:space="preserve">ф13 Майқарағай ҚС </t>
  </si>
  <si>
    <t>ф2Шығыс ҚС</t>
  </si>
  <si>
    <t>ф5Шығыс ҚС</t>
  </si>
  <si>
    <t>ф10Шығыс ҚС</t>
  </si>
  <si>
    <t>ф1 Қазантай ҚС</t>
  </si>
  <si>
    <t>ф2 Қазантай ҚС</t>
  </si>
  <si>
    <t xml:space="preserve">ф1 Малыбай ҚС </t>
  </si>
  <si>
    <t xml:space="preserve">ф4 Малыбай ҚС </t>
  </si>
  <si>
    <t>ф№2 Белогорье 111 ҚС</t>
  </si>
  <si>
    <t>ф№3 Белогорье 111 ҚС</t>
  </si>
  <si>
    <t>ф№6 Белогорье 111 ҚС</t>
  </si>
  <si>
    <t>ф№7 Белогорье 111 ҚС</t>
  </si>
  <si>
    <t>ф№8 Белогорье 111 ҚС</t>
  </si>
  <si>
    <t>ф№1 Белогорье 101 ҚС</t>
  </si>
  <si>
    <t>ф№7 Белогорье 101 ҚС</t>
  </si>
  <si>
    <t>ф№2 Жалтыр ҚС</t>
  </si>
  <si>
    <t>ф№5 Жалтыр ҚС</t>
  </si>
  <si>
    <t>ф№7 Жалтыр ҚС</t>
  </si>
  <si>
    <t>ф№5 Қызыл құрама ҚС</t>
  </si>
  <si>
    <t>ф№9 Қызыл құрама ҚС</t>
  </si>
  <si>
    <t>ф№12 Қызыл құрама ҚС</t>
  </si>
  <si>
    <t>ф№14 Қызыл құрама ҚС</t>
  </si>
  <si>
    <t>ф№15 Қызыл құрама ҚС</t>
  </si>
  <si>
    <t xml:space="preserve">ф№6 Жұмыскер ҚС </t>
  </si>
  <si>
    <t xml:space="preserve">ф№7 Жұмыскер ҚС </t>
  </si>
  <si>
    <t>ф№1 Чапаев ҚС</t>
  </si>
  <si>
    <t>ф№2 Чапаев ҚС</t>
  </si>
  <si>
    <t>ф№2 Қара терек ҚС</t>
  </si>
  <si>
    <t>ф№5 Қара терек ҚС</t>
  </si>
  <si>
    <t>ф№7 Қара терек ҚС</t>
  </si>
  <si>
    <t>ф№4 Май ҚС</t>
  </si>
  <si>
    <t>ф№3 Үлкен Ақжар ҚС</t>
  </si>
  <si>
    <t>ф№5 Үлкен Ақжар ҚС</t>
  </si>
  <si>
    <t>ф№1 Ақшиман ҚС</t>
  </si>
  <si>
    <t>ф№6 Ақшиман ҚС</t>
  </si>
  <si>
    <t>ф№7 Ақшиман ҚС</t>
  </si>
  <si>
    <t>ф6 Пресное ҚС</t>
  </si>
  <si>
    <t>ф12 Пресное ҚС</t>
  </si>
  <si>
    <t>ф15 Пресное ҚС</t>
  </si>
  <si>
    <t>ф1 Чернорецкая ҚС</t>
  </si>
  <si>
    <t>ф4 Чернорецкая ҚС</t>
  </si>
  <si>
    <t>ф7 Чернорецкая ҚС</t>
  </si>
  <si>
    <t>ф10 Чернорецкая ҚС</t>
  </si>
  <si>
    <t>ф13 Чернорецкая ҚС</t>
  </si>
  <si>
    <t>ф15 Чернорецкая ҚС</t>
  </si>
  <si>
    <t>ф1 Мичуринская ҚС</t>
  </si>
  <si>
    <t>ф2 Мичуринская ҚС</t>
  </si>
  <si>
    <t>ф11 Мичуринская ҚС</t>
  </si>
  <si>
    <t>ф16 Мичуринская ҚС</t>
  </si>
  <si>
    <t>ф17 Мичуринская ҚС</t>
  </si>
  <si>
    <t>ф18 Мичуринская ҚС</t>
  </si>
  <si>
    <t>ф3 Ефремовка ҚС</t>
  </si>
  <si>
    <t>ф5 Ефремовка ҚС</t>
  </si>
  <si>
    <t>ф12 Ефремовка ҚС</t>
  </si>
  <si>
    <t>ф14 Ефремовка ҚС</t>
  </si>
  <si>
    <t>ф1 Луганск ҚС</t>
  </si>
  <si>
    <t>ф2 Луганск ҚС</t>
  </si>
  <si>
    <t>ф5 Луганск ҚС</t>
  </si>
  <si>
    <t>ф14 Луганск ҚС</t>
  </si>
  <si>
    <t>ф15 Луганск ҚС</t>
  </si>
  <si>
    <t>ф1 Розовка ҚС</t>
  </si>
  <si>
    <t>ф2 Розовка ҚС</t>
  </si>
  <si>
    <t>ф10 Розовка ҚС</t>
  </si>
  <si>
    <t>ф7 Рождественка ҚС</t>
  </si>
  <si>
    <t>Ф№ 2 Рождественка ҚС</t>
  </si>
  <si>
    <t>ф4 Красноармейка ҚС</t>
  </si>
  <si>
    <t>ф5 Красноармейка ҚС</t>
  </si>
  <si>
    <t>ф7 Красноармейка ҚС</t>
  </si>
  <si>
    <t>ф9 Красноармейка ҚС</t>
  </si>
  <si>
    <t>ф15 Красноармейка ҚС</t>
  </si>
  <si>
    <t>ф6 Романовка ҚС</t>
  </si>
  <si>
    <t>ф9 Романовка ҚС</t>
  </si>
  <si>
    <t>ф1 Опытная РП</t>
  </si>
  <si>
    <t>ф2 Опытная РП</t>
  </si>
  <si>
    <t>ф4 Опытная РП</t>
  </si>
  <si>
    <t>ф12 Заря ҚС</t>
  </si>
  <si>
    <t>ф17 Заря ҚС</t>
  </si>
  <si>
    <t>ф18 Заря ҚС</t>
  </si>
  <si>
    <t>ф19 Заря ҚС</t>
  </si>
  <si>
    <t>ф1 Ямышев ҚС</t>
  </si>
  <si>
    <t>ф6 Ямышев ҚС</t>
  </si>
  <si>
    <t>ф7 Ямышев ҚС</t>
  </si>
  <si>
    <t>ф11 Ямышев ҚС</t>
  </si>
  <si>
    <t>ф1 Ольгинка РП</t>
  </si>
  <si>
    <t>ф7 Ольгинка РП</t>
  </si>
  <si>
    <t>ф1В Совхоз Техникум ҚС</t>
  </si>
  <si>
    <t>ф4 Совхоз Техникум ҚС</t>
  </si>
  <si>
    <t>ф8 Совхоз Техникум ҚС</t>
  </si>
  <si>
    <t>ф13 Совхоз Техникум ҚС</t>
  </si>
  <si>
    <t>ф4 Шығыс Қалалық ҚС</t>
  </si>
  <si>
    <t>ф15 Шығыс Қалалық ҚС</t>
  </si>
  <si>
    <t>ф31 Шығыс Қалалық ҚС</t>
  </si>
  <si>
    <t>ф31/1 Шығыс Қалалық ҚС</t>
  </si>
  <si>
    <t>ф31/2 Шығыс Қалалық ҚС</t>
  </si>
  <si>
    <t>ф7 Пригородная  ҚС</t>
  </si>
  <si>
    <t>ф10 Пригородная  ҚС</t>
  </si>
  <si>
    <t>ф13 Пригородная  ҚС</t>
  </si>
  <si>
    <t>ф5 Сетевая  ҚС</t>
  </si>
  <si>
    <t>ф2 "Шығыс Қалалық"  ҚС- 510 ҚС</t>
  </si>
  <si>
    <t>ф6 "Шығыс Қалалық"  ҚС- 252 ҚС</t>
  </si>
  <si>
    <t>ф10 "Шығыс Қалалық"  ҚС- 531 ҚС</t>
  </si>
  <si>
    <t>ф11 "Шығыс Қалалық"  ҚС- ӘЖ 10 кВ</t>
  </si>
  <si>
    <t>ф14 "Шығыс Қалалық"  ҚС- ӘЖ 10 кВ</t>
  </si>
  <si>
    <t>ф20 "Шығыс Қалалық"  ҚС- 679 ҚС</t>
  </si>
  <si>
    <t>ф37 "Шығыс Қалалық"  ҚС</t>
  </si>
  <si>
    <t>ф1А "Заводская" ҚС - ӘЖ 10 кВ</t>
  </si>
  <si>
    <t>ф11 "Заводская" ҚС- ӘЖ 10 кВ</t>
  </si>
  <si>
    <t>ф31 "Еңбек" ҚС - 497 ҚС</t>
  </si>
  <si>
    <t>ф30 "Шығыс Қалалық"  ҚС- 179 ҚС</t>
  </si>
  <si>
    <t>ф109 "Батыс қалалық" ҚС - ӘЖ 10 кВ</t>
  </si>
  <si>
    <t>ф110 "Батыс қалалық" ҚС - ӘЖ 10 кВ</t>
  </si>
  <si>
    <t>ф114 "Батыс қалалық" ҚС - РП-1</t>
  </si>
  <si>
    <t>ф212 "Батыс қалалық" ҚС - ӘЖ 10 кВ</t>
  </si>
  <si>
    <t>ф405 "Батыс қалалық" ҚС - ӘЖ 10 кВ</t>
  </si>
  <si>
    <t>ф102 "Батыс қалалық" ҚС - 60 ҚС</t>
  </si>
  <si>
    <t>ф105 "Батыс қалалық" ҚС - 456 ҚС</t>
  </si>
  <si>
    <t>ф108 "Батыс қалалық" ҚС - 207 ҚС</t>
  </si>
  <si>
    <t>ф111 "Батыс қалалық" ҚС - 352 ҚС</t>
  </si>
  <si>
    <t>ф204 "Батыс қалалық" ҚС - 352 ҚС</t>
  </si>
  <si>
    <t>ф208 "Батыс қалалық" ҚС - 15 ҚС</t>
  </si>
  <si>
    <t>ф209 "Батыс қалалық" ҚС - 209 ҚС</t>
  </si>
  <si>
    <t>ф213 "Батыс қалалық" ҚС - 60 ҚС</t>
  </si>
  <si>
    <t>ф305 "Батыс қалалық" ҚС - 555 ҚС</t>
  </si>
  <si>
    <t>ф306 "Батыс қалалық" ҚС - 453 ҚС</t>
  </si>
  <si>
    <t>ф308 "Батыс қалалық" ҚС - 483 ҚС</t>
  </si>
  <si>
    <t>ф406 "Батыс қалалық" ҚС - 190 ҚС</t>
  </si>
  <si>
    <t>ф416 "Батыс қалалық" ҚС - 456 ҚС</t>
  </si>
  <si>
    <t>ф1В "Парковая" ҚС- 270 ҚС</t>
  </si>
  <si>
    <t>ф2 "Парковая" ҚС- ӘЖ 10 кВ</t>
  </si>
  <si>
    <t>ф3 "Парковая" ҚС-  507 ҚС</t>
  </si>
  <si>
    <t>ф8 "Парковая" ҚС- 609 ҚС</t>
  </si>
  <si>
    <t>ф11 "Парковая" ҚС- 376 ҚС</t>
  </si>
  <si>
    <t>ф13 "Парковая" ҚС- 608 ҚС</t>
  </si>
  <si>
    <t>ф16 "Парковая" ҚС- 51 ҚС</t>
  </si>
  <si>
    <t>ф20 "Парковая" ҚС- РП-8 ВЕД</t>
  </si>
  <si>
    <t>ф7 "Оң жағалаулық" ҚС - РП-5 Б/Х</t>
  </si>
  <si>
    <t>ф12 "Оң жағалаулық" ҚС - ТП 708</t>
  </si>
  <si>
    <t>ф14 "Оң жағалаулық" ҚС - РП-3</t>
  </si>
  <si>
    <t>ф19 "Оң жағалаулық" ҚС - РП-5</t>
  </si>
  <si>
    <t>ф22 "Оң жағалаулық" ҚС - ӘЖ 10 кВ</t>
  </si>
  <si>
    <t>ф30 "Оң жағалаулық" ҚС - РП-5</t>
  </si>
  <si>
    <t>ф37 "Оң жағалаулық" ҚС - РП-5 Б/Х</t>
  </si>
  <si>
    <t>ф10 "Оң жағалаулық" ҚС - 16 ҚС</t>
  </si>
  <si>
    <t>ф16 "Оң жағалаулық" ҚС -  395 ҚС</t>
  </si>
  <si>
    <t>ф18 "Оң жағалаулық" ҚС - 394 ҚС</t>
  </si>
  <si>
    <t>ф24 "Оң жағалаулық" ҚС - 545 ҚС; 545 ҚС - 480 ҚС</t>
  </si>
  <si>
    <t>ф26 "Оң жағалаулық" ҚС - 463 ҚС</t>
  </si>
  <si>
    <t>ф34 "Оң жағалаулық" ҚС - 316 ҚС</t>
  </si>
  <si>
    <t>ф36 "Оң жағалаулық" ҚС - 310 ҚС</t>
  </si>
  <si>
    <t>ф38 "Оң жағалаулық" ҚС - 394 ҚС</t>
  </si>
  <si>
    <t>ф40 "Оң жағалаулық" ҚС - 395 ҚС</t>
  </si>
  <si>
    <t>ф41 "Оң жағалаулық" ҚС - 463 ҚС</t>
  </si>
  <si>
    <t>ф5 РП-1 - 229 ҚС (ф.114 "Батыс қалалық" ҚС)</t>
  </si>
  <si>
    <t>ф7 РП-1 - 29 ҚС (ф.114 "Батыс қалалық" ҚС)</t>
  </si>
  <si>
    <t>ф13 РП-1 - 112 ҚС (ф.114 "Батыс қалалық" ҚС)</t>
  </si>
  <si>
    <t>ф15 РП-1 - 92 ҚС (ф.114 "Батыс қалалық" ҚС)</t>
  </si>
  <si>
    <t>ф17 РП-1 - 325 ҚС (ф.114 "Батыс қалалық" ҚС)</t>
  </si>
  <si>
    <t xml:space="preserve">ф20 РП-3 - 210ҚС (ф.14 "Оң жағалаулық" ҚС) </t>
  </si>
  <si>
    <t xml:space="preserve">ф24 РП-3 - 267 ҚС (ф.14 "Оң жағалаулық" ҚС) </t>
  </si>
  <si>
    <t xml:space="preserve">ф3 РП-5 - 146 ҚС (ф.7 "Оң жағалаулық" ҚС) </t>
  </si>
  <si>
    <t xml:space="preserve">ф5 РП-5 - 416 ҚС (ф.7 "Оң жағалаулық" ҚС) </t>
  </si>
  <si>
    <t xml:space="preserve">ф6 РП-5 - 542 ҚС (ф.7 "Оң жағалаулық" ҚС) </t>
  </si>
  <si>
    <t xml:space="preserve">ф13 РП-5 -620 ҚС (ф.37 "Оң жағалаулық" ҚС) </t>
  </si>
  <si>
    <t xml:space="preserve">ф16 РП-5 - 542 ҚС (ф.37 "Оң жағалаулық" ҚС) </t>
  </si>
  <si>
    <t xml:space="preserve">ф17 РП-5 - 146 ҚС (ф.37 "Оң жағалаулық" ҚС) </t>
  </si>
  <si>
    <t xml:space="preserve">ф3 РП-6 - 563ҚС  (ф.30 "Оң жағалаулық" ҚС) </t>
  </si>
  <si>
    <t xml:space="preserve">ф4 РП-6 - 570 ҚС (ф.30 "Оң жағалаулық" ҚС) </t>
  </si>
  <si>
    <t xml:space="preserve">ф5 РП-6 - 564 ҚС (ф.30 "Оң жағалаулық" ҚС) </t>
  </si>
  <si>
    <t xml:space="preserve">ф12 РП-6 - 564 ҚС (ф.19 "Оң жағалаулық" ҚС) </t>
  </si>
  <si>
    <t xml:space="preserve">ф14 РП-6 - 570 ҚС (ф.19 "Оң жағалаулық" ҚС) </t>
  </si>
  <si>
    <t xml:space="preserve">ф15 РП-6 - 563 ҚС(ф.19 "Оң жағалаулық" ҚС) </t>
  </si>
  <si>
    <t>Ф№3 Ковалевка ҚС</t>
  </si>
  <si>
    <t>Ф№4 Ковалевка ҚС</t>
  </si>
  <si>
    <t>Ф№5 Белоцерковка ҚС</t>
  </si>
  <si>
    <t>Ф№8 Белоцерковка ҚС</t>
  </si>
  <si>
    <t>Ф№1 Успен-1 ҚС</t>
  </si>
  <si>
    <t>Ф№7 Успен-1 ҚС</t>
  </si>
  <si>
    <t>Ф№10 Успен-1 ҚС</t>
  </si>
  <si>
    <t>Ф№21 Успен-2 ҚС</t>
  </si>
  <si>
    <t>Ф№22 Успен-2 ҚС</t>
  </si>
  <si>
    <t>Ф№25 Успен-2 ҚС</t>
  </si>
  <si>
    <t>Ф№27 Успен-2 ҚС</t>
  </si>
  <si>
    <t>Ф№1  Ольгино ҚС</t>
  </si>
  <si>
    <t xml:space="preserve">Ф№7  Ольгино ҚС </t>
  </si>
  <si>
    <t>Ф№9  Ольгино ҚС</t>
  </si>
  <si>
    <t>Ф№11  Ольгино ҚС</t>
  </si>
  <si>
    <t>Ф№1А Тимирязево ҚС</t>
  </si>
  <si>
    <t>Ф№ 1  Богатырь ҚС</t>
  </si>
  <si>
    <t>Ф№2  Богатырь ҚС</t>
  </si>
  <si>
    <t>Ф№ 7  Богатырь ҚС</t>
  </si>
  <si>
    <t xml:space="preserve">Ф№1 Лозовая ҚС </t>
  </si>
  <si>
    <t>Ф№2 Лозовая ҚС</t>
  </si>
  <si>
    <t>Ф№5 Лозовая ҚС</t>
  </si>
  <si>
    <t>Ф№1Константиновка ҚС</t>
  </si>
  <si>
    <t>Ф№2Константиновка ҚС</t>
  </si>
  <si>
    <t>Ф№3Константиновка ҚС</t>
  </si>
  <si>
    <t>Ф№8Константиновка ҚС</t>
  </si>
  <si>
    <t>Ф№9Константиновка ҚС</t>
  </si>
  <si>
    <t>Ф№10Константиновка ҚС</t>
  </si>
  <si>
    <t>Ф№13Константиновка ҚС</t>
  </si>
  <si>
    <t>Ф№2 Дмитриевка ҚС</t>
  </si>
  <si>
    <t>Ф№11 Дмитриевка ҚС</t>
  </si>
  <si>
    <t>Ф№7 Галицкая ҚС</t>
  </si>
  <si>
    <t>Ф№10 Галицкая ҚС</t>
  </si>
  <si>
    <t>Ф№11 Галицкая ҚС</t>
  </si>
  <si>
    <t>Ф№ 14 Галицкая ҚС</t>
  </si>
  <si>
    <t>Ф№4 Павловка ҚС</t>
  </si>
  <si>
    <t>Ф№5 Павловка ҚС</t>
  </si>
  <si>
    <t>Ф№7 Павловка ҚС</t>
  </si>
  <si>
    <t>Ф№8 Павловка ҚС</t>
  </si>
  <si>
    <t>Ф№ 17 Павловка ҚС</t>
  </si>
  <si>
    <t xml:space="preserve">Ф1 Шарбақты ҚС </t>
  </si>
  <si>
    <t>Ф10 Шарбақты ҚС</t>
  </si>
  <si>
    <t>Ф11 Шарбақты ҚС</t>
  </si>
  <si>
    <t>Ф12 Шарбақты ҚС</t>
  </si>
  <si>
    <t>Ф20 Шарбақты ҚС</t>
  </si>
  <si>
    <t>Ф21 Шарбақты ҚС</t>
  </si>
  <si>
    <t>Ф22Шарбақты ҚС</t>
  </si>
  <si>
    <t>Ф7 Шарбақты ҚС</t>
  </si>
  <si>
    <t>Ф8 Шарбақты ҚС</t>
  </si>
  <si>
    <t>Ф4 Шарбақты ҚС</t>
  </si>
  <si>
    <t>ф13 Шарбақты ҚС</t>
  </si>
  <si>
    <t>Ф1А  Шарбақты ҚС</t>
  </si>
  <si>
    <t>Ф4Қорғамыс ҚС</t>
  </si>
  <si>
    <t>Ф7Қорғамыс ҚС</t>
  </si>
  <si>
    <t>Ф9Қорғамыс ҚС</t>
  </si>
  <si>
    <t>ф13Қорғамыс ҚС</t>
  </si>
  <si>
    <t>Ф15 Маралды  ҚС</t>
  </si>
  <si>
    <t>Ф7 Маралды  ҚС</t>
  </si>
  <si>
    <t>Ф3 Қарабидай  ҚС</t>
  </si>
  <si>
    <t>Ф4 Қарабидай  ҚС</t>
  </si>
  <si>
    <t>Ф1 Маралды  ҚС</t>
  </si>
  <si>
    <t>Ф12 Маралды  ҚС</t>
  </si>
  <si>
    <t>Ф8 Маралды  ҚС</t>
  </si>
  <si>
    <t>Ф6 Галкино  ҚС</t>
  </si>
  <si>
    <t>Ф14 Галкино  ҚС</t>
  </si>
  <si>
    <t>Ф5 Галкино  ҚС</t>
  </si>
  <si>
    <t xml:space="preserve">ф-2 Абай  ҚС </t>
  </si>
  <si>
    <t xml:space="preserve"> ф-3 Абай  ҚС </t>
  </si>
  <si>
    <t xml:space="preserve">ф-6 Абай  ҚС </t>
  </si>
  <si>
    <t>Ф1 Абай  ҚС</t>
  </si>
  <si>
    <t>Ф6 Абай  ҚС</t>
  </si>
  <si>
    <t>Ф2 Абай ҚС</t>
  </si>
  <si>
    <t xml:space="preserve">Ф4 Орловка  ҚС </t>
  </si>
  <si>
    <t>Ф3 Орловка  ҚС</t>
  </si>
  <si>
    <t>Ф5 Орловка  ҚС</t>
  </si>
  <si>
    <t>Ф6 Орловка  ҚС</t>
  </si>
  <si>
    <t>Ф5 Шарбақты</t>
  </si>
  <si>
    <t>Ф9 Сосновка II ҚС</t>
  </si>
  <si>
    <t>Ф8 Сосновка I ҚС</t>
  </si>
  <si>
    <t>Ф7 Сосновка I ҚС</t>
  </si>
  <si>
    <t>Ф6 Сосновка II ҚС</t>
  </si>
  <si>
    <t>Ф11 Сосновка II ҚС</t>
  </si>
  <si>
    <t>Ф14 Сосновка II ҚС</t>
  </si>
  <si>
    <t>Ф4 Сосновка II ҚС</t>
  </si>
  <si>
    <t>Ф2 Сосновка I ҚС</t>
  </si>
  <si>
    <t>Ф10 Сосновка I ҚС</t>
  </si>
  <si>
    <t>Ф1 Сосновка I ҚС</t>
  </si>
  <si>
    <t xml:space="preserve">Ф2 Шалдай ҚС </t>
  </si>
  <si>
    <t>Ф3 Шалдай ҚС</t>
  </si>
  <si>
    <t>Ф7 Шалдай ҚС</t>
  </si>
  <si>
    <t>Ф8 Шалдай ҚС</t>
  </si>
  <si>
    <t>Ф13 Шалдай ҚС</t>
  </si>
  <si>
    <t>Ф1Чигириновка ҚС</t>
  </si>
  <si>
    <t xml:space="preserve">Ф6 Чигириновка ҚС </t>
  </si>
  <si>
    <t>Ф7 Чигириновка ҚС</t>
  </si>
  <si>
    <t>Ф14 Сабындыкөл ҚС</t>
  </si>
  <si>
    <t>Ф10 Майқайың 64 ҚС</t>
  </si>
  <si>
    <t>Ф4 Майқайың 64 ҚС</t>
  </si>
  <si>
    <t>Ф24 (ф10-дан)Майқайың 62 ҚС</t>
  </si>
  <si>
    <t>Ф4 Майқайың 61 ҚС</t>
  </si>
  <si>
    <t>Ф11 Майқайың 61 ҚС</t>
  </si>
  <si>
    <t>Ф14 Майқайың 61 ҚС</t>
  </si>
  <si>
    <t>Ф1Сәтбаев ҚС</t>
  </si>
  <si>
    <t>Ф2Сәтбаев ҚС</t>
  </si>
  <si>
    <t>Ф7Сәтбаев ҚС</t>
  </si>
  <si>
    <t>Ф1Угольная ҚС</t>
  </si>
  <si>
    <t>Ф2Угольная ҚС</t>
  </si>
  <si>
    <t>Ф6Угольная ҚС</t>
  </si>
  <si>
    <t>Ф7Угольная ҚС</t>
  </si>
  <si>
    <t>Ф8 Лекер ҚС</t>
  </si>
  <si>
    <t>Ф2(4) Лекер ҚС</t>
  </si>
  <si>
    <t>Ф1 Қаратомар ҚС</t>
  </si>
  <si>
    <t>Ф2 Қаратомар ҚС</t>
  </si>
  <si>
    <t>Ф5 Қаратомар ҚС</t>
  </si>
  <si>
    <t>Ф7 Қаратомар ҚС</t>
  </si>
  <si>
    <t>Ф1 Жаңа тілек ҚС</t>
  </si>
  <si>
    <t>Ф6 Жаңа тілек ҚС</t>
  </si>
  <si>
    <t>Ф10 Жаңа тілек ҚС</t>
  </si>
  <si>
    <t>Ф15 Жаңа тілек ҚС</t>
  </si>
  <si>
    <t>Ф4(5) Теңдік ҚС</t>
  </si>
  <si>
    <t>Ф7 Теңдік ҚС</t>
  </si>
  <si>
    <t>Ф1 Жаңа жол ҚС</t>
  </si>
  <si>
    <t>Ф2 Жаңа жол ҚС</t>
  </si>
  <si>
    <t>Ф6 Жаңа жол ҚС</t>
  </si>
  <si>
    <t>Ф7 Жаңа жол ҚС</t>
  </si>
  <si>
    <t>Ф1 21 Партсъезд ҚС</t>
  </si>
  <si>
    <t>Ф2 21 Партсъезд ҚС</t>
  </si>
  <si>
    <t>Ф3 21 Партсъезд ҚС</t>
  </si>
  <si>
    <t>Ф4(7) Александровка ҚС</t>
  </si>
  <si>
    <t>Ф9 Александровка ҚС</t>
  </si>
  <si>
    <t>Ф14 Александровка ҚС</t>
  </si>
  <si>
    <t>Ф1 Бірлік ҚС</t>
  </si>
  <si>
    <t>Ф2 Бірлік ҚС</t>
  </si>
  <si>
    <t>Ф7 Бірлік ҚС</t>
  </si>
  <si>
    <t>Ф1 Алексеевка ҚС</t>
  </si>
  <si>
    <t>Ф9 Алексеевка ҚС</t>
  </si>
  <si>
    <t>Ф13 Алексеевка ҚС</t>
  </si>
  <si>
    <t>Ф2Баянауыл ҚС</t>
  </si>
  <si>
    <t>Ф4Баянауыл ҚС</t>
  </si>
  <si>
    <t>Ф9Баянауыл ҚС</t>
  </si>
  <si>
    <t>Ф11Баянауыл ҚС</t>
  </si>
  <si>
    <t>Ф22Баянауыл ҚС</t>
  </si>
  <si>
    <t>Ф23Баянауыл ҚС</t>
  </si>
  <si>
    <t>Ф16 №20 ұяшық Баянауыл ҚС</t>
  </si>
  <si>
    <t>ф5  Мирная ҚС</t>
  </si>
  <si>
    <t>ф7  Мирная ҚС</t>
  </si>
  <si>
    <t>ф14  Мирная ҚС</t>
  </si>
  <si>
    <t>ф2  Мирная ҚС</t>
  </si>
  <si>
    <t>ф15 Мирная ҚС</t>
  </si>
  <si>
    <t>ф2  Жол таптық  ҚС</t>
  </si>
  <si>
    <t>ф5  Жол таптық  ҚС</t>
  </si>
  <si>
    <t>ф7  Жол таптық  ҚС</t>
  </si>
  <si>
    <t>ф6  Прииртышск  ҚС</t>
  </si>
  <si>
    <t>ф5  Прииртышск  ҚС</t>
  </si>
  <si>
    <t>ф1   Безводное  ҚС</t>
  </si>
  <si>
    <t>ф5   Безводное  ҚС</t>
  </si>
  <si>
    <t>ф10  Башмачное  ҚС</t>
  </si>
  <si>
    <t>ф2  Башмачное  ҚС</t>
  </si>
  <si>
    <t>ф3  Башмачное  ҚС</t>
  </si>
  <si>
    <t>ф6  Башмачное  ҚС</t>
  </si>
  <si>
    <t>ф5 Урлютюбский РП</t>
  </si>
  <si>
    <t>ф4  Урлютюбский РП</t>
  </si>
  <si>
    <t>ф1 Озёрное РП</t>
  </si>
  <si>
    <t>ф6  Озёрное РП</t>
  </si>
  <si>
    <t>ф8   Новокузминка ҚС</t>
  </si>
  <si>
    <t>ф2   Новокузминка ҚС</t>
  </si>
  <si>
    <t>ф9   Новокузминка ҚС</t>
  </si>
  <si>
    <t>ф3  Новокузминка ҚС</t>
  </si>
  <si>
    <t>ф10   Новокузминка ҚС</t>
  </si>
  <si>
    <t>ф1  Еңбекші ҚС</t>
  </si>
  <si>
    <t>ф2  Еңбекші ҚС</t>
  </si>
  <si>
    <t>ф3  Еңбекші ҚС</t>
  </si>
  <si>
    <t>ф6  Еңбекші ҚС</t>
  </si>
  <si>
    <t>ф12  Еңбекші ҚС</t>
  </si>
  <si>
    <t>ф15  Еңбекші ҚС</t>
  </si>
  <si>
    <t>ф3  Қара ағаш ҚС</t>
  </si>
  <si>
    <t>ф8  Қара ағаш ҚС</t>
  </si>
  <si>
    <t>ф2  Қара ағаш ҚС</t>
  </si>
  <si>
    <t>ф1  Қара ағаш ҚС</t>
  </si>
  <si>
    <t>ф4 Михайловка ҚС</t>
  </si>
  <si>
    <t>ф8  Михайловка ҚС</t>
  </si>
  <si>
    <t>ф2 Весёлая-роща ҚС</t>
  </si>
  <si>
    <t>ф4 Весёлая-роща ҚС</t>
  </si>
  <si>
    <t>ф5 Весёлая-роща ҚС</t>
  </si>
  <si>
    <t>ф6 Весёлая-роща ҚС</t>
  </si>
  <si>
    <t>ф4  Церковное  ҚС</t>
  </si>
  <si>
    <t>ф3  Церковное  ҚС</t>
  </si>
  <si>
    <t>ф2  Моисеевка   ҚС</t>
  </si>
  <si>
    <t>ф6  Моисеевка   ҚС</t>
  </si>
  <si>
    <t>ф2а   Железинка 2   ҚС</t>
  </si>
  <si>
    <t>ф14   Железинка 2   ҚС</t>
  </si>
  <si>
    <t>ф13   Железинка 2   ҚС</t>
  </si>
  <si>
    <t>ф10   Железинка 2   ҚС</t>
  </si>
  <si>
    <t>ф2   Железинка 1   ҚС</t>
  </si>
  <si>
    <t>ф8   Железинка 1   ҚС</t>
  </si>
  <si>
    <t>ф3   Железинка 1   ҚС</t>
  </si>
  <si>
    <t>ф11 Северная   ҚС</t>
  </si>
  <si>
    <t xml:space="preserve">ф6 Северная   ҚС </t>
  </si>
  <si>
    <t xml:space="preserve"> ф9 Северная   ҚС </t>
  </si>
  <si>
    <t xml:space="preserve">ф10 Северная   ҚС </t>
  </si>
  <si>
    <t xml:space="preserve">ф2 Кутузова   ҚС </t>
  </si>
  <si>
    <t>ф1 Кутузова  ҚС</t>
  </si>
  <si>
    <t xml:space="preserve"> ф4 Кутузова ҚС</t>
  </si>
  <si>
    <t>ф7 Кутузова ҚС</t>
  </si>
  <si>
    <t xml:space="preserve">ф4 Қоскөл ҚС </t>
  </si>
  <si>
    <t xml:space="preserve">ф-1 Батыс ҚС </t>
  </si>
  <si>
    <t>ф6 Селета ҚС</t>
  </si>
  <si>
    <t xml:space="preserve"> ф1 Селета ҚС</t>
  </si>
  <si>
    <t>ф-4  Голубовка ҚС</t>
  </si>
  <si>
    <t xml:space="preserve"> ф-7 Грабово ҚС</t>
  </si>
  <si>
    <t>ф-1 Грабово ҚС</t>
  </si>
  <si>
    <t>ф-7 Панфилова ҚС</t>
  </si>
  <si>
    <t xml:space="preserve"> ф-2 Суворов ҚС </t>
  </si>
  <si>
    <t xml:space="preserve">ф13 Суворов ҚС </t>
  </si>
  <si>
    <t xml:space="preserve"> ф12 Суворов ҚС </t>
  </si>
  <si>
    <t xml:space="preserve"> ф-3 Суворов ҚС</t>
  </si>
  <si>
    <t xml:space="preserve">ф15 Суворов ҚС </t>
  </si>
  <si>
    <t>ф16 РП-1 - 128 ҚС (ф.42 "Солтүстік қалалық" ҚС</t>
  </si>
  <si>
    <t>ф18 РП-1 - 195 ҚС  (ф.42 "Солтүстік қалалық" ҚС</t>
  </si>
  <si>
    <t>ф8 РП-1 - 225 ҚС (ф.42 "Солтүстік қалалық" ҚС</t>
  </si>
  <si>
    <t>ф7 РП-2 - 93 ҚС (ф.15 "Орталық қалалық" ҚС)</t>
  </si>
  <si>
    <t>ф9 РП-2 - 461 ҚС (ф.15 "Орталық қалалық" ҚС)</t>
  </si>
  <si>
    <t>ф11 РП-2 - 458 ҚС (ф.15 "Орталық қалалық" ҚС)</t>
  </si>
  <si>
    <t>ф18 РП-2 - 458 ҚС (ф.44 "Орталық қалалық" ҚС)</t>
  </si>
  <si>
    <t>ф23 РП-2 -208  ҚС(ф.44 "Орталық қалалық" ҚС)</t>
  </si>
  <si>
    <t>ф3 РП-4 - 466 ҚС (ф.35 "Орталық қалалық" ҚС)</t>
  </si>
  <si>
    <t>ф7 РП-4 - 328 ҚС (ф.35 "Орталық қалалық" ҚС)</t>
  </si>
  <si>
    <t>ф9 РП-4 - 335 ҚС (ф.35 "Орталық қалалық" ҚС)</t>
  </si>
  <si>
    <t>ф10 РП-4 -341 ҚС(ф.21 "Орталық қалалық" ҚС)</t>
  </si>
  <si>
    <t>ф11 РП-4 - 342 ҚС (ф.35 "Орталық қалалық" ҚС)</t>
  </si>
  <si>
    <t>ф12 РП-4 - 335 ҚС (ф.21 "Орталық қалалық" ҚС)</t>
  </si>
  <si>
    <t>ф14 РП-4 - 328  ҚС(ф.21 "Орталық қалалық" ҚС)</t>
  </si>
  <si>
    <t>ф13 "Орталық қалалық" ҚС - 437 ҚС</t>
  </si>
  <si>
    <t>ф15 "Орталық қалалық" ҚС - РП-2 ЯЧ 8</t>
  </si>
  <si>
    <t>ф19 "Орталық қалалық" ҚС - 533 ҚС</t>
  </si>
  <si>
    <t>ф20 "Орталық қалалық" ҚС - 411 ҚС</t>
  </si>
  <si>
    <t>ф21 "Орталық қалалық" ҚС - РП-4 ЯЧ 8</t>
  </si>
  <si>
    <t>ф24 "Орталық қалалық" ҚС - 498 ҚС</t>
  </si>
  <si>
    <t>ф26 "Орталық қалалық" ҚС - 306 ҚС</t>
  </si>
  <si>
    <t>ф27 "Орталық қалалық" ҚС - 363 ҚС</t>
  </si>
  <si>
    <t>ф29 "Орталық қалалық" ҚС - 296 ҚС</t>
  </si>
  <si>
    <t>ф31 "Орталық қалалық" ҚС - 581 ҚС</t>
  </si>
  <si>
    <t>ф32 "Орталық қалалық" ҚС - 333 ҚС</t>
  </si>
  <si>
    <t>ф33 "Орталық қалалық" ҚС - 293 ҚС</t>
  </si>
  <si>
    <t>ф34 "Орталық қалалық" ҚС - 461 ҚС</t>
  </si>
  <si>
    <t>ф35 "Орталық қалалық" ҚС - РП-4 ЯЧ 5</t>
  </si>
  <si>
    <t>ф36 "Орталық қалалық" ҚС - 386 ҚС</t>
  </si>
  <si>
    <t>ф38 "Орталық қалалық" ҚС - 294 ҚС</t>
  </si>
  <si>
    <t>ф44 "Орталық қалалық" ҚС - РП-2 ЯЧ 26</t>
  </si>
  <si>
    <t>ф45 "Орталық қалалық" ҚС - 347 ҚС</t>
  </si>
  <si>
    <t>ф11 РП-3 - 626 ҚС(ф.27 "Оңтүстік қалалық" ҚС)</t>
  </si>
  <si>
    <t xml:space="preserve">ф3 "Оңтүстік қалалық" ҚС </t>
  </si>
  <si>
    <t>ф7 "Оңтүстік қалалық" ҚС - 549 ҚС</t>
  </si>
  <si>
    <t>ф7 "Оңтүстік қалалық" ҚС - 513 ҚС</t>
  </si>
  <si>
    <t>ф8 "Оңтүстік қалалық" ҚС - 645 ҚС</t>
  </si>
  <si>
    <t>ф9 "Оңтүстік қалалық" ҚС -466 ҚС</t>
  </si>
  <si>
    <t>ф11 "Оңтүстік қалалық" ҚС - 175 ҚС</t>
  </si>
  <si>
    <t>ф12 "Оңтүстік қалалық" ҚС - 176 ҚС</t>
  </si>
  <si>
    <t>ф17 "Оңтүстік қалалық" ҚС - РП-8</t>
  </si>
  <si>
    <t>ф18 "Оңтүстік қалалық" ҚС - 243 ҚС</t>
  </si>
  <si>
    <t>ф21 "Оңтүстік қалалық" ҚС - 270 ҚС</t>
  </si>
  <si>
    <t>ф23 "Оңтүстік қалалық" ҚС - 945 ҚС</t>
  </si>
  <si>
    <t>ф25 "Оңтүстік қалалық" ҚС - 19 ҚС</t>
  </si>
  <si>
    <t>ф25 "Оңтүстік қалалық" ҚС - 165 ҚС</t>
  </si>
  <si>
    <t>ф27 "Оңтүстік қалалық" ҚС - РП-8</t>
  </si>
  <si>
    <t>ф27 "Оңтүстік қалалық" ҚС - 549  ҚС</t>
  </si>
  <si>
    <t xml:space="preserve">ф29 "Оңтүстік қалалық" ҚС </t>
  </si>
  <si>
    <t>ф5 "Солтүстік қалалық" ҚС -217 ҚС</t>
  </si>
  <si>
    <t>ф8 "Солтүстік қалалық" ҚС - 223 ҚС</t>
  </si>
  <si>
    <t>ф9 "Солтүстік қалалық" ҚС - 118 ҚС</t>
  </si>
  <si>
    <t>ф11 "Солтүстік қалалық" ҚС - 173 ҚС</t>
  </si>
  <si>
    <t>ф13 "Солтүстік қалалық" ҚС - 110 ҚС</t>
  </si>
  <si>
    <t>ф17 "Солтүстік қалалық" ҚС - 177 ҚС</t>
  </si>
  <si>
    <t>ф17А "Солтүстік қалалық" ҚС - 282 ҚС</t>
  </si>
  <si>
    <t>ф19 "Солтүстік қалалық" ҚС - 193 ҚС</t>
  </si>
  <si>
    <t>ф25 "Солтүстік қалалық" ҚС - 59 ҚС</t>
  </si>
  <si>
    <t>ф31 "Солтүстік қалалық" ҚС - 158 ҚС</t>
  </si>
  <si>
    <t>ф33 "Солтүстік қалалық" ҚС - 170 ҚС</t>
  </si>
  <si>
    <t>ф35 "Солтүстік қалалық" ҚС - 235 ҚС</t>
  </si>
  <si>
    <t>ф41 "Солтүстік қалалық" ҚС - 582 ҚС</t>
  </si>
  <si>
    <t>ф42 "Солтүстік қалалық" ҚС - РП-1 ЯЧ 10</t>
  </si>
  <si>
    <t>ф46 "Солтүстік қалалық" ҚС - 77 ҚС</t>
  </si>
  <si>
    <t>ф11 "Солтүстік өнеркәсіптік" ҚС</t>
  </si>
  <si>
    <t>ф25 "Солтүстік өнеркәсіптік" ҚС</t>
  </si>
  <si>
    <t>ф3 "Транспортная" ҚС</t>
  </si>
  <si>
    <t>ф6  "Транспортная" ҚС</t>
  </si>
  <si>
    <t>ф313 "Усольская" ҚС- 1050 ҚС</t>
  </si>
  <si>
    <t>ф407 "Усольская" ҚС - 1050 ҚС</t>
  </si>
  <si>
    <t xml:space="preserve"> ф5 Аманкелді ҚС</t>
  </si>
  <si>
    <t>ф6 Ленин ҚС</t>
  </si>
  <si>
    <t>ф4 Ленин ҚС</t>
  </si>
  <si>
    <t>ф1 Пушкин ҚС</t>
  </si>
  <si>
    <t xml:space="preserve"> ф5 Пушкин ҚС</t>
  </si>
  <si>
    <t xml:space="preserve"> ф2 Артемовка ҚС</t>
  </si>
  <si>
    <t>ф7 Артемовка ҚС</t>
  </si>
  <si>
    <t xml:space="preserve"> ф-8 Ертіс ҚС </t>
  </si>
  <si>
    <t xml:space="preserve"> ф-9 "Ертіс" ҚС</t>
  </si>
  <si>
    <t xml:space="preserve"> ф10 "Ертіс" ҚС</t>
  </si>
  <si>
    <t xml:space="preserve"> ф11 "Ертіс" ҚС</t>
  </si>
  <si>
    <t xml:space="preserve">ф-6 "Ертіс" ҚС </t>
  </si>
  <si>
    <t xml:space="preserve"> ф21 "Ертіс" ҚС </t>
  </si>
  <si>
    <t>ф11 Опытная ҚС</t>
  </si>
  <si>
    <t xml:space="preserve"> ф-5 Опытная ҚС</t>
  </si>
  <si>
    <t>ф1 Опытная ҚС</t>
  </si>
  <si>
    <t>2026-2030</t>
  </si>
  <si>
    <t>2026ж.</t>
  </si>
  <si>
    <t>Транспортная 110/10кВ  қосалқы станциясы</t>
  </si>
  <si>
    <t>2026 ж. II тоқсанға максималды жүктемені өлшеу қорытындылары бойынша қуаттау орталықтарының өткізу қабілетін есептеу</t>
  </si>
  <si>
    <t xml:space="preserve">2026 жылғы II тоқсанның интерактивті картасы </t>
  </si>
  <si>
    <t>35 кВ -тан төмен қуат орталықтары бойынша бос күштің ағымдағы көлемі көрсетілген тұтынушыларды технологиялық қосу үшін бос трансформаторлық күштің бар-жоқтығы туралы мәліметтер (2026 жылғы II тоқсанға)</t>
  </si>
  <si>
    <t>Максималды жүктеме бойынша жабық қуат орталықтарының тізімі ( 2026 жылғы II тоқсанға) (күштің ағымдағы дефициті)</t>
  </si>
  <si>
    <t xml:space="preserve">Тұтынушыларды қосу рұқсаты шектелген 35 кВ электр беру желілерінің тізімі (2026 жылғы II тоқсан) </t>
  </si>
  <si>
    <t xml:space="preserve">Тұтынушыларды қосу рұқсаты шектелген 10 кВ фидерлердің тізімі (2026 жылғы II тоқсан) </t>
  </si>
  <si>
    <t xml:space="preserve"> 2026 жылғы II тоқсанға  ТП/КТП/РП 6-10/0,4кВ бойынша ағымдағы дефицит</t>
  </si>
  <si>
    <t>35кВ және жоғары ЭЛЕКТР БЕРУ ЖЕЛІЛЕРІНІҢ ӨТКІЗУ ҚАБІЛЕТІ  (2026 жылғы II тоқсанға)</t>
  </si>
  <si>
    <t>10/6кВ ЭЛЕКТР БЕРУ ЖЕЛІЛЕРІНІҢ ӨТКІЗУ ҚАБІЛЕТІ 2026 жылғы  II тоқсанға</t>
  </si>
  <si>
    <t xml:space="preserve">2026 жылы қосалқы станциядағы күш трансформаторы ауыстырылғаннан кейін </t>
  </si>
  <si>
    <t>Железинка-1 110/35/10  қосалқы станциясы</t>
  </si>
  <si>
    <t>Прииртышская 110/35/10 қосалқы станциясы</t>
  </si>
  <si>
    <t>Мясокомбинат 35/10 қосалқы станциясы</t>
  </si>
  <si>
    <t xml:space="preserve"> Совхоз-Техникум 110/10 қосалқы станциясы</t>
  </si>
  <si>
    <t>Пресное  110/10   қосалқы станциясы</t>
  </si>
  <si>
    <t>Ямышево 110/35/10 қосалқы станциясы</t>
  </si>
  <si>
    <t>Красноармейка 110/35/10 қосалқы станциясы</t>
  </si>
  <si>
    <t>Батыс қалалық   110/10  қосалқы станциясы</t>
  </si>
  <si>
    <t>Жаңа  35/10 қосалқы станциясы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</si>
</sst>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"/>
    <numFmt numFmtId="165" formatCode="#,##0.000"/>
    <numFmt numFmtId="166" formatCode="0.0"/>
    <numFmt numFmtId="167" formatCode="#,##0.0000"/>
    <numFmt numFmtId="168" formatCode="#,##0.0"/>
  </numFmts>
  <fonts count="4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name val="Helv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0" tint="-0.34998626667073579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 Cyr"/>
      <charset val="204"/>
    </font>
    <font>
      <sz val="12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9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2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2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13" fillId="0" borderId="0"/>
    <xf numFmtId="0" fontId="14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5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6" fillId="0" borderId="0"/>
    <xf numFmtId="0" fontId="17" fillId="3" borderId="7" applyAlignment="0">
      <alignment horizontal="center" vertical="top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9" fillId="0" borderId="0"/>
    <xf numFmtId="0" fontId="35" fillId="0" borderId="0"/>
  </cellStyleXfs>
  <cellXfs count="682">
    <xf numFmtId="0" fontId="0" fillId="0" borderId="0" xfId="0"/>
    <xf numFmtId="1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165" fontId="1" fillId="7" borderId="0" xfId="0" applyNumberFormat="1" applyFont="1" applyFill="1" applyBorder="1" applyAlignment="1">
      <alignment horizontal="center" vertical="center" wrapText="1"/>
    </xf>
    <xf numFmtId="165" fontId="25" fillId="7" borderId="0" xfId="0" applyNumberFormat="1" applyFont="1" applyFill="1" applyBorder="1" applyAlignment="1">
      <alignment horizontal="center" vertical="center" wrapText="1"/>
    </xf>
    <xf numFmtId="0" fontId="22" fillId="0" borderId="1" xfId="36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1" fontId="2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Border="1" applyAlignment="1">
      <alignment horizontal="center" vertical="center" wrapText="1"/>
    </xf>
    <xf numFmtId="3" fontId="1" fillId="4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8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/>
    </xf>
    <xf numFmtId="0" fontId="27" fillId="0" borderId="14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wrapText="1"/>
    </xf>
    <xf numFmtId="0" fontId="27" fillId="0" borderId="18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4" fillId="0" borderId="14" xfId="0" applyNumberFormat="1" applyFont="1" applyBorder="1" applyAlignment="1">
      <alignment horizontal="center" vertical="center"/>
    </xf>
    <xf numFmtId="0" fontId="27" fillId="0" borderId="27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  <xf numFmtId="0" fontId="14" fillId="0" borderId="29" xfId="0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3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vertical="top" wrapText="1"/>
    </xf>
    <xf numFmtId="0" fontId="20" fillId="0" borderId="17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vertical="top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vertical="top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top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top" wrapText="1"/>
    </xf>
    <xf numFmtId="0" fontId="20" fillId="0" borderId="19" xfId="0" applyFont="1" applyFill="1" applyBorder="1" applyAlignment="1">
      <alignment vertical="top" wrapText="1"/>
    </xf>
    <xf numFmtId="0" fontId="20" fillId="0" borderId="14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0" fillId="0" borderId="13" xfId="0" applyBorder="1"/>
    <xf numFmtId="0" fontId="20" fillId="0" borderId="28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vertical="top" wrapText="1"/>
    </xf>
    <xf numFmtId="0" fontId="20" fillId="0" borderId="21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vertical="top" wrapText="1"/>
    </xf>
    <xf numFmtId="0" fontId="27" fillId="0" borderId="18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/>
    </xf>
    <xf numFmtId="3" fontId="20" fillId="0" borderId="28" xfId="0" applyNumberFormat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justify" wrapText="1"/>
    </xf>
    <xf numFmtId="0" fontId="14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justify" wrapText="1"/>
    </xf>
    <xf numFmtId="3" fontId="14" fillId="0" borderId="28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top" wrapText="1"/>
    </xf>
    <xf numFmtId="0" fontId="14" fillId="0" borderId="34" xfId="0" applyFont="1" applyFill="1" applyBorder="1" applyAlignment="1">
      <alignment horizontal="center" vertical="justify" wrapText="1"/>
    </xf>
    <xf numFmtId="0" fontId="14" fillId="0" borderId="33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/>
    </xf>
    <xf numFmtId="3" fontId="14" fillId="0" borderId="33" xfId="0" applyNumberFormat="1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left" vertical="top" wrapText="1"/>
    </xf>
    <xf numFmtId="0" fontId="14" fillId="0" borderId="37" xfId="0" applyFont="1" applyFill="1" applyBorder="1" applyAlignment="1">
      <alignment horizontal="center" vertical="justify" wrapText="1"/>
    </xf>
    <xf numFmtId="0" fontId="14" fillId="0" borderId="36" xfId="0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3" fontId="14" fillId="0" borderId="36" xfId="0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justify" wrapText="1"/>
    </xf>
    <xf numFmtId="0" fontId="20" fillId="0" borderId="34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 vertical="justify" wrapText="1"/>
    </xf>
    <xf numFmtId="3" fontId="14" fillId="0" borderId="21" xfId="0" applyNumberFormat="1" applyFont="1" applyFill="1" applyBorder="1" applyAlignment="1">
      <alignment horizontal="center" vertical="justify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1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165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3" fontId="36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0" xfId="0" applyFont="1" applyFill="1" applyBorder="1"/>
    <xf numFmtId="0" fontId="20" fillId="0" borderId="20" xfId="0" applyFont="1" applyFill="1" applyBorder="1" applyAlignment="1">
      <alignment horizontal="center" vertical="top" wrapText="1"/>
    </xf>
    <xf numFmtId="3" fontId="14" fillId="0" borderId="13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13" fontId="0" fillId="0" borderId="0" xfId="0" applyNumberFormat="1" applyBorder="1" applyAlignment="1">
      <alignment horizontal="center"/>
    </xf>
    <xf numFmtId="0" fontId="2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7" fontId="25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37" applyFont="1" applyFill="1" applyBorder="1" applyAlignment="1">
      <alignment horizontal="center" vertical="center" wrapText="1"/>
    </xf>
    <xf numFmtId="0" fontId="41" fillId="0" borderId="0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wrapText="1"/>
    </xf>
    <xf numFmtId="0" fontId="14" fillId="0" borderId="9" xfId="0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6" fillId="0" borderId="9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0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2" fillId="0" borderId="1" xfId="36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20" fillId="0" borderId="10" xfId="0" applyFont="1" applyBorder="1"/>
    <xf numFmtId="0" fontId="14" fillId="0" borderId="29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top"/>
    </xf>
    <xf numFmtId="0" fontId="22" fillId="7" borderId="1" xfId="0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left"/>
    </xf>
    <xf numFmtId="16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1" fontId="14" fillId="6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top" wrapText="1"/>
    </xf>
    <xf numFmtId="0" fontId="22" fillId="6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center" vertical="top"/>
    </xf>
    <xf numFmtId="1" fontId="14" fillId="4" borderId="0" xfId="0" applyNumberFormat="1" applyFont="1" applyFill="1" applyBorder="1" applyAlignment="1">
      <alignment horizontal="center"/>
    </xf>
    <xf numFmtId="1" fontId="14" fillId="4" borderId="0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4" borderId="0" xfId="0" applyNumberFormat="1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top" wrapText="1"/>
    </xf>
    <xf numFmtId="0" fontId="20" fillId="0" borderId="1" xfId="0" applyFont="1" applyFill="1" applyBorder="1"/>
    <xf numFmtId="0" fontId="45" fillId="9" borderId="0" xfId="0" applyFont="1" applyFill="1" applyAlignment="1">
      <alignment horizontal="center" vertical="center" wrapText="1"/>
    </xf>
    <xf numFmtId="0" fontId="42" fillId="4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left" vertical="center" wrapText="1"/>
    </xf>
    <xf numFmtId="1" fontId="20" fillId="0" borderId="1" xfId="0" applyNumberFormat="1" applyFont="1" applyFill="1" applyBorder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2" fontId="14" fillId="4" borderId="0" xfId="0" applyNumberFormat="1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 wrapText="1"/>
    </xf>
    <xf numFmtId="1" fontId="20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 wrapText="1"/>
    </xf>
    <xf numFmtId="1" fontId="14" fillId="4" borderId="1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wrapText="1"/>
    </xf>
    <xf numFmtId="49" fontId="14" fillId="4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1" fontId="14" fillId="9" borderId="0" xfId="0" applyNumberFormat="1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6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6" fillId="10" borderId="0" xfId="0" applyFont="1" applyFill="1" applyBorder="1" applyAlignment="1">
      <alignment horizontal="center"/>
    </xf>
    <xf numFmtId="0" fontId="47" fillId="11" borderId="0" xfId="0" applyFont="1" applyFill="1" applyBorder="1" applyAlignment="1">
      <alignment horizontal="center"/>
    </xf>
    <xf numFmtId="1" fontId="46" fillId="10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 vertical="center"/>
    </xf>
    <xf numFmtId="1" fontId="47" fillId="10" borderId="0" xfId="0" applyNumberFormat="1" applyFont="1" applyFill="1" applyBorder="1" applyAlignment="1">
      <alignment horizontal="center"/>
    </xf>
    <xf numFmtId="1" fontId="0" fillId="11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6" fillId="9" borderId="0" xfId="0" applyFont="1" applyFill="1" applyBorder="1" applyAlignment="1">
      <alignment horizontal="center"/>
    </xf>
    <xf numFmtId="1" fontId="46" fillId="9" borderId="0" xfId="0" applyNumberFormat="1" applyFont="1" applyFill="1" applyBorder="1" applyAlignment="1">
      <alignment horizontal="center"/>
    </xf>
    <xf numFmtId="1" fontId="46" fillId="0" borderId="0" xfId="0" applyNumberFormat="1" applyFont="1" applyFill="1" applyBorder="1" applyAlignment="1">
      <alignment horizontal="center"/>
    </xf>
    <xf numFmtId="1" fontId="47" fillId="0" borderId="0" xfId="0" applyNumberFormat="1" applyFont="1" applyFill="1" applyBorder="1" applyAlignment="1">
      <alignment horizontal="center"/>
    </xf>
    <xf numFmtId="0" fontId="46" fillId="11" borderId="0" xfId="0" applyFont="1" applyFill="1" applyBorder="1" applyAlignment="1">
      <alignment horizontal="center"/>
    </xf>
    <xf numFmtId="1" fontId="46" fillId="11" borderId="0" xfId="0" applyNumberFormat="1" applyFont="1" applyFill="1" applyBorder="1" applyAlignment="1">
      <alignment horizontal="center"/>
    </xf>
    <xf numFmtId="1" fontId="47" fillId="11" borderId="0" xfId="0" applyNumberFormat="1" applyFont="1" applyFill="1" applyBorder="1" applyAlignment="1">
      <alignment horizontal="center"/>
    </xf>
    <xf numFmtId="0" fontId="46" fillId="12" borderId="0" xfId="0" applyFont="1" applyFill="1" applyBorder="1" applyAlignment="1">
      <alignment horizontal="center"/>
    </xf>
    <xf numFmtId="1" fontId="46" fillId="12" borderId="0" xfId="0" applyNumberFormat="1" applyFont="1" applyFill="1" applyBorder="1" applyAlignment="1">
      <alignment horizontal="center"/>
    </xf>
    <xf numFmtId="1" fontId="47" fillId="12" borderId="0" xfId="0" applyNumberFormat="1" applyFont="1" applyFill="1" applyBorder="1" applyAlignment="1">
      <alignment horizontal="center"/>
    </xf>
    <xf numFmtId="0" fontId="46" fillId="5" borderId="0" xfId="0" applyFont="1" applyFill="1" applyBorder="1" applyAlignment="1">
      <alignment horizontal="center"/>
    </xf>
    <xf numFmtId="1" fontId="46" fillId="5" borderId="0" xfId="0" applyNumberFormat="1" applyFont="1" applyFill="1" applyBorder="1" applyAlignment="1">
      <alignment horizontal="center"/>
    </xf>
    <xf numFmtId="1" fontId="47" fillId="5" borderId="0" xfId="0" applyNumberFormat="1" applyFont="1" applyFill="1" applyBorder="1" applyAlignment="1">
      <alignment horizontal="center"/>
    </xf>
    <xf numFmtId="1" fontId="0" fillId="5" borderId="0" xfId="0" applyNumberFormat="1" applyFill="1" applyBorder="1" applyAlignment="1">
      <alignment horizontal="center" vertical="center"/>
    </xf>
    <xf numFmtId="1" fontId="47" fillId="13" borderId="0" xfId="0" applyNumberFormat="1" applyFont="1" applyFill="1" applyBorder="1" applyAlignment="1">
      <alignment horizontal="center"/>
    </xf>
    <xf numFmtId="1" fontId="47" fillId="14" borderId="0" xfId="0" applyNumberFormat="1" applyFont="1" applyFill="1" applyBorder="1" applyAlignment="1">
      <alignment horizontal="center"/>
    </xf>
    <xf numFmtId="0" fontId="48" fillId="0" borderId="0" xfId="0" applyNumberFormat="1" applyFont="1" applyFill="1" applyBorder="1" applyAlignment="1">
      <alignment horizontal="center"/>
    </xf>
    <xf numFmtId="1" fontId="48" fillId="5" borderId="0" xfId="0" applyNumberFormat="1" applyFont="1" applyFill="1" applyBorder="1" applyAlignment="1"/>
    <xf numFmtId="2" fontId="14" fillId="9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2" fontId="14" fillId="6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top" wrapText="1"/>
    </xf>
    <xf numFmtId="0" fontId="3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8" fontId="14" fillId="0" borderId="2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vertical="center" wrapText="1"/>
    </xf>
    <xf numFmtId="1" fontId="2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0" xfId="0" applyFont="1" applyFill="1" applyBorder="1"/>
    <xf numFmtId="1" fontId="2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22" fillId="0" borderId="5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20" fillId="0" borderId="1" xfId="36" applyFont="1" applyFill="1" applyBorder="1" applyAlignment="1">
      <alignment horizontal="center" wrapText="1"/>
    </xf>
    <xf numFmtId="0" fontId="20" fillId="4" borderId="1" xfId="0" applyFont="1" applyFill="1" applyBorder="1" applyAlignment="1">
      <alignment horizontal="center" vertical="center" wrapText="1"/>
    </xf>
    <xf numFmtId="1" fontId="43" fillId="0" borderId="6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6" borderId="0" xfId="0" applyFont="1" applyFill="1" applyBorder="1"/>
    <xf numFmtId="2" fontId="20" fillId="6" borderId="0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2" fontId="4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1" fontId="14" fillId="6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 wrapText="1"/>
    </xf>
    <xf numFmtId="0" fontId="22" fillId="7" borderId="0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165" fontId="26" fillId="8" borderId="0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" fontId="43" fillId="0" borderId="5" xfId="0" applyNumberFormat="1" applyFont="1" applyFill="1" applyBorder="1" applyAlignment="1">
      <alignment horizontal="center" vertical="center"/>
    </xf>
    <xf numFmtId="1" fontId="43" fillId="0" borderId="6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4" xfId="0" applyBorder="1" applyAlignment="1"/>
    <xf numFmtId="0" fontId="14" fillId="0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29" xfId="0" applyBorder="1" applyAlignment="1">
      <alignment horizontal="left"/>
    </xf>
    <xf numFmtId="0" fontId="19" fillId="0" borderId="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39" fillId="0" borderId="0" xfId="0" applyFont="1" applyFill="1" applyAlignment="1"/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20" fillId="0" borderId="19" xfId="0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7" fillId="0" borderId="20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0" fillId="0" borderId="14" xfId="0" applyBorder="1"/>
    <xf numFmtId="0" fontId="20" fillId="0" borderId="25" xfId="0" applyFont="1" applyFill="1" applyBorder="1" applyAlignment="1">
      <alignment vertical="top" wrapText="1"/>
    </xf>
    <xf numFmtId="0" fontId="20" fillId="0" borderId="26" xfId="0" applyFont="1" applyFill="1" applyBorder="1" applyAlignment="1">
      <alignment vertical="top" wrapText="1"/>
    </xf>
    <xf numFmtId="0" fontId="0" fillId="0" borderId="14" xfId="0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0" fillId="0" borderId="14" xfId="0" applyBorder="1" applyAlignment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165" fontId="26" fillId="8" borderId="1" xfId="0" applyNumberFormat="1" applyFont="1" applyFill="1" applyBorder="1" applyAlignment="1">
      <alignment horizontal="center" vertical="center" wrapText="1"/>
    </xf>
  </cellXfs>
  <cellStyles count="38">
    <cellStyle name="Гиперссылка 2" xfId="3"/>
    <cellStyle name="Гиперссылка 3" xfId="4"/>
    <cellStyle name="Денежный 2" xfId="5"/>
    <cellStyle name="Обычный" xfId="0" builtinId="0"/>
    <cellStyle name="Обычный 10" xfId="6"/>
    <cellStyle name="Обычный 108 3" xfId="7"/>
    <cellStyle name="Обычный 11" xfId="8"/>
    <cellStyle name="Обычный 158" xfId="9"/>
    <cellStyle name="Обычный 199" xfId="10"/>
    <cellStyle name="Обычный 2" xfId="1"/>
    <cellStyle name="Обычный 2 10" xfId="11"/>
    <cellStyle name="Обычный 2 10 2" xfId="12"/>
    <cellStyle name="Обычный 2 10 3" xfId="13"/>
    <cellStyle name="Обычный 2 2" xfId="14"/>
    <cellStyle name="Обычный 2 3" xfId="15"/>
    <cellStyle name="Обычный 2 4" xfId="16"/>
    <cellStyle name="Обычный 2 60" xfId="17"/>
    <cellStyle name="Обычный 2 91" xfId="18"/>
    <cellStyle name="Обычный 2_Заключенные ДТП СЭС 2008 год" xfId="19"/>
    <cellStyle name="Обычный 3" xfId="2"/>
    <cellStyle name="Обычный 3 2" xfId="20"/>
    <cellStyle name="Обычный 3 3" xfId="21"/>
    <cellStyle name="Обычный 3 3 2" xfId="22"/>
    <cellStyle name="Обычный 3 4" xfId="23"/>
    <cellStyle name="Обычный 4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Обычный_Лист1" xfId="36"/>
    <cellStyle name="Обычный_Многолетние графики.teh" xfId="37"/>
    <cellStyle name="Стиль 1" xfId="30"/>
    <cellStyle name="Стиль 2" xfId="31"/>
    <cellStyle name="Финансовый 2" xfId="32"/>
    <cellStyle name="Финансовый 2 2" xfId="33"/>
    <cellStyle name="Финансовый 2 3" xfId="34"/>
    <cellStyle name="Финансовый 3" xfId="3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722"/>
  <sheetViews>
    <sheetView tabSelected="1" view="pageBreakPreview" zoomScaleNormal="40" zoomScaleSheetLayoutView="100" workbookViewId="0">
      <pane ySplit="7" topLeftCell="A146" activePane="bottomLeft" state="frozen"/>
      <selection pane="bottomLeft" activeCell="B19" sqref="B19"/>
    </sheetView>
  </sheetViews>
  <sheetFormatPr defaultColWidth="9.140625" defaultRowHeight="15" x14ac:dyDescent="0.25"/>
  <cols>
    <col min="1" max="1" width="5" style="6" customWidth="1"/>
    <col min="2" max="2" width="45.28515625" style="11" customWidth="1"/>
    <col min="3" max="3" width="14.140625" style="6" customWidth="1"/>
    <col min="4" max="4" width="14.85546875" style="7" customWidth="1"/>
    <col min="5" max="5" width="9.42578125" style="6" customWidth="1"/>
    <col min="6" max="6" width="9.85546875" style="6" customWidth="1"/>
    <col min="7" max="7" width="21.28515625" style="6" customWidth="1"/>
    <col min="8" max="8" width="19.140625" style="6" customWidth="1"/>
    <col min="9" max="9" width="17.7109375" style="6" customWidth="1"/>
    <col min="10" max="10" width="17.5703125" style="6" customWidth="1"/>
    <col min="11" max="11" width="15.85546875" style="6" customWidth="1"/>
    <col min="12" max="12" width="2.42578125" style="27" customWidth="1"/>
    <col min="13" max="13" width="21.42578125" style="29" customWidth="1"/>
    <col min="14" max="14" width="19" style="29" customWidth="1"/>
    <col min="15" max="15" width="9.140625" style="29" customWidth="1"/>
    <col min="16" max="16" width="11" style="29" customWidth="1"/>
    <col min="17" max="17" width="19.42578125" style="29" customWidth="1"/>
    <col min="18" max="18" width="19.140625" style="29" customWidth="1"/>
    <col min="19" max="19" width="16" style="29" customWidth="1"/>
    <col min="20" max="20" width="17.42578125" style="29" bestFit="1" customWidth="1"/>
    <col min="21" max="21" width="15.7109375" style="29" customWidth="1"/>
    <col min="22" max="16384" width="9.140625" style="6"/>
  </cols>
  <sheetData>
    <row r="2" spans="1:21" ht="15" customHeight="1" x14ac:dyDescent="0.25">
      <c r="A2" s="589" t="s">
        <v>2643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9"/>
      <c r="T2" s="589"/>
      <c r="U2" s="589"/>
    </row>
    <row r="3" spans="1:21" x14ac:dyDescent="0.25">
      <c r="K3" s="6" t="s">
        <v>883</v>
      </c>
      <c r="N3" s="36"/>
      <c r="Q3" s="9"/>
      <c r="R3" s="37"/>
      <c r="U3" s="29" t="s">
        <v>899</v>
      </c>
    </row>
    <row r="4" spans="1:21" s="25" customFormat="1" ht="15" customHeight="1" x14ac:dyDescent="0.25">
      <c r="A4" s="590" t="s">
        <v>885</v>
      </c>
      <c r="B4" s="590" t="s">
        <v>886</v>
      </c>
      <c r="C4" s="590" t="s">
        <v>884</v>
      </c>
      <c r="D4" s="590"/>
      <c r="E4" s="590"/>
      <c r="F4" s="590"/>
      <c r="G4" s="590"/>
      <c r="H4" s="590"/>
      <c r="I4" s="590"/>
      <c r="J4" s="590"/>
      <c r="K4" s="590" t="s">
        <v>893</v>
      </c>
      <c r="L4" s="28"/>
      <c r="M4" s="591"/>
      <c r="N4" s="591"/>
      <c r="O4" s="591"/>
      <c r="P4" s="591"/>
      <c r="Q4" s="591"/>
      <c r="R4" s="591"/>
      <c r="S4" s="591"/>
      <c r="T4" s="591"/>
      <c r="U4" s="590" t="s">
        <v>893</v>
      </c>
    </row>
    <row r="5" spans="1:21" s="25" customFormat="1" ht="75" customHeight="1" x14ac:dyDescent="0.25">
      <c r="A5" s="590"/>
      <c r="B5" s="590"/>
      <c r="C5" s="590" t="s">
        <v>887</v>
      </c>
      <c r="D5" s="594" t="s">
        <v>888</v>
      </c>
      <c r="E5" s="590" t="s">
        <v>889</v>
      </c>
      <c r="F5" s="590"/>
      <c r="G5" s="590" t="s">
        <v>890</v>
      </c>
      <c r="H5" s="590" t="s">
        <v>891</v>
      </c>
      <c r="I5" s="590" t="s">
        <v>897</v>
      </c>
      <c r="J5" s="590" t="s">
        <v>892</v>
      </c>
      <c r="K5" s="590"/>
      <c r="L5" s="28"/>
      <c r="M5" s="591" t="s">
        <v>894</v>
      </c>
      <c r="N5" s="591" t="s">
        <v>895</v>
      </c>
      <c r="O5" s="592" t="s">
        <v>896</v>
      </c>
      <c r="P5" s="593"/>
      <c r="Q5" s="590" t="s">
        <v>890</v>
      </c>
      <c r="R5" s="590" t="s">
        <v>891</v>
      </c>
      <c r="S5" s="590" t="s">
        <v>897</v>
      </c>
      <c r="T5" s="591" t="s">
        <v>898</v>
      </c>
      <c r="U5" s="590"/>
    </row>
    <row r="6" spans="1:21" s="25" customFormat="1" ht="45.75" customHeight="1" x14ac:dyDescent="0.25">
      <c r="A6" s="590"/>
      <c r="B6" s="590"/>
      <c r="C6" s="590"/>
      <c r="D6" s="595"/>
      <c r="E6" s="26" t="s">
        <v>7</v>
      </c>
      <c r="F6" s="26" t="s">
        <v>8</v>
      </c>
      <c r="G6" s="590"/>
      <c r="H6" s="590"/>
      <c r="I6" s="590"/>
      <c r="J6" s="590"/>
      <c r="K6" s="590"/>
      <c r="L6" s="28"/>
      <c r="M6" s="591"/>
      <c r="N6" s="591"/>
      <c r="O6" s="30" t="s">
        <v>7</v>
      </c>
      <c r="P6" s="30" t="s">
        <v>8</v>
      </c>
      <c r="Q6" s="590"/>
      <c r="R6" s="590"/>
      <c r="S6" s="590"/>
      <c r="T6" s="591"/>
      <c r="U6" s="590"/>
    </row>
    <row r="7" spans="1:21" x14ac:dyDescent="0.25">
      <c r="A7" s="8">
        <v>1</v>
      </c>
      <c r="B7" s="8">
        <v>2</v>
      </c>
      <c r="C7" s="8">
        <v>3</v>
      </c>
      <c r="D7" s="66">
        <v>4</v>
      </c>
      <c r="E7" s="592">
        <v>5</v>
      </c>
      <c r="F7" s="593"/>
      <c r="G7" s="8">
        <v>6</v>
      </c>
      <c r="H7" s="8">
        <v>7</v>
      </c>
      <c r="I7" s="8">
        <v>8</v>
      </c>
      <c r="J7" s="24">
        <v>9</v>
      </c>
      <c r="K7" s="8">
        <v>10</v>
      </c>
      <c r="M7" s="30">
        <v>11</v>
      </c>
      <c r="N7" s="30">
        <v>12</v>
      </c>
      <c r="O7" s="592">
        <v>5</v>
      </c>
      <c r="P7" s="593"/>
      <c r="Q7" s="30">
        <v>6</v>
      </c>
      <c r="R7" s="30">
        <v>7</v>
      </c>
      <c r="S7" s="30">
        <v>8</v>
      </c>
      <c r="T7" s="30">
        <v>9</v>
      </c>
      <c r="U7" s="30">
        <v>10</v>
      </c>
    </row>
    <row r="8" spans="1:21" ht="15.75" customHeight="1" x14ac:dyDescent="0.25">
      <c r="A8" s="596" t="s">
        <v>901</v>
      </c>
      <c r="B8" s="596"/>
      <c r="C8" s="596"/>
      <c r="D8" s="596"/>
      <c r="E8" s="596"/>
      <c r="F8" s="596"/>
      <c r="G8" s="596"/>
      <c r="H8" s="596"/>
      <c r="I8" s="596"/>
      <c r="J8" s="596"/>
      <c r="K8" s="596"/>
      <c r="M8" s="591"/>
      <c r="N8" s="591"/>
      <c r="O8" s="591"/>
      <c r="P8" s="591"/>
      <c r="Q8" s="591"/>
      <c r="R8" s="591"/>
      <c r="S8" s="591"/>
      <c r="T8" s="591"/>
      <c r="U8" s="591"/>
    </row>
    <row r="9" spans="1:21" s="20" customFormat="1" ht="15" customHeight="1" x14ac:dyDescent="0.25">
      <c r="A9" s="61">
        <v>1</v>
      </c>
      <c r="B9" s="4" t="s">
        <v>913</v>
      </c>
      <c r="C9" s="5">
        <v>2.5</v>
      </c>
      <c r="D9" s="50">
        <v>0.9</v>
      </c>
      <c r="E9" s="50"/>
      <c r="F9" s="31"/>
      <c r="G9" s="50">
        <f t="shared" ref="G9:G72" si="0">D9-E9</f>
        <v>0.9</v>
      </c>
      <c r="H9" s="107">
        <v>0</v>
      </c>
      <c r="I9" s="50">
        <f t="shared" ref="I9" si="1">C9*1.05</f>
        <v>2.625</v>
      </c>
      <c r="J9" s="107">
        <f>I9-G9</f>
        <v>1.7250000000000001</v>
      </c>
      <c r="K9" s="19" t="s">
        <v>902</v>
      </c>
      <c r="L9" s="58"/>
      <c r="M9" s="50"/>
      <c r="N9" s="50">
        <f t="shared" ref="N9:N39" si="2">D9+M9</f>
        <v>0.9</v>
      </c>
      <c r="O9" s="50">
        <f>E9</f>
        <v>0</v>
      </c>
      <c r="P9" s="31">
        <f>F9</f>
        <v>0</v>
      </c>
      <c r="Q9" s="50">
        <f>N9-O9</f>
        <v>0.9</v>
      </c>
      <c r="R9" s="50">
        <v>0</v>
      </c>
      <c r="S9" s="50">
        <f>I9</f>
        <v>2.625</v>
      </c>
      <c r="T9" s="107">
        <f>S9-Q9</f>
        <v>1.7250000000000001</v>
      </c>
      <c r="U9" s="19" t="s">
        <v>902</v>
      </c>
    </row>
    <row r="10" spans="1:21" s="35" customFormat="1" ht="15" customHeight="1" x14ac:dyDescent="0.25">
      <c r="A10" s="61">
        <v>2</v>
      </c>
      <c r="B10" s="4" t="s">
        <v>914</v>
      </c>
      <c r="C10" s="5">
        <v>6.3</v>
      </c>
      <c r="D10" s="50">
        <v>1.22</v>
      </c>
      <c r="E10" s="50"/>
      <c r="F10" s="31"/>
      <c r="G10" s="50">
        <f t="shared" si="0"/>
        <v>1.22</v>
      </c>
      <c r="H10" s="107">
        <v>0</v>
      </c>
      <c r="I10" s="50">
        <f>C10*1.05</f>
        <v>6.6150000000000002</v>
      </c>
      <c r="J10" s="107">
        <f>I10-G10</f>
        <v>5.3950000000000005</v>
      </c>
      <c r="K10" s="19" t="s">
        <v>902</v>
      </c>
      <c r="L10" s="58"/>
      <c r="M10" s="50"/>
      <c r="N10" s="50">
        <f t="shared" si="2"/>
        <v>1.22</v>
      </c>
      <c r="O10" s="50">
        <f t="shared" ref="O10:P39" si="3">E10</f>
        <v>0</v>
      </c>
      <c r="P10" s="31">
        <f t="shared" si="3"/>
        <v>0</v>
      </c>
      <c r="Q10" s="50">
        <f t="shared" ref="Q10:Q39" si="4">N10-O10</f>
        <v>1.22</v>
      </c>
      <c r="R10" s="50">
        <v>0</v>
      </c>
      <c r="S10" s="50">
        <f t="shared" ref="S10:S39" si="5">I10</f>
        <v>6.6150000000000002</v>
      </c>
      <c r="T10" s="107">
        <f t="shared" ref="T10:T39" si="6">S10-Q10</f>
        <v>5.3950000000000005</v>
      </c>
      <c r="U10" s="19" t="s">
        <v>902</v>
      </c>
    </row>
    <row r="11" spans="1:21" s="35" customFormat="1" ht="15" customHeight="1" x14ac:dyDescent="0.25">
      <c r="A11" s="61">
        <v>3</v>
      </c>
      <c r="B11" s="4" t="s">
        <v>919</v>
      </c>
      <c r="C11" s="5">
        <v>2.5</v>
      </c>
      <c r="D11" s="50">
        <v>0.25</v>
      </c>
      <c r="E11" s="50"/>
      <c r="F11" s="31"/>
      <c r="G11" s="50">
        <f t="shared" si="0"/>
        <v>0.25</v>
      </c>
      <c r="H11" s="107">
        <v>0</v>
      </c>
      <c r="I11" s="50">
        <f>C11*1.05</f>
        <v>2.625</v>
      </c>
      <c r="J11" s="107">
        <f t="shared" ref="J11:J39" si="7">I11-G11</f>
        <v>2.375</v>
      </c>
      <c r="K11" s="19" t="s">
        <v>902</v>
      </c>
      <c r="L11" s="58"/>
      <c r="M11" s="50"/>
      <c r="N11" s="50">
        <f t="shared" si="2"/>
        <v>0.25</v>
      </c>
      <c r="O11" s="50">
        <f t="shared" si="3"/>
        <v>0</v>
      </c>
      <c r="P11" s="31">
        <f t="shared" si="3"/>
        <v>0</v>
      </c>
      <c r="Q11" s="50">
        <f t="shared" si="4"/>
        <v>0.25</v>
      </c>
      <c r="R11" s="50">
        <v>0</v>
      </c>
      <c r="S11" s="50">
        <f t="shared" si="5"/>
        <v>2.625</v>
      </c>
      <c r="T11" s="107">
        <f t="shared" si="6"/>
        <v>2.375</v>
      </c>
      <c r="U11" s="19" t="s">
        <v>902</v>
      </c>
    </row>
    <row r="12" spans="1:21" s="35" customFormat="1" ht="15" customHeight="1" x14ac:dyDescent="0.25">
      <c r="A12" s="61">
        <v>4</v>
      </c>
      <c r="B12" s="4" t="s">
        <v>915</v>
      </c>
      <c r="C12" s="5">
        <v>2.5</v>
      </c>
      <c r="D12" s="50">
        <v>0.42</v>
      </c>
      <c r="E12" s="50"/>
      <c r="F12" s="31"/>
      <c r="G12" s="50">
        <f t="shared" si="0"/>
        <v>0.42</v>
      </c>
      <c r="H12" s="107">
        <v>0</v>
      </c>
      <c r="I12" s="50">
        <f t="shared" ref="I12:I39" si="8">C12*1.05</f>
        <v>2.625</v>
      </c>
      <c r="J12" s="107">
        <f t="shared" si="7"/>
        <v>2.2050000000000001</v>
      </c>
      <c r="K12" s="19" t="s">
        <v>902</v>
      </c>
      <c r="L12" s="58"/>
      <c r="M12" s="50"/>
      <c r="N12" s="50">
        <f t="shared" si="2"/>
        <v>0.42</v>
      </c>
      <c r="O12" s="50">
        <f t="shared" si="3"/>
        <v>0</v>
      </c>
      <c r="P12" s="31">
        <f t="shared" si="3"/>
        <v>0</v>
      </c>
      <c r="Q12" s="50">
        <f t="shared" si="4"/>
        <v>0.42</v>
      </c>
      <c r="R12" s="50">
        <v>0</v>
      </c>
      <c r="S12" s="50">
        <f t="shared" si="5"/>
        <v>2.625</v>
      </c>
      <c r="T12" s="107">
        <f t="shared" si="6"/>
        <v>2.2050000000000001</v>
      </c>
      <c r="U12" s="19" t="s">
        <v>902</v>
      </c>
    </row>
    <row r="13" spans="1:21" s="35" customFormat="1" ht="15" customHeight="1" x14ac:dyDescent="0.25">
      <c r="A13" s="61">
        <v>5</v>
      </c>
      <c r="B13" s="4" t="s">
        <v>920</v>
      </c>
      <c r="C13" s="5">
        <v>2.5</v>
      </c>
      <c r="D13" s="50">
        <v>0.22</v>
      </c>
      <c r="E13" s="50"/>
      <c r="F13" s="31"/>
      <c r="G13" s="50">
        <f t="shared" si="0"/>
        <v>0.22</v>
      </c>
      <c r="H13" s="107">
        <v>0</v>
      </c>
      <c r="I13" s="50">
        <f t="shared" si="8"/>
        <v>2.625</v>
      </c>
      <c r="J13" s="107">
        <f t="shared" si="7"/>
        <v>2.4049999999999998</v>
      </c>
      <c r="K13" s="19" t="s">
        <v>902</v>
      </c>
      <c r="L13" s="58"/>
      <c r="M13" s="50"/>
      <c r="N13" s="50">
        <f t="shared" si="2"/>
        <v>0.22</v>
      </c>
      <c r="O13" s="50">
        <f t="shared" si="3"/>
        <v>0</v>
      </c>
      <c r="P13" s="31">
        <f t="shared" si="3"/>
        <v>0</v>
      </c>
      <c r="Q13" s="50">
        <f t="shared" si="4"/>
        <v>0.22</v>
      </c>
      <c r="R13" s="50">
        <v>0</v>
      </c>
      <c r="S13" s="50">
        <f t="shared" si="5"/>
        <v>2.625</v>
      </c>
      <c r="T13" s="107">
        <f t="shared" si="6"/>
        <v>2.4049999999999998</v>
      </c>
      <c r="U13" s="19" t="s">
        <v>902</v>
      </c>
    </row>
    <row r="14" spans="1:21" s="35" customFormat="1" ht="15" customHeight="1" x14ac:dyDescent="0.25">
      <c r="A14" s="61">
        <v>6</v>
      </c>
      <c r="B14" s="4" t="s">
        <v>924</v>
      </c>
      <c r="C14" s="5">
        <v>1.6</v>
      </c>
      <c r="D14" s="50">
        <v>0.3</v>
      </c>
      <c r="E14" s="50"/>
      <c r="F14" s="31"/>
      <c r="G14" s="50">
        <f t="shared" si="0"/>
        <v>0.3</v>
      </c>
      <c r="H14" s="107">
        <v>0</v>
      </c>
      <c r="I14" s="50">
        <f>C14*1.05</f>
        <v>1.6800000000000002</v>
      </c>
      <c r="J14" s="107">
        <f t="shared" si="7"/>
        <v>1.3800000000000001</v>
      </c>
      <c r="K14" s="19" t="s">
        <v>902</v>
      </c>
      <c r="L14" s="58"/>
      <c r="M14" s="50"/>
      <c r="N14" s="50">
        <f t="shared" si="2"/>
        <v>0.3</v>
      </c>
      <c r="O14" s="50">
        <f t="shared" si="3"/>
        <v>0</v>
      </c>
      <c r="P14" s="31">
        <f t="shared" si="3"/>
        <v>0</v>
      </c>
      <c r="Q14" s="50">
        <f t="shared" si="4"/>
        <v>0.3</v>
      </c>
      <c r="R14" s="50">
        <v>0</v>
      </c>
      <c r="S14" s="50">
        <f t="shared" si="5"/>
        <v>1.6800000000000002</v>
      </c>
      <c r="T14" s="107">
        <f t="shared" si="6"/>
        <v>1.3800000000000001</v>
      </c>
      <c r="U14" s="19" t="s">
        <v>902</v>
      </c>
    </row>
    <row r="15" spans="1:21" s="35" customFormat="1" ht="15" customHeight="1" x14ac:dyDescent="0.25">
      <c r="A15" s="61">
        <v>7</v>
      </c>
      <c r="B15" s="4" t="s">
        <v>921</v>
      </c>
      <c r="C15" s="5">
        <v>16</v>
      </c>
      <c r="D15" s="50">
        <v>0.36499999999999999</v>
      </c>
      <c r="E15" s="50"/>
      <c r="F15" s="31"/>
      <c r="G15" s="50">
        <f t="shared" si="0"/>
        <v>0.36499999999999999</v>
      </c>
      <c r="H15" s="107">
        <v>0</v>
      </c>
      <c r="I15" s="50">
        <f t="shared" si="8"/>
        <v>16.8</v>
      </c>
      <c r="J15" s="107">
        <f t="shared" si="7"/>
        <v>16.435000000000002</v>
      </c>
      <c r="K15" s="19" t="s">
        <v>902</v>
      </c>
      <c r="L15" s="58"/>
      <c r="M15" s="50"/>
      <c r="N15" s="50">
        <f t="shared" si="2"/>
        <v>0.36499999999999999</v>
      </c>
      <c r="O15" s="50">
        <f t="shared" si="3"/>
        <v>0</v>
      </c>
      <c r="P15" s="31">
        <f t="shared" si="3"/>
        <v>0</v>
      </c>
      <c r="Q15" s="50">
        <f t="shared" si="4"/>
        <v>0.36499999999999999</v>
      </c>
      <c r="R15" s="50">
        <v>0</v>
      </c>
      <c r="S15" s="50">
        <f t="shared" si="5"/>
        <v>16.8</v>
      </c>
      <c r="T15" s="107">
        <f t="shared" si="6"/>
        <v>16.435000000000002</v>
      </c>
      <c r="U15" s="19" t="s">
        <v>902</v>
      </c>
    </row>
    <row r="16" spans="1:21" s="35" customFormat="1" ht="15" customHeight="1" x14ac:dyDescent="0.25">
      <c r="A16" s="61">
        <v>8</v>
      </c>
      <c r="B16" s="4" t="s">
        <v>925</v>
      </c>
      <c r="C16" s="5">
        <v>6.3</v>
      </c>
      <c r="D16" s="50">
        <v>1.0720000000000001</v>
      </c>
      <c r="E16" s="50"/>
      <c r="F16" s="31"/>
      <c r="G16" s="50">
        <f t="shared" si="0"/>
        <v>1.0720000000000001</v>
      </c>
      <c r="H16" s="107">
        <v>0</v>
      </c>
      <c r="I16" s="50">
        <f t="shared" si="8"/>
        <v>6.6150000000000002</v>
      </c>
      <c r="J16" s="107">
        <f t="shared" si="7"/>
        <v>5.5430000000000001</v>
      </c>
      <c r="K16" s="19" t="s">
        <v>902</v>
      </c>
      <c r="L16" s="58"/>
      <c r="M16" s="50"/>
      <c r="N16" s="50">
        <f t="shared" si="2"/>
        <v>1.0720000000000001</v>
      </c>
      <c r="O16" s="50">
        <f t="shared" si="3"/>
        <v>0</v>
      </c>
      <c r="P16" s="31">
        <f t="shared" si="3"/>
        <v>0</v>
      </c>
      <c r="Q16" s="50">
        <f t="shared" si="4"/>
        <v>1.0720000000000001</v>
      </c>
      <c r="R16" s="50">
        <v>0</v>
      </c>
      <c r="S16" s="50">
        <f t="shared" si="5"/>
        <v>6.6150000000000002</v>
      </c>
      <c r="T16" s="107">
        <f t="shared" si="6"/>
        <v>5.5430000000000001</v>
      </c>
      <c r="U16" s="19" t="s">
        <v>902</v>
      </c>
    </row>
    <row r="17" spans="1:21" s="35" customFormat="1" ht="15" customHeight="1" x14ac:dyDescent="0.25">
      <c r="A17" s="61">
        <v>9</v>
      </c>
      <c r="B17" s="4" t="s">
        <v>1282</v>
      </c>
      <c r="C17" s="5">
        <v>2.5</v>
      </c>
      <c r="D17" s="50">
        <v>0.48699999999999999</v>
      </c>
      <c r="E17" s="50"/>
      <c r="F17" s="31"/>
      <c r="G17" s="50">
        <f t="shared" si="0"/>
        <v>0.48699999999999999</v>
      </c>
      <c r="H17" s="50">
        <v>0</v>
      </c>
      <c r="I17" s="50">
        <f t="shared" si="8"/>
        <v>2.625</v>
      </c>
      <c r="J17" s="50">
        <f t="shared" si="7"/>
        <v>2.1379999999999999</v>
      </c>
      <c r="K17" s="19" t="s">
        <v>902</v>
      </c>
      <c r="L17" s="58"/>
      <c r="M17" s="106"/>
      <c r="N17" s="50">
        <f t="shared" si="2"/>
        <v>0.48699999999999999</v>
      </c>
      <c r="O17" s="50">
        <f t="shared" si="3"/>
        <v>0</v>
      </c>
      <c r="P17" s="31">
        <f t="shared" si="3"/>
        <v>0</v>
      </c>
      <c r="Q17" s="50">
        <f t="shared" si="4"/>
        <v>0.48699999999999999</v>
      </c>
      <c r="R17" s="50">
        <v>0</v>
      </c>
      <c r="S17" s="50">
        <f t="shared" si="5"/>
        <v>2.625</v>
      </c>
      <c r="T17" s="50">
        <f t="shared" si="6"/>
        <v>2.1379999999999999</v>
      </c>
      <c r="U17" s="19" t="s">
        <v>902</v>
      </c>
    </row>
    <row r="18" spans="1:21" s="35" customFormat="1" ht="69" customHeight="1" x14ac:dyDescent="0.25">
      <c r="A18" s="61">
        <v>10</v>
      </c>
      <c r="B18" s="679" t="s">
        <v>922</v>
      </c>
      <c r="C18" s="5">
        <v>10</v>
      </c>
      <c r="D18" s="50">
        <v>10.17</v>
      </c>
      <c r="E18" s="50"/>
      <c r="F18" s="31"/>
      <c r="G18" s="50">
        <f t="shared" si="0"/>
        <v>10.17</v>
      </c>
      <c r="H18" s="107">
        <v>0</v>
      </c>
      <c r="I18" s="50">
        <f t="shared" si="8"/>
        <v>10.5</v>
      </c>
      <c r="J18" s="107">
        <f t="shared" si="7"/>
        <v>0.33000000000000007</v>
      </c>
      <c r="K18" s="368" t="s">
        <v>909</v>
      </c>
      <c r="L18" s="58"/>
      <c r="M18" s="50"/>
      <c r="N18" s="50">
        <f t="shared" si="2"/>
        <v>10.17</v>
      </c>
      <c r="O18" s="50">
        <f t="shared" si="3"/>
        <v>0</v>
      </c>
      <c r="P18" s="31">
        <f t="shared" si="3"/>
        <v>0</v>
      </c>
      <c r="Q18" s="50">
        <f t="shared" si="4"/>
        <v>10.17</v>
      </c>
      <c r="R18" s="50">
        <v>0</v>
      </c>
      <c r="S18" s="50">
        <f t="shared" si="5"/>
        <v>10.5</v>
      </c>
      <c r="T18" s="107">
        <f t="shared" si="6"/>
        <v>0.33000000000000007</v>
      </c>
      <c r="U18" s="368" t="s">
        <v>910</v>
      </c>
    </row>
    <row r="19" spans="1:21" s="35" customFormat="1" ht="64.5" customHeight="1" x14ac:dyDescent="0.25">
      <c r="A19" s="61">
        <v>11</v>
      </c>
      <c r="B19" s="679" t="s">
        <v>926</v>
      </c>
      <c r="C19" s="5">
        <v>6.3</v>
      </c>
      <c r="D19" s="50">
        <v>6.3810000000000002</v>
      </c>
      <c r="E19" s="50"/>
      <c r="F19" s="31"/>
      <c r="G19" s="50">
        <f t="shared" si="0"/>
        <v>6.3810000000000002</v>
      </c>
      <c r="H19" s="107">
        <v>0</v>
      </c>
      <c r="I19" s="50">
        <f t="shared" si="8"/>
        <v>6.6150000000000002</v>
      </c>
      <c r="J19" s="107">
        <f t="shared" si="7"/>
        <v>0.23399999999999999</v>
      </c>
      <c r="K19" s="368" t="s">
        <v>909</v>
      </c>
      <c r="L19" s="58"/>
      <c r="M19" s="50"/>
      <c r="N19" s="50">
        <f t="shared" si="2"/>
        <v>6.3810000000000002</v>
      </c>
      <c r="O19" s="50">
        <f t="shared" si="3"/>
        <v>0</v>
      </c>
      <c r="P19" s="31">
        <f t="shared" si="3"/>
        <v>0</v>
      </c>
      <c r="Q19" s="50">
        <f t="shared" si="4"/>
        <v>6.3810000000000002</v>
      </c>
      <c r="R19" s="50">
        <v>0</v>
      </c>
      <c r="S19" s="50">
        <f t="shared" si="5"/>
        <v>6.6150000000000002</v>
      </c>
      <c r="T19" s="107">
        <f t="shared" si="6"/>
        <v>0.23399999999999999</v>
      </c>
      <c r="U19" s="368" t="s">
        <v>910</v>
      </c>
    </row>
    <row r="20" spans="1:21" s="35" customFormat="1" ht="15" customHeight="1" x14ac:dyDescent="0.25">
      <c r="A20" s="61">
        <v>12</v>
      </c>
      <c r="B20" s="4" t="s">
        <v>927</v>
      </c>
      <c r="C20" s="5">
        <v>6.3</v>
      </c>
      <c r="D20" s="50">
        <v>0.99</v>
      </c>
      <c r="E20" s="50"/>
      <c r="F20" s="31"/>
      <c r="G20" s="50">
        <f t="shared" si="0"/>
        <v>0.99</v>
      </c>
      <c r="H20" s="107">
        <v>0</v>
      </c>
      <c r="I20" s="50">
        <f t="shared" si="8"/>
        <v>6.6150000000000002</v>
      </c>
      <c r="J20" s="107">
        <f t="shared" si="7"/>
        <v>5.625</v>
      </c>
      <c r="K20" s="19" t="s">
        <v>902</v>
      </c>
      <c r="L20" s="58"/>
      <c r="M20" s="50"/>
      <c r="N20" s="50">
        <f t="shared" si="2"/>
        <v>0.99</v>
      </c>
      <c r="O20" s="50">
        <f t="shared" si="3"/>
        <v>0</v>
      </c>
      <c r="P20" s="31">
        <f t="shared" si="3"/>
        <v>0</v>
      </c>
      <c r="Q20" s="50">
        <f t="shared" si="4"/>
        <v>0.99</v>
      </c>
      <c r="R20" s="50">
        <v>0</v>
      </c>
      <c r="S20" s="50">
        <f t="shared" si="5"/>
        <v>6.6150000000000002</v>
      </c>
      <c r="T20" s="107">
        <f t="shared" si="6"/>
        <v>5.625</v>
      </c>
      <c r="U20" s="19" t="s">
        <v>902</v>
      </c>
    </row>
    <row r="21" spans="1:21" s="35" customFormat="1" ht="15" customHeight="1" x14ac:dyDescent="0.25">
      <c r="A21" s="61">
        <v>13</v>
      </c>
      <c r="B21" s="4" t="s">
        <v>928</v>
      </c>
      <c r="C21" s="5">
        <v>6.3</v>
      </c>
      <c r="D21" s="50">
        <v>0.46</v>
      </c>
      <c r="E21" s="50"/>
      <c r="F21" s="31"/>
      <c r="G21" s="50">
        <f t="shared" si="0"/>
        <v>0.46</v>
      </c>
      <c r="H21" s="107">
        <v>0</v>
      </c>
      <c r="I21" s="50">
        <f t="shared" si="8"/>
        <v>6.6150000000000002</v>
      </c>
      <c r="J21" s="107">
        <f t="shared" si="7"/>
        <v>6.1550000000000002</v>
      </c>
      <c r="K21" s="19" t="s">
        <v>902</v>
      </c>
      <c r="L21" s="58"/>
      <c r="M21" s="50"/>
      <c r="N21" s="50">
        <f t="shared" si="2"/>
        <v>0.46</v>
      </c>
      <c r="O21" s="50">
        <f t="shared" si="3"/>
        <v>0</v>
      </c>
      <c r="P21" s="31">
        <f t="shared" si="3"/>
        <v>0</v>
      </c>
      <c r="Q21" s="50">
        <f t="shared" si="4"/>
        <v>0.46</v>
      </c>
      <c r="R21" s="50">
        <v>0</v>
      </c>
      <c r="S21" s="50">
        <f t="shared" si="5"/>
        <v>6.6150000000000002</v>
      </c>
      <c r="T21" s="107">
        <f t="shared" si="6"/>
        <v>6.1550000000000002</v>
      </c>
      <c r="U21" s="19" t="s">
        <v>902</v>
      </c>
    </row>
    <row r="22" spans="1:21" s="35" customFormat="1" ht="127.5" customHeight="1" x14ac:dyDescent="0.25">
      <c r="A22" s="61">
        <v>14</v>
      </c>
      <c r="B22" s="4" t="s">
        <v>929</v>
      </c>
      <c r="C22" s="5">
        <v>4</v>
      </c>
      <c r="D22" s="50">
        <v>0.46</v>
      </c>
      <c r="E22" s="50"/>
      <c r="F22" s="31"/>
      <c r="G22" s="50">
        <f t="shared" si="0"/>
        <v>0.46</v>
      </c>
      <c r="H22" s="107">
        <v>0</v>
      </c>
      <c r="I22" s="50">
        <f t="shared" si="8"/>
        <v>4.2</v>
      </c>
      <c r="J22" s="107">
        <f t="shared" si="7"/>
        <v>3.74</v>
      </c>
      <c r="K22" s="19" t="s">
        <v>902</v>
      </c>
      <c r="L22" s="58"/>
      <c r="M22" s="50"/>
      <c r="N22" s="50">
        <f t="shared" si="2"/>
        <v>0.46</v>
      </c>
      <c r="O22" s="50">
        <f t="shared" si="3"/>
        <v>0</v>
      </c>
      <c r="P22" s="31">
        <f t="shared" si="3"/>
        <v>0</v>
      </c>
      <c r="Q22" s="50">
        <f t="shared" si="4"/>
        <v>0.46</v>
      </c>
      <c r="R22" s="50">
        <v>0</v>
      </c>
      <c r="S22" s="50">
        <f t="shared" si="5"/>
        <v>4.2</v>
      </c>
      <c r="T22" s="107">
        <f t="shared" si="6"/>
        <v>3.74</v>
      </c>
      <c r="U22" s="19" t="s">
        <v>902</v>
      </c>
    </row>
    <row r="23" spans="1:21" s="35" customFormat="1" ht="15" customHeight="1" x14ac:dyDescent="0.25">
      <c r="A23" s="61">
        <v>15</v>
      </c>
      <c r="B23" s="4" t="s">
        <v>918</v>
      </c>
      <c r="C23" s="5">
        <v>2.5</v>
      </c>
      <c r="D23" s="50">
        <v>1.4999999999999999E-2</v>
      </c>
      <c r="E23" s="50"/>
      <c r="F23" s="31"/>
      <c r="G23" s="50">
        <f t="shared" si="0"/>
        <v>1.4999999999999999E-2</v>
      </c>
      <c r="H23" s="107">
        <v>0</v>
      </c>
      <c r="I23" s="50">
        <f t="shared" si="8"/>
        <v>2.625</v>
      </c>
      <c r="J23" s="107">
        <f t="shared" si="7"/>
        <v>2.61</v>
      </c>
      <c r="K23" s="19" t="s">
        <v>902</v>
      </c>
      <c r="L23" s="58"/>
      <c r="M23" s="50"/>
      <c r="N23" s="50">
        <f t="shared" si="2"/>
        <v>1.4999999999999999E-2</v>
      </c>
      <c r="O23" s="50">
        <f t="shared" si="3"/>
        <v>0</v>
      </c>
      <c r="P23" s="31">
        <f t="shared" si="3"/>
        <v>0</v>
      </c>
      <c r="Q23" s="50">
        <f t="shared" si="4"/>
        <v>1.4999999999999999E-2</v>
      </c>
      <c r="R23" s="50">
        <v>0</v>
      </c>
      <c r="S23" s="50">
        <f t="shared" si="5"/>
        <v>2.625</v>
      </c>
      <c r="T23" s="107">
        <f t="shared" si="6"/>
        <v>2.61</v>
      </c>
      <c r="U23" s="19" t="s">
        <v>902</v>
      </c>
    </row>
    <row r="24" spans="1:21" s="35" customFormat="1" ht="15" customHeight="1" x14ac:dyDescent="0.25">
      <c r="A24" s="61">
        <v>16</v>
      </c>
      <c r="B24" s="4" t="s">
        <v>930</v>
      </c>
      <c r="C24" s="5">
        <v>2.5</v>
      </c>
      <c r="D24" s="50">
        <v>0.28799999999999998</v>
      </c>
      <c r="E24" s="50"/>
      <c r="F24" s="31"/>
      <c r="G24" s="50">
        <f t="shared" si="0"/>
        <v>0.28799999999999998</v>
      </c>
      <c r="H24" s="107">
        <v>0</v>
      </c>
      <c r="I24" s="50">
        <f t="shared" si="8"/>
        <v>2.625</v>
      </c>
      <c r="J24" s="107">
        <f t="shared" si="7"/>
        <v>2.3370000000000002</v>
      </c>
      <c r="K24" s="19" t="s">
        <v>902</v>
      </c>
      <c r="L24" s="58"/>
      <c r="M24" s="50"/>
      <c r="N24" s="50">
        <f t="shared" si="2"/>
        <v>0.28799999999999998</v>
      </c>
      <c r="O24" s="50">
        <f t="shared" si="3"/>
        <v>0</v>
      </c>
      <c r="P24" s="31">
        <f t="shared" si="3"/>
        <v>0</v>
      </c>
      <c r="Q24" s="50">
        <f t="shared" si="4"/>
        <v>0.28799999999999998</v>
      </c>
      <c r="R24" s="50">
        <v>0</v>
      </c>
      <c r="S24" s="50">
        <f t="shared" si="5"/>
        <v>2.625</v>
      </c>
      <c r="T24" s="107">
        <f t="shared" si="6"/>
        <v>2.3370000000000002</v>
      </c>
      <c r="U24" s="19" t="s">
        <v>902</v>
      </c>
    </row>
    <row r="25" spans="1:21" s="35" customFormat="1" ht="15" customHeight="1" x14ac:dyDescent="0.25">
      <c r="A25" s="61">
        <v>17</v>
      </c>
      <c r="B25" s="4" t="s">
        <v>931</v>
      </c>
      <c r="C25" s="5">
        <v>2.5</v>
      </c>
      <c r="D25" s="50">
        <v>9.8000000000000004E-2</v>
      </c>
      <c r="E25" s="50"/>
      <c r="F25" s="31"/>
      <c r="G25" s="50">
        <f t="shared" si="0"/>
        <v>9.8000000000000004E-2</v>
      </c>
      <c r="H25" s="107">
        <v>0</v>
      </c>
      <c r="I25" s="50">
        <f t="shared" si="8"/>
        <v>2.625</v>
      </c>
      <c r="J25" s="107">
        <f t="shared" si="7"/>
        <v>2.5270000000000001</v>
      </c>
      <c r="K25" s="19" t="s">
        <v>902</v>
      </c>
      <c r="L25" s="58"/>
      <c r="M25" s="50"/>
      <c r="N25" s="50">
        <f t="shared" si="2"/>
        <v>9.8000000000000004E-2</v>
      </c>
      <c r="O25" s="50">
        <f t="shared" si="3"/>
        <v>0</v>
      </c>
      <c r="P25" s="31">
        <f t="shared" si="3"/>
        <v>0</v>
      </c>
      <c r="Q25" s="50">
        <f t="shared" si="4"/>
        <v>9.8000000000000004E-2</v>
      </c>
      <c r="R25" s="50">
        <v>0</v>
      </c>
      <c r="S25" s="50">
        <f t="shared" si="5"/>
        <v>2.625</v>
      </c>
      <c r="T25" s="107">
        <f t="shared" si="6"/>
        <v>2.5270000000000001</v>
      </c>
      <c r="U25" s="19" t="s">
        <v>902</v>
      </c>
    </row>
    <row r="26" spans="1:21" s="35" customFormat="1" ht="15" customHeight="1" x14ac:dyDescent="0.25">
      <c r="A26" s="61">
        <v>18</v>
      </c>
      <c r="B26" s="4" t="s">
        <v>932</v>
      </c>
      <c r="C26" s="5">
        <v>2.5</v>
      </c>
      <c r="D26" s="50">
        <v>0.3</v>
      </c>
      <c r="E26" s="50"/>
      <c r="F26" s="31"/>
      <c r="G26" s="50">
        <f t="shared" si="0"/>
        <v>0.3</v>
      </c>
      <c r="H26" s="107">
        <v>0</v>
      </c>
      <c r="I26" s="50">
        <f t="shared" si="8"/>
        <v>2.625</v>
      </c>
      <c r="J26" s="107">
        <f t="shared" si="7"/>
        <v>2.3250000000000002</v>
      </c>
      <c r="K26" s="19" t="s">
        <v>902</v>
      </c>
      <c r="L26" s="58"/>
      <c r="M26" s="50"/>
      <c r="N26" s="50">
        <f t="shared" si="2"/>
        <v>0.3</v>
      </c>
      <c r="O26" s="50">
        <f>E26</f>
        <v>0</v>
      </c>
      <c r="P26" s="31">
        <f t="shared" si="3"/>
        <v>0</v>
      </c>
      <c r="Q26" s="50">
        <f t="shared" si="4"/>
        <v>0.3</v>
      </c>
      <c r="R26" s="50">
        <v>0</v>
      </c>
      <c r="S26" s="50">
        <f t="shared" si="5"/>
        <v>2.625</v>
      </c>
      <c r="T26" s="107">
        <f t="shared" si="6"/>
        <v>2.3250000000000002</v>
      </c>
      <c r="U26" s="19" t="s">
        <v>902</v>
      </c>
    </row>
    <row r="27" spans="1:21" s="35" customFormat="1" ht="15" customHeight="1" x14ac:dyDescent="0.25">
      <c r="A27" s="61">
        <v>19</v>
      </c>
      <c r="B27" s="4" t="s">
        <v>933</v>
      </c>
      <c r="C27" s="5">
        <v>1</v>
      </c>
      <c r="D27" s="50">
        <v>0.192</v>
      </c>
      <c r="E27" s="50"/>
      <c r="F27" s="31"/>
      <c r="G27" s="50">
        <f t="shared" si="0"/>
        <v>0.192</v>
      </c>
      <c r="H27" s="107">
        <v>0</v>
      </c>
      <c r="I27" s="50">
        <f t="shared" si="8"/>
        <v>1.05</v>
      </c>
      <c r="J27" s="107">
        <f t="shared" si="7"/>
        <v>0.8580000000000001</v>
      </c>
      <c r="K27" s="19" t="s">
        <v>902</v>
      </c>
      <c r="L27" s="58"/>
      <c r="M27" s="50"/>
      <c r="N27" s="50">
        <f t="shared" si="2"/>
        <v>0.192</v>
      </c>
      <c r="O27" s="50">
        <f t="shared" si="3"/>
        <v>0</v>
      </c>
      <c r="P27" s="31">
        <f t="shared" si="3"/>
        <v>0</v>
      </c>
      <c r="Q27" s="50">
        <f>N27-O27</f>
        <v>0.192</v>
      </c>
      <c r="R27" s="50">
        <v>0</v>
      </c>
      <c r="S27" s="50">
        <f>I27</f>
        <v>1.05</v>
      </c>
      <c r="T27" s="107">
        <f t="shared" si="6"/>
        <v>0.8580000000000001</v>
      </c>
      <c r="U27" s="19" t="s">
        <v>902</v>
      </c>
    </row>
    <row r="28" spans="1:21" s="60" customFormat="1" ht="105" customHeight="1" x14ac:dyDescent="0.25">
      <c r="A28" s="61">
        <v>20</v>
      </c>
      <c r="B28" s="109" t="s">
        <v>934</v>
      </c>
      <c r="C28" s="5">
        <v>1</v>
      </c>
      <c r="D28" s="50">
        <v>0.10299999999999999</v>
      </c>
      <c r="E28" s="106"/>
      <c r="F28" s="111"/>
      <c r="G28" s="50">
        <f t="shared" si="0"/>
        <v>0.10299999999999999</v>
      </c>
      <c r="H28" s="50">
        <v>0</v>
      </c>
      <c r="I28" s="50">
        <f t="shared" si="8"/>
        <v>1.05</v>
      </c>
      <c r="J28" s="50">
        <f t="shared" si="7"/>
        <v>0.94700000000000006</v>
      </c>
      <c r="K28" s="110" t="s">
        <v>911</v>
      </c>
      <c r="L28" s="108"/>
      <c r="M28" s="106"/>
      <c r="N28" s="50">
        <f t="shared" si="2"/>
        <v>0.10299999999999999</v>
      </c>
      <c r="O28" s="50">
        <f t="shared" si="3"/>
        <v>0</v>
      </c>
      <c r="P28" s="31">
        <f>F28</f>
        <v>0</v>
      </c>
      <c r="Q28" s="50">
        <f t="shared" si="4"/>
        <v>0.10299999999999999</v>
      </c>
      <c r="R28" s="50">
        <v>0</v>
      </c>
      <c r="S28" s="50">
        <f t="shared" si="5"/>
        <v>1.05</v>
      </c>
      <c r="T28" s="50">
        <f t="shared" si="6"/>
        <v>0.94700000000000006</v>
      </c>
      <c r="U28" s="110" t="s">
        <v>911</v>
      </c>
    </row>
    <row r="29" spans="1:21" s="35" customFormat="1" ht="15" customHeight="1" x14ac:dyDescent="0.25">
      <c r="A29" s="61">
        <v>21</v>
      </c>
      <c r="B29" s="4" t="s">
        <v>935</v>
      </c>
      <c r="C29" s="5">
        <v>2.5</v>
      </c>
      <c r="D29" s="50">
        <v>0.6</v>
      </c>
      <c r="E29" s="50"/>
      <c r="F29" s="31"/>
      <c r="G29" s="50">
        <f t="shared" si="0"/>
        <v>0.6</v>
      </c>
      <c r="H29" s="107">
        <v>0</v>
      </c>
      <c r="I29" s="50">
        <f t="shared" si="8"/>
        <v>2.625</v>
      </c>
      <c r="J29" s="107">
        <f t="shared" si="7"/>
        <v>2.0249999999999999</v>
      </c>
      <c r="K29" s="19" t="s">
        <v>902</v>
      </c>
      <c r="L29" s="58"/>
      <c r="M29" s="50"/>
      <c r="N29" s="50">
        <f t="shared" si="2"/>
        <v>0.6</v>
      </c>
      <c r="O29" s="50">
        <f t="shared" si="3"/>
        <v>0</v>
      </c>
      <c r="P29" s="31">
        <f t="shared" si="3"/>
        <v>0</v>
      </c>
      <c r="Q29" s="50">
        <f t="shared" si="4"/>
        <v>0.6</v>
      </c>
      <c r="R29" s="50">
        <v>0</v>
      </c>
      <c r="S29" s="50">
        <f t="shared" si="5"/>
        <v>2.625</v>
      </c>
      <c r="T29" s="107">
        <f t="shared" si="6"/>
        <v>2.0249999999999999</v>
      </c>
      <c r="U29" s="19" t="s">
        <v>902</v>
      </c>
    </row>
    <row r="30" spans="1:21" s="60" customFormat="1" ht="137.25" customHeight="1" x14ac:dyDescent="0.25">
      <c r="A30" s="61">
        <v>22</v>
      </c>
      <c r="B30" s="109" t="s">
        <v>936</v>
      </c>
      <c r="C30" s="5">
        <v>4</v>
      </c>
      <c r="D30" s="50">
        <v>0.57999999999999996</v>
      </c>
      <c r="E30" s="50"/>
      <c r="F30" s="31"/>
      <c r="G30" s="50">
        <f t="shared" si="0"/>
        <v>0.57999999999999996</v>
      </c>
      <c r="H30" s="107">
        <v>0</v>
      </c>
      <c r="I30" s="50">
        <f t="shared" si="8"/>
        <v>4.2</v>
      </c>
      <c r="J30" s="107">
        <f t="shared" si="7"/>
        <v>3.62</v>
      </c>
      <c r="K30" s="110" t="s">
        <v>911</v>
      </c>
      <c r="L30" s="58"/>
      <c r="M30" s="50"/>
      <c r="N30" s="50">
        <f t="shared" si="2"/>
        <v>0.57999999999999996</v>
      </c>
      <c r="O30" s="50">
        <f t="shared" si="3"/>
        <v>0</v>
      </c>
      <c r="P30" s="31">
        <f t="shared" si="3"/>
        <v>0</v>
      </c>
      <c r="Q30" s="50">
        <f t="shared" si="4"/>
        <v>0.57999999999999996</v>
      </c>
      <c r="R30" s="50">
        <v>0</v>
      </c>
      <c r="S30" s="50">
        <f t="shared" si="5"/>
        <v>4.2</v>
      </c>
      <c r="T30" s="107">
        <f t="shared" si="6"/>
        <v>3.62</v>
      </c>
      <c r="U30" s="110" t="s">
        <v>911</v>
      </c>
    </row>
    <row r="31" spans="1:21" s="35" customFormat="1" ht="15" customHeight="1" x14ac:dyDescent="0.25">
      <c r="A31" s="61">
        <v>23</v>
      </c>
      <c r="B31" s="4" t="s">
        <v>937</v>
      </c>
      <c r="C31" s="5">
        <v>2.5</v>
      </c>
      <c r="D31" s="50">
        <v>0.17</v>
      </c>
      <c r="E31" s="50"/>
      <c r="F31" s="31"/>
      <c r="G31" s="50">
        <f t="shared" si="0"/>
        <v>0.17</v>
      </c>
      <c r="H31" s="107">
        <v>0</v>
      </c>
      <c r="I31" s="50">
        <f t="shared" si="8"/>
        <v>2.625</v>
      </c>
      <c r="J31" s="107">
        <f t="shared" si="7"/>
        <v>2.4550000000000001</v>
      </c>
      <c r="K31" s="19" t="s">
        <v>902</v>
      </c>
      <c r="L31" s="58"/>
      <c r="M31" s="50"/>
      <c r="N31" s="50">
        <f t="shared" si="2"/>
        <v>0.17</v>
      </c>
      <c r="O31" s="50">
        <f t="shared" si="3"/>
        <v>0</v>
      </c>
      <c r="P31" s="31">
        <f t="shared" si="3"/>
        <v>0</v>
      </c>
      <c r="Q31" s="50">
        <f t="shared" si="4"/>
        <v>0.17</v>
      </c>
      <c r="R31" s="50">
        <v>0</v>
      </c>
      <c r="S31" s="50">
        <f t="shared" si="5"/>
        <v>2.625</v>
      </c>
      <c r="T31" s="107">
        <f t="shared" si="6"/>
        <v>2.4550000000000001</v>
      </c>
      <c r="U31" s="19" t="s">
        <v>902</v>
      </c>
    </row>
    <row r="32" spans="1:21" s="35" customFormat="1" ht="15" customHeight="1" x14ac:dyDescent="0.25">
      <c r="A32" s="61">
        <v>24</v>
      </c>
      <c r="B32" s="4" t="s">
        <v>938</v>
      </c>
      <c r="C32" s="5">
        <v>1</v>
      </c>
      <c r="D32" s="50">
        <v>0.12</v>
      </c>
      <c r="E32" s="50"/>
      <c r="F32" s="31"/>
      <c r="G32" s="50">
        <f t="shared" si="0"/>
        <v>0.12</v>
      </c>
      <c r="H32" s="107">
        <v>0</v>
      </c>
      <c r="I32" s="50">
        <f t="shared" si="8"/>
        <v>1.05</v>
      </c>
      <c r="J32" s="107">
        <f t="shared" si="7"/>
        <v>0.93</v>
      </c>
      <c r="K32" s="19" t="s">
        <v>902</v>
      </c>
      <c r="L32" s="58"/>
      <c r="M32" s="50"/>
      <c r="N32" s="50">
        <f t="shared" si="2"/>
        <v>0.12</v>
      </c>
      <c r="O32" s="50">
        <f t="shared" si="3"/>
        <v>0</v>
      </c>
      <c r="P32" s="31">
        <f t="shared" si="3"/>
        <v>0</v>
      </c>
      <c r="Q32" s="50">
        <f t="shared" si="4"/>
        <v>0.12</v>
      </c>
      <c r="R32" s="50">
        <v>0</v>
      </c>
      <c r="S32" s="50">
        <f t="shared" si="5"/>
        <v>1.05</v>
      </c>
      <c r="T32" s="107">
        <f t="shared" si="6"/>
        <v>0.93</v>
      </c>
      <c r="U32" s="19" t="s">
        <v>902</v>
      </c>
    </row>
    <row r="33" spans="1:21" s="35" customFormat="1" ht="15" customHeight="1" x14ac:dyDescent="0.25">
      <c r="A33" s="61">
        <v>25</v>
      </c>
      <c r="B33" s="4" t="s">
        <v>939</v>
      </c>
      <c r="C33" s="5">
        <v>1.6</v>
      </c>
      <c r="D33" s="50">
        <v>0.3</v>
      </c>
      <c r="E33" s="50"/>
      <c r="F33" s="31"/>
      <c r="G33" s="50">
        <f t="shared" si="0"/>
        <v>0.3</v>
      </c>
      <c r="H33" s="107">
        <v>0</v>
      </c>
      <c r="I33" s="50">
        <f>C33*1.05</f>
        <v>1.6800000000000002</v>
      </c>
      <c r="J33" s="107">
        <f t="shared" si="7"/>
        <v>1.3800000000000001</v>
      </c>
      <c r="K33" s="19" t="s">
        <v>902</v>
      </c>
      <c r="L33" s="58"/>
      <c r="M33" s="50"/>
      <c r="N33" s="50">
        <f t="shared" si="2"/>
        <v>0.3</v>
      </c>
      <c r="O33" s="50">
        <f t="shared" si="3"/>
        <v>0</v>
      </c>
      <c r="P33" s="31">
        <f t="shared" si="3"/>
        <v>0</v>
      </c>
      <c r="Q33" s="50">
        <f t="shared" si="4"/>
        <v>0.3</v>
      </c>
      <c r="R33" s="50">
        <v>0</v>
      </c>
      <c r="S33" s="50">
        <f t="shared" si="5"/>
        <v>1.6800000000000002</v>
      </c>
      <c r="T33" s="107">
        <f t="shared" si="6"/>
        <v>1.3800000000000001</v>
      </c>
      <c r="U33" s="19" t="s">
        <v>902</v>
      </c>
    </row>
    <row r="34" spans="1:21" s="35" customFormat="1" ht="15" customHeight="1" x14ac:dyDescent="0.25">
      <c r="A34" s="61">
        <v>26</v>
      </c>
      <c r="B34" s="4" t="s">
        <v>940</v>
      </c>
      <c r="C34" s="5">
        <v>1.6</v>
      </c>
      <c r="D34" s="50">
        <v>0.06</v>
      </c>
      <c r="E34" s="50"/>
      <c r="F34" s="31"/>
      <c r="G34" s="50">
        <f t="shared" si="0"/>
        <v>0.06</v>
      </c>
      <c r="H34" s="107">
        <v>0</v>
      </c>
      <c r="I34" s="50">
        <f t="shared" si="8"/>
        <v>1.6800000000000002</v>
      </c>
      <c r="J34" s="107">
        <f t="shared" si="7"/>
        <v>1.62</v>
      </c>
      <c r="K34" s="19" t="s">
        <v>902</v>
      </c>
      <c r="L34" s="58"/>
      <c r="M34" s="50"/>
      <c r="N34" s="50">
        <f t="shared" si="2"/>
        <v>0.06</v>
      </c>
      <c r="O34" s="50">
        <f t="shared" si="3"/>
        <v>0</v>
      </c>
      <c r="P34" s="31">
        <f t="shared" si="3"/>
        <v>0</v>
      </c>
      <c r="Q34" s="50">
        <f t="shared" si="4"/>
        <v>0.06</v>
      </c>
      <c r="R34" s="50">
        <v>0</v>
      </c>
      <c r="S34" s="50">
        <f t="shared" si="5"/>
        <v>1.6800000000000002</v>
      </c>
      <c r="T34" s="107">
        <f t="shared" si="6"/>
        <v>1.62</v>
      </c>
      <c r="U34" s="19" t="s">
        <v>902</v>
      </c>
    </row>
    <row r="35" spans="1:21" s="35" customFormat="1" ht="15" customHeight="1" x14ac:dyDescent="0.25">
      <c r="A35" s="61">
        <v>27</v>
      </c>
      <c r="B35" s="4" t="s">
        <v>941</v>
      </c>
      <c r="C35" s="5">
        <v>1.6</v>
      </c>
      <c r="D35" s="50">
        <v>7.0000000000000007E-2</v>
      </c>
      <c r="E35" s="50"/>
      <c r="F35" s="31"/>
      <c r="G35" s="50">
        <f t="shared" si="0"/>
        <v>7.0000000000000007E-2</v>
      </c>
      <c r="H35" s="107">
        <v>0</v>
      </c>
      <c r="I35" s="50">
        <f t="shared" si="8"/>
        <v>1.6800000000000002</v>
      </c>
      <c r="J35" s="107">
        <f t="shared" si="7"/>
        <v>1.61</v>
      </c>
      <c r="K35" s="19" t="s">
        <v>902</v>
      </c>
      <c r="L35" s="58"/>
      <c r="M35" s="50"/>
      <c r="N35" s="50">
        <f t="shared" si="2"/>
        <v>7.0000000000000007E-2</v>
      </c>
      <c r="O35" s="50">
        <f t="shared" si="3"/>
        <v>0</v>
      </c>
      <c r="P35" s="31">
        <f t="shared" si="3"/>
        <v>0</v>
      </c>
      <c r="Q35" s="50">
        <f t="shared" si="4"/>
        <v>7.0000000000000007E-2</v>
      </c>
      <c r="R35" s="50">
        <v>0</v>
      </c>
      <c r="S35" s="50">
        <f t="shared" si="5"/>
        <v>1.6800000000000002</v>
      </c>
      <c r="T35" s="107">
        <f t="shared" si="6"/>
        <v>1.61</v>
      </c>
      <c r="U35" s="19" t="s">
        <v>902</v>
      </c>
    </row>
    <row r="36" spans="1:21" s="35" customFormat="1" ht="15" customHeight="1" x14ac:dyDescent="0.25">
      <c r="A36" s="61">
        <v>28</v>
      </c>
      <c r="B36" s="4" t="s">
        <v>942</v>
      </c>
      <c r="C36" s="5">
        <v>6.3</v>
      </c>
      <c r="D36" s="50">
        <v>0.52</v>
      </c>
      <c r="E36" s="50"/>
      <c r="F36" s="31"/>
      <c r="G36" s="50">
        <f t="shared" si="0"/>
        <v>0.52</v>
      </c>
      <c r="H36" s="107">
        <v>0</v>
      </c>
      <c r="I36" s="50">
        <f t="shared" si="8"/>
        <v>6.6150000000000002</v>
      </c>
      <c r="J36" s="107">
        <f>I36-G36</f>
        <v>6.0950000000000006</v>
      </c>
      <c r="K36" s="19" t="s">
        <v>902</v>
      </c>
      <c r="L36" s="58"/>
      <c r="M36" s="50"/>
      <c r="N36" s="50">
        <f t="shared" si="2"/>
        <v>0.52</v>
      </c>
      <c r="O36" s="50">
        <f t="shared" si="3"/>
        <v>0</v>
      </c>
      <c r="P36" s="31">
        <f t="shared" si="3"/>
        <v>0</v>
      </c>
      <c r="Q36" s="50">
        <f t="shared" si="4"/>
        <v>0.52</v>
      </c>
      <c r="R36" s="50">
        <v>0</v>
      </c>
      <c r="S36" s="50">
        <f t="shared" si="5"/>
        <v>6.6150000000000002</v>
      </c>
      <c r="T36" s="107">
        <f t="shared" si="6"/>
        <v>6.0950000000000006</v>
      </c>
      <c r="U36" s="19" t="s">
        <v>902</v>
      </c>
    </row>
    <row r="37" spans="1:21" s="35" customFormat="1" ht="15" customHeight="1" x14ac:dyDescent="0.25">
      <c r="A37" s="61">
        <v>29</v>
      </c>
      <c r="B37" s="4" t="s">
        <v>943</v>
      </c>
      <c r="C37" s="5">
        <v>1.8</v>
      </c>
      <c r="D37" s="50">
        <v>0.24</v>
      </c>
      <c r="E37" s="50"/>
      <c r="F37" s="31"/>
      <c r="G37" s="50">
        <f t="shared" si="0"/>
        <v>0.24</v>
      </c>
      <c r="H37" s="107">
        <v>0</v>
      </c>
      <c r="I37" s="50">
        <f t="shared" si="8"/>
        <v>1.8900000000000001</v>
      </c>
      <c r="J37" s="107">
        <f t="shared" si="7"/>
        <v>1.6500000000000001</v>
      </c>
      <c r="K37" s="19" t="s">
        <v>902</v>
      </c>
      <c r="L37" s="58"/>
      <c r="M37" s="50"/>
      <c r="N37" s="50">
        <f t="shared" si="2"/>
        <v>0.24</v>
      </c>
      <c r="O37" s="50">
        <f t="shared" si="3"/>
        <v>0</v>
      </c>
      <c r="P37" s="31">
        <f t="shared" si="3"/>
        <v>0</v>
      </c>
      <c r="Q37" s="50">
        <f t="shared" si="4"/>
        <v>0.24</v>
      </c>
      <c r="R37" s="50">
        <v>0</v>
      </c>
      <c r="S37" s="50">
        <f t="shared" si="5"/>
        <v>1.8900000000000001</v>
      </c>
      <c r="T37" s="107">
        <f t="shared" si="6"/>
        <v>1.6500000000000001</v>
      </c>
      <c r="U37" s="19" t="s">
        <v>902</v>
      </c>
    </row>
    <row r="38" spans="1:21" s="35" customFormat="1" ht="15" customHeight="1" x14ac:dyDescent="0.25">
      <c r="A38" s="61">
        <v>30</v>
      </c>
      <c r="B38" s="4" t="s">
        <v>944</v>
      </c>
      <c r="C38" s="5">
        <v>1.6</v>
      </c>
      <c r="D38" s="50">
        <v>0.28499999999999998</v>
      </c>
      <c r="E38" s="50"/>
      <c r="F38" s="31"/>
      <c r="G38" s="50">
        <f t="shared" si="0"/>
        <v>0.28499999999999998</v>
      </c>
      <c r="H38" s="107">
        <v>0</v>
      </c>
      <c r="I38" s="50">
        <f>C38*1.05</f>
        <v>1.6800000000000002</v>
      </c>
      <c r="J38" s="107">
        <f t="shared" si="7"/>
        <v>1.3950000000000002</v>
      </c>
      <c r="K38" s="19" t="s">
        <v>902</v>
      </c>
      <c r="L38" s="58"/>
      <c r="M38" s="50"/>
      <c r="N38" s="50">
        <f t="shared" si="2"/>
        <v>0.28499999999999998</v>
      </c>
      <c r="O38" s="50">
        <f t="shared" si="3"/>
        <v>0</v>
      </c>
      <c r="P38" s="31">
        <f t="shared" si="3"/>
        <v>0</v>
      </c>
      <c r="Q38" s="50">
        <f t="shared" si="4"/>
        <v>0.28499999999999998</v>
      </c>
      <c r="R38" s="50">
        <v>0</v>
      </c>
      <c r="S38" s="50">
        <f t="shared" si="5"/>
        <v>1.6800000000000002</v>
      </c>
      <c r="T38" s="107">
        <f t="shared" si="6"/>
        <v>1.3950000000000002</v>
      </c>
      <c r="U38" s="19" t="s">
        <v>902</v>
      </c>
    </row>
    <row r="39" spans="1:21" s="75" customFormat="1" ht="15" customHeight="1" x14ac:dyDescent="0.25">
      <c r="A39" s="61">
        <v>31</v>
      </c>
      <c r="B39" s="4" t="s">
        <v>945</v>
      </c>
      <c r="C39" s="5">
        <v>1</v>
      </c>
      <c r="D39" s="50">
        <v>0.125</v>
      </c>
      <c r="E39" s="50"/>
      <c r="F39" s="31"/>
      <c r="G39" s="50">
        <f t="shared" si="0"/>
        <v>0.125</v>
      </c>
      <c r="H39" s="107">
        <v>0</v>
      </c>
      <c r="I39" s="50">
        <f t="shared" si="8"/>
        <v>1.05</v>
      </c>
      <c r="J39" s="107">
        <f t="shared" si="7"/>
        <v>0.92500000000000004</v>
      </c>
      <c r="K39" s="19" t="s">
        <v>902</v>
      </c>
      <c r="L39" s="58"/>
      <c r="M39" s="50"/>
      <c r="N39" s="50">
        <f t="shared" si="2"/>
        <v>0.125</v>
      </c>
      <c r="O39" s="50">
        <f t="shared" si="3"/>
        <v>0</v>
      </c>
      <c r="P39" s="31">
        <f t="shared" si="3"/>
        <v>0</v>
      </c>
      <c r="Q39" s="50">
        <f t="shared" si="4"/>
        <v>0.125</v>
      </c>
      <c r="R39" s="50">
        <v>0</v>
      </c>
      <c r="S39" s="50">
        <f t="shared" si="5"/>
        <v>1.05</v>
      </c>
      <c r="T39" s="107">
        <f t="shared" si="6"/>
        <v>0.92500000000000004</v>
      </c>
      <c r="U39" s="19" t="s">
        <v>902</v>
      </c>
    </row>
    <row r="40" spans="1:21" s="43" customFormat="1" ht="15" customHeight="1" x14ac:dyDescent="0.25">
      <c r="A40" s="61">
        <v>32</v>
      </c>
      <c r="B40" s="4" t="s">
        <v>946</v>
      </c>
      <c r="C40" s="5">
        <v>63</v>
      </c>
      <c r="D40" s="50">
        <v>15.103999999999999</v>
      </c>
      <c r="E40" s="50"/>
      <c r="F40" s="31"/>
      <c r="G40" s="52">
        <f t="shared" si="0"/>
        <v>15.103999999999999</v>
      </c>
      <c r="H40" s="52">
        <v>0</v>
      </c>
      <c r="I40" s="50">
        <f>C40*1.05</f>
        <v>66.150000000000006</v>
      </c>
      <c r="J40" s="52">
        <f>I40-G40</f>
        <v>51.046000000000006</v>
      </c>
      <c r="K40" s="19" t="s">
        <v>902</v>
      </c>
      <c r="L40" s="58"/>
      <c r="M40" s="50"/>
      <c r="N40" s="50">
        <f t="shared" ref="N40" si="9">D40+M40</f>
        <v>15.103999999999999</v>
      </c>
      <c r="O40" s="50">
        <f t="shared" ref="O40:P70" si="10">E40</f>
        <v>0</v>
      </c>
      <c r="P40" s="31">
        <f t="shared" si="10"/>
        <v>0</v>
      </c>
      <c r="Q40" s="50">
        <f>N40-O40</f>
        <v>15.103999999999999</v>
      </c>
      <c r="R40" s="50">
        <v>1</v>
      </c>
      <c r="S40" s="50">
        <f>I40</f>
        <v>66.150000000000006</v>
      </c>
      <c r="T40" s="52">
        <f>S40-Q40</f>
        <v>51.046000000000006</v>
      </c>
      <c r="U40" s="19" t="s">
        <v>902</v>
      </c>
    </row>
    <row r="41" spans="1:21" s="43" customFormat="1" ht="15" customHeight="1" x14ac:dyDescent="0.25">
      <c r="A41" s="61">
        <v>33</v>
      </c>
      <c r="B41" s="4" t="s">
        <v>947</v>
      </c>
      <c r="C41" s="5">
        <v>6.3</v>
      </c>
      <c r="D41" s="50">
        <v>5.5709999999999997</v>
      </c>
      <c r="E41" s="50"/>
      <c r="F41" s="31"/>
      <c r="G41" s="52">
        <f t="shared" si="0"/>
        <v>5.5709999999999997</v>
      </c>
      <c r="H41" s="52">
        <v>0</v>
      </c>
      <c r="I41" s="50">
        <f t="shared" ref="I41:I99" si="11">C41*1.05</f>
        <v>6.6150000000000002</v>
      </c>
      <c r="J41" s="52">
        <f t="shared" ref="J41:J49" si="12">I41-G41</f>
        <v>1.0440000000000005</v>
      </c>
      <c r="K41" s="19" t="s">
        <v>902</v>
      </c>
      <c r="L41" s="58"/>
      <c r="M41" s="50"/>
      <c r="N41" s="50">
        <f t="shared" ref="N41:N72" si="13">D41+M41</f>
        <v>5.5709999999999997</v>
      </c>
      <c r="O41" s="50">
        <f t="shared" si="10"/>
        <v>0</v>
      </c>
      <c r="P41" s="31">
        <f t="shared" si="10"/>
        <v>0</v>
      </c>
      <c r="Q41" s="50">
        <f>N41-O41</f>
        <v>5.5709999999999997</v>
      </c>
      <c r="R41" s="50">
        <v>2</v>
      </c>
      <c r="S41" s="50">
        <f>I41</f>
        <v>6.6150000000000002</v>
      </c>
      <c r="T41" s="52">
        <f>S41-Q41</f>
        <v>1.0440000000000005</v>
      </c>
      <c r="U41" s="19" t="s">
        <v>902</v>
      </c>
    </row>
    <row r="42" spans="1:21" s="43" customFormat="1" ht="22.5" customHeight="1" x14ac:dyDescent="0.25">
      <c r="A42" s="61">
        <v>34</v>
      </c>
      <c r="B42" s="4" t="s">
        <v>948</v>
      </c>
      <c r="C42" s="5">
        <v>6.3</v>
      </c>
      <c r="D42" s="50">
        <v>0.36</v>
      </c>
      <c r="E42" s="50"/>
      <c r="F42" s="31"/>
      <c r="G42" s="52">
        <f t="shared" si="0"/>
        <v>0.36</v>
      </c>
      <c r="H42" s="52">
        <v>0</v>
      </c>
      <c r="I42" s="50">
        <f t="shared" si="11"/>
        <v>6.6150000000000002</v>
      </c>
      <c r="J42" s="52">
        <f t="shared" si="12"/>
        <v>6.2549999999999999</v>
      </c>
      <c r="K42" s="19" t="s">
        <v>902</v>
      </c>
      <c r="L42" s="58"/>
      <c r="M42" s="50"/>
      <c r="N42" s="50">
        <f t="shared" si="13"/>
        <v>0.36</v>
      </c>
      <c r="O42" s="50">
        <f t="shared" si="10"/>
        <v>0</v>
      </c>
      <c r="P42" s="31">
        <f t="shared" si="10"/>
        <v>0</v>
      </c>
      <c r="Q42" s="50">
        <f>N42-O42</f>
        <v>0.36</v>
      </c>
      <c r="R42" s="50">
        <v>3</v>
      </c>
      <c r="S42" s="50">
        <f>I42</f>
        <v>6.6150000000000002</v>
      </c>
      <c r="T42" s="52">
        <f>S42-Q42</f>
        <v>6.2549999999999999</v>
      </c>
      <c r="U42" s="19" t="s">
        <v>902</v>
      </c>
    </row>
    <row r="43" spans="1:21" ht="25.5" customHeight="1" x14ac:dyDescent="0.25">
      <c r="A43" s="53">
        <v>35</v>
      </c>
      <c r="B43" s="4" t="s">
        <v>949</v>
      </c>
      <c r="C43" s="5">
        <v>6.3</v>
      </c>
      <c r="D43" s="50">
        <v>0.69</v>
      </c>
      <c r="E43" s="50"/>
      <c r="F43" s="31"/>
      <c r="G43" s="52">
        <f t="shared" si="0"/>
        <v>0.69</v>
      </c>
      <c r="H43" s="52">
        <v>0</v>
      </c>
      <c r="I43" s="50">
        <f t="shared" si="11"/>
        <v>6.6150000000000002</v>
      </c>
      <c r="J43" s="52">
        <f t="shared" si="12"/>
        <v>5.9250000000000007</v>
      </c>
      <c r="K43" s="19" t="s">
        <v>902</v>
      </c>
      <c r="L43" s="58"/>
      <c r="M43" s="50"/>
      <c r="N43" s="50">
        <f t="shared" si="13"/>
        <v>0.69</v>
      </c>
      <c r="O43" s="50">
        <f t="shared" si="10"/>
        <v>0</v>
      </c>
      <c r="P43" s="31">
        <f t="shared" si="10"/>
        <v>0</v>
      </c>
      <c r="Q43" s="50">
        <f>N43-O43</f>
        <v>0.69</v>
      </c>
      <c r="R43" s="50">
        <v>4</v>
      </c>
      <c r="S43" s="50">
        <f>I43</f>
        <v>6.6150000000000002</v>
      </c>
      <c r="T43" s="52">
        <f>S43-Q43</f>
        <v>5.9250000000000007</v>
      </c>
      <c r="U43" s="19" t="s">
        <v>902</v>
      </c>
    </row>
    <row r="44" spans="1:21" s="10" customFormat="1" ht="24" customHeight="1" x14ac:dyDescent="0.25">
      <c r="A44" s="53">
        <v>36</v>
      </c>
      <c r="B44" s="4" t="s">
        <v>950</v>
      </c>
      <c r="C44" s="5">
        <v>3.2</v>
      </c>
      <c r="D44" s="50">
        <v>2.7280000000000002</v>
      </c>
      <c r="E44" s="50"/>
      <c r="F44" s="31"/>
      <c r="G44" s="52">
        <f t="shared" si="0"/>
        <v>2.7280000000000002</v>
      </c>
      <c r="H44" s="52">
        <v>0</v>
      </c>
      <c r="I44" s="50">
        <f t="shared" si="11"/>
        <v>3.3600000000000003</v>
      </c>
      <c r="J44" s="52">
        <f t="shared" si="12"/>
        <v>0.63200000000000012</v>
      </c>
      <c r="K44" s="19" t="s">
        <v>902</v>
      </c>
      <c r="L44" s="58"/>
      <c r="M44" s="50"/>
      <c r="N44" s="50">
        <f t="shared" si="13"/>
        <v>2.7280000000000002</v>
      </c>
      <c r="O44" s="50">
        <f t="shared" si="10"/>
        <v>0</v>
      </c>
      <c r="P44" s="31">
        <f t="shared" si="10"/>
        <v>0</v>
      </c>
      <c r="Q44" s="50">
        <f>N44-O44</f>
        <v>2.7280000000000002</v>
      </c>
      <c r="R44" s="50">
        <v>5</v>
      </c>
      <c r="S44" s="50">
        <f>I44</f>
        <v>3.3600000000000003</v>
      </c>
      <c r="T44" s="52">
        <f>S44-Q44</f>
        <v>0.63200000000000012</v>
      </c>
      <c r="U44" s="19" t="s">
        <v>902</v>
      </c>
    </row>
    <row r="45" spans="1:21" s="35" customFormat="1" ht="26.25" customHeight="1" x14ac:dyDescent="0.25">
      <c r="A45" s="53">
        <v>37</v>
      </c>
      <c r="B45" s="4" t="s">
        <v>951</v>
      </c>
      <c r="C45" s="5">
        <v>1</v>
      </c>
      <c r="D45" s="50">
        <v>0.06</v>
      </c>
      <c r="E45" s="52"/>
      <c r="F45" s="31"/>
      <c r="G45" s="52">
        <f t="shared" si="0"/>
        <v>0.06</v>
      </c>
      <c r="H45" s="52">
        <v>0</v>
      </c>
      <c r="I45" s="50">
        <f t="shared" si="11"/>
        <v>1.05</v>
      </c>
      <c r="J45" s="52">
        <f t="shared" si="12"/>
        <v>0.99</v>
      </c>
      <c r="K45" s="19" t="s">
        <v>902</v>
      </c>
      <c r="L45" s="58"/>
      <c r="M45" s="50"/>
      <c r="N45" s="50">
        <f t="shared" si="13"/>
        <v>0.06</v>
      </c>
      <c r="O45" s="50">
        <f t="shared" si="10"/>
        <v>0</v>
      </c>
      <c r="P45" s="31">
        <f t="shared" si="10"/>
        <v>0</v>
      </c>
      <c r="Q45" s="50">
        <f t="shared" ref="Q45:Q99" si="14">N45-O45</f>
        <v>0.06</v>
      </c>
      <c r="R45" s="50">
        <v>7</v>
      </c>
      <c r="S45" s="50">
        <f t="shared" ref="S45:S99" si="15">I45</f>
        <v>1.05</v>
      </c>
      <c r="T45" s="52">
        <f t="shared" ref="T45:T99" si="16">S45-Q45</f>
        <v>0.99</v>
      </c>
      <c r="U45" s="19" t="s">
        <v>902</v>
      </c>
    </row>
    <row r="46" spans="1:21" s="35" customFormat="1" ht="15.75" customHeight="1" x14ac:dyDescent="0.25">
      <c r="A46" s="53">
        <v>38</v>
      </c>
      <c r="B46" s="4" t="s">
        <v>952</v>
      </c>
      <c r="C46" s="5">
        <v>1.6</v>
      </c>
      <c r="D46" s="50">
        <v>0.21</v>
      </c>
      <c r="E46" s="52"/>
      <c r="F46" s="31"/>
      <c r="G46" s="52">
        <f t="shared" si="0"/>
        <v>0.21</v>
      </c>
      <c r="H46" s="52">
        <v>0</v>
      </c>
      <c r="I46" s="50">
        <f t="shared" si="11"/>
        <v>1.6800000000000002</v>
      </c>
      <c r="J46" s="52">
        <f t="shared" si="12"/>
        <v>1.4700000000000002</v>
      </c>
      <c r="K46" s="19" t="s">
        <v>902</v>
      </c>
      <c r="L46" s="58"/>
      <c r="M46" s="50"/>
      <c r="N46" s="50">
        <f t="shared" si="13"/>
        <v>0.21</v>
      </c>
      <c r="O46" s="50">
        <f t="shared" si="10"/>
        <v>0</v>
      </c>
      <c r="P46" s="31">
        <f t="shared" si="10"/>
        <v>0</v>
      </c>
      <c r="Q46" s="50">
        <f t="shared" si="14"/>
        <v>0.21</v>
      </c>
      <c r="R46" s="50">
        <v>8</v>
      </c>
      <c r="S46" s="50">
        <f t="shared" si="15"/>
        <v>1.6800000000000002</v>
      </c>
      <c r="T46" s="52">
        <f t="shared" si="16"/>
        <v>1.4700000000000002</v>
      </c>
      <c r="U46" s="19" t="s">
        <v>902</v>
      </c>
    </row>
    <row r="47" spans="1:21" s="62" customFormat="1" ht="35.25" customHeight="1" x14ac:dyDescent="0.25">
      <c r="A47" s="61">
        <v>39</v>
      </c>
      <c r="B47" s="4" t="s">
        <v>953</v>
      </c>
      <c r="C47" s="5">
        <v>1.6</v>
      </c>
      <c r="D47" s="50">
        <v>0.21</v>
      </c>
      <c r="E47" s="52"/>
      <c r="F47" s="31"/>
      <c r="G47" s="52">
        <f t="shared" si="0"/>
        <v>0.21</v>
      </c>
      <c r="H47" s="52">
        <v>0</v>
      </c>
      <c r="I47" s="50">
        <f t="shared" si="11"/>
        <v>1.6800000000000002</v>
      </c>
      <c r="J47" s="52">
        <f t="shared" si="12"/>
        <v>1.4700000000000002</v>
      </c>
      <c r="K47" s="19" t="s">
        <v>902</v>
      </c>
      <c r="L47" s="58"/>
      <c r="M47" s="50"/>
      <c r="N47" s="50">
        <f t="shared" si="13"/>
        <v>0.21</v>
      </c>
      <c r="O47" s="50">
        <f t="shared" si="10"/>
        <v>0</v>
      </c>
      <c r="P47" s="31">
        <f t="shared" si="10"/>
        <v>0</v>
      </c>
      <c r="Q47" s="50">
        <f t="shared" si="14"/>
        <v>0.21</v>
      </c>
      <c r="R47" s="50">
        <v>9</v>
      </c>
      <c r="S47" s="50">
        <f t="shared" si="15"/>
        <v>1.6800000000000002</v>
      </c>
      <c r="T47" s="52">
        <f t="shared" si="16"/>
        <v>1.4700000000000002</v>
      </c>
      <c r="U47" s="19" t="s">
        <v>902</v>
      </c>
    </row>
    <row r="48" spans="1:21" s="35" customFormat="1" ht="26.25" customHeight="1" x14ac:dyDescent="0.25">
      <c r="A48" s="53">
        <v>40</v>
      </c>
      <c r="B48" s="4" t="s">
        <v>954</v>
      </c>
      <c r="C48" s="5">
        <v>1.6</v>
      </c>
      <c r="D48" s="50">
        <v>0.96</v>
      </c>
      <c r="E48" s="52"/>
      <c r="F48" s="31"/>
      <c r="G48" s="52">
        <f t="shared" si="0"/>
        <v>0.96</v>
      </c>
      <c r="H48" s="52">
        <v>0</v>
      </c>
      <c r="I48" s="50">
        <f t="shared" si="11"/>
        <v>1.6800000000000002</v>
      </c>
      <c r="J48" s="52">
        <f t="shared" si="12"/>
        <v>0.7200000000000002</v>
      </c>
      <c r="K48" s="19" t="s">
        <v>902</v>
      </c>
      <c r="L48" s="58"/>
      <c r="M48" s="50"/>
      <c r="N48" s="50">
        <f t="shared" si="13"/>
        <v>0.96</v>
      </c>
      <c r="O48" s="50">
        <f t="shared" si="10"/>
        <v>0</v>
      </c>
      <c r="P48" s="31">
        <f t="shared" si="10"/>
        <v>0</v>
      </c>
      <c r="Q48" s="50">
        <f t="shared" si="14"/>
        <v>0.96</v>
      </c>
      <c r="R48" s="50">
        <v>10</v>
      </c>
      <c r="S48" s="50">
        <f t="shared" si="15"/>
        <v>1.6800000000000002</v>
      </c>
      <c r="T48" s="52">
        <f t="shared" si="16"/>
        <v>0.7200000000000002</v>
      </c>
      <c r="U48" s="19" t="s">
        <v>902</v>
      </c>
    </row>
    <row r="49" spans="1:21" s="35" customFormat="1" ht="27" customHeight="1" x14ac:dyDescent="0.25">
      <c r="A49" s="53">
        <v>41</v>
      </c>
      <c r="B49" s="4" t="s">
        <v>955</v>
      </c>
      <c r="C49" s="112">
        <v>1</v>
      </c>
      <c r="D49" s="50">
        <v>4.2999999999999997E-2</v>
      </c>
      <c r="E49" s="52"/>
      <c r="F49" s="31"/>
      <c r="G49" s="52">
        <f t="shared" si="0"/>
        <v>4.2999999999999997E-2</v>
      </c>
      <c r="H49" s="52">
        <v>0</v>
      </c>
      <c r="I49" s="50">
        <f t="shared" si="11"/>
        <v>1.05</v>
      </c>
      <c r="J49" s="52">
        <f t="shared" si="12"/>
        <v>1.0070000000000001</v>
      </c>
      <c r="K49" s="19" t="s">
        <v>902</v>
      </c>
      <c r="L49" s="58"/>
      <c r="M49" s="50"/>
      <c r="N49" s="50">
        <f t="shared" si="13"/>
        <v>4.2999999999999997E-2</v>
      </c>
      <c r="O49" s="50">
        <f t="shared" si="10"/>
        <v>0</v>
      </c>
      <c r="P49" s="31">
        <f t="shared" si="10"/>
        <v>0</v>
      </c>
      <c r="Q49" s="50">
        <f t="shared" si="14"/>
        <v>4.2999999999999997E-2</v>
      </c>
      <c r="R49" s="50">
        <v>11</v>
      </c>
      <c r="S49" s="50">
        <f t="shared" si="15"/>
        <v>1.05</v>
      </c>
      <c r="T49" s="52">
        <f t="shared" si="16"/>
        <v>1.0070000000000001</v>
      </c>
      <c r="U49" s="19" t="s">
        <v>902</v>
      </c>
    </row>
    <row r="50" spans="1:21" s="35" customFormat="1" ht="29.25" customHeight="1" x14ac:dyDescent="0.25">
      <c r="A50" s="53">
        <v>42</v>
      </c>
      <c r="B50" s="4" t="s">
        <v>956</v>
      </c>
      <c r="C50" s="112">
        <v>1</v>
      </c>
      <c r="D50" s="50">
        <v>0.11</v>
      </c>
      <c r="E50" s="52"/>
      <c r="F50" s="31"/>
      <c r="G50" s="52">
        <f t="shared" si="0"/>
        <v>0.11</v>
      </c>
      <c r="H50" s="52">
        <v>0</v>
      </c>
      <c r="I50" s="50">
        <f t="shared" si="11"/>
        <v>1.05</v>
      </c>
      <c r="J50" s="52">
        <f>I50-G50</f>
        <v>0.94000000000000006</v>
      </c>
      <c r="K50" s="19" t="s">
        <v>902</v>
      </c>
      <c r="L50" s="58"/>
      <c r="M50" s="50"/>
      <c r="N50" s="50">
        <f t="shared" si="13"/>
        <v>0.11</v>
      </c>
      <c r="O50" s="50">
        <f t="shared" si="10"/>
        <v>0</v>
      </c>
      <c r="P50" s="31">
        <f t="shared" si="10"/>
        <v>0</v>
      </c>
      <c r="Q50" s="50">
        <f t="shared" si="14"/>
        <v>0.11</v>
      </c>
      <c r="R50" s="50">
        <v>12</v>
      </c>
      <c r="S50" s="50">
        <f t="shared" si="15"/>
        <v>1.05</v>
      </c>
      <c r="T50" s="52">
        <f t="shared" si="16"/>
        <v>0.94000000000000006</v>
      </c>
      <c r="U50" s="19" t="s">
        <v>902</v>
      </c>
    </row>
    <row r="51" spans="1:21" s="35" customFormat="1" ht="33.75" customHeight="1" x14ac:dyDescent="0.25">
      <c r="A51" s="53">
        <v>43</v>
      </c>
      <c r="B51" s="4" t="s">
        <v>957</v>
      </c>
      <c r="C51" s="5">
        <v>1.6</v>
      </c>
      <c r="D51" s="50">
        <v>0.26</v>
      </c>
      <c r="E51" s="52"/>
      <c r="F51" s="31"/>
      <c r="G51" s="52">
        <f t="shared" si="0"/>
        <v>0.26</v>
      </c>
      <c r="H51" s="52">
        <v>0</v>
      </c>
      <c r="I51" s="50">
        <f t="shared" si="11"/>
        <v>1.6800000000000002</v>
      </c>
      <c r="J51" s="52">
        <f>I51-G51</f>
        <v>1.4200000000000002</v>
      </c>
      <c r="K51" s="19" t="s">
        <v>902</v>
      </c>
      <c r="L51" s="58"/>
      <c r="M51" s="50"/>
      <c r="N51" s="50">
        <f t="shared" si="13"/>
        <v>0.26</v>
      </c>
      <c r="O51" s="50">
        <f t="shared" si="10"/>
        <v>0</v>
      </c>
      <c r="P51" s="31">
        <f t="shared" si="10"/>
        <v>0</v>
      </c>
      <c r="Q51" s="50">
        <f t="shared" si="14"/>
        <v>0.26</v>
      </c>
      <c r="R51" s="50">
        <v>13</v>
      </c>
      <c r="S51" s="50">
        <f t="shared" si="15"/>
        <v>1.6800000000000002</v>
      </c>
      <c r="T51" s="52">
        <f t="shared" si="16"/>
        <v>1.4200000000000002</v>
      </c>
      <c r="U51" s="19" t="s">
        <v>902</v>
      </c>
    </row>
    <row r="52" spans="1:21" s="35" customFormat="1" ht="15.75" customHeight="1" x14ac:dyDescent="0.25">
      <c r="A52" s="53">
        <v>44</v>
      </c>
      <c r="B52" s="4" t="s">
        <v>958</v>
      </c>
      <c r="C52" s="5">
        <v>0.1</v>
      </c>
      <c r="D52" s="50">
        <v>3.0000000000000001E-3</v>
      </c>
      <c r="E52" s="52"/>
      <c r="F52" s="31"/>
      <c r="G52" s="52">
        <f t="shared" si="0"/>
        <v>3.0000000000000001E-3</v>
      </c>
      <c r="H52" s="52">
        <v>0</v>
      </c>
      <c r="I52" s="50">
        <f t="shared" si="11"/>
        <v>0.10500000000000001</v>
      </c>
      <c r="J52" s="52">
        <f t="shared" ref="J52:J99" si="17">I52-G52</f>
        <v>0.10200000000000001</v>
      </c>
      <c r="K52" s="19" t="s">
        <v>902</v>
      </c>
      <c r="L52" s="58"/>
      <c r="M52" s="50"/>
      <c r="N52" s="50">
        <f t="shared" si="13"/>
        <v>3.0000000000000001E-3</v>
      </c>
      <c r="O52" s="50">
        <f t="shared" si="10"/>
        <v>0</v>
      </c>
      <c r="P52" s="31">
        <f t="shared" si="10"/>
        <v>0</v>
      </c>
      <c r="Q52" s="50">
        <f t="shared" si="14"/>
        <v>3.0000000000000001E-3</v>
      </c>
      <c r="R52" s="50">
        <v>14</v>
      </c>
      <c r="S52" s="50">
        <f t="shared" si="15"/>
        <v>0.10500000000000001</v>
      </c>
      <c r="T52" s="52">
        <f t="shared" si="16"/>
        <v>0.10200000000000001</v>
      </c>
      <c r="U52" s="19" t="s">
        <v>902</v>
      </c>
    </row>
    <row r="53" spans="1:21" s="35" customFormat="1" ht="15.75" customHeight="1" x14ac:dyDescent="0.25">
      <c r="A53" s="53">
        <v>45</v>
      </c>
      <c r="B53" s="4" t="s">
        <v>959</v>
      </c>
      <c r="C53" s="5" t="s">
        <v>842</v>
      </c>
      <c r="D53" s="50">
        <v>0.44</v>
      </c>
      <c r="E53" s="52"/>
      <c r="F53" s="31"/>
      <c r="G53" s="52">
        <f t="shared" si="0"/>
        <v>0.44</v>
      </c>
      <c r="H53" s="52">
        <v>0</v>
      </c>
      <c r="I53" s="50">
        <f>2.6*1.05</f>
        <v>2.7300000000000004</v>
      </c>
      <c r="J53" s="52">
        <f t="shared" si="17"/>
        <v>2.2900000000000005</v>
      </c>
      <c r="K53" s="19" t="s">
        <v>902</v>
      </c>
      <c r="L53" s="58"/>
      <c r="M53" s="50"/>
      <c r="N53" s="50">
        <f t="shared" si="13"/>
        <v>0.44</v>
      </c>
      <c r="O53" s="50">
        <f t="shared" si="10"/>
        <v>0</v>
      </c>
      <c r="P53" s="31">
        <f t="shared" si="10"/>
        <v>0</v>
      </c>
      <c r="Q53" s="50">
        <f t="shared" si="14"/>
        <v>0.44</v>
      </c>
      <c r="R53" s="50">
        <v>15</v>
      </c>
      <c r="S53" s="50">
        <f t="shared" si="15"/>
        <v>2.7300000000000004</v>
      </c>
      <c r="T53" s="52">
        <f t="shared" si="16"/>
        <v>2.2900000000000005</v>
      </c>
      <c r="U53" s="19" t="s">
        <v>902</v>
      </c>
    </row>
    <row r="54" spans="1:21" s="35" customFormat="1" ht="15.75" customHeight="1" x14ac:dyDescent="0.25">
      <c r="A54" s="53">
        <v>46</v>
      </c>
      <c r="B54" s="4" t="s">
        <v>960</v>
      </c>
      <c r="C54" s="5">
        <v>10</v>
      </c>
      <c r="D54" s="50">
        <f>1.26+0.24</f>
        <v>1.5</v>
      </c>
      <c r="E54" s="52"/>
      <c r="F54" s="31"/>
      <c r="G54" s="52">
        <f t="shared" si="0"/>
        <v>1.5</v>
      </c>
      <c r="H54" s="52">
        <v>0</v>
      </c>
      <c r="I54" s="50">
        <f t="shared" si="11"/>
        <v>10.5</v>
      </c>
      <c r="J54" s="52">
        <f t="shared" si="17"/>
        <v>9</v>
      </c>
      <c r="K54" s="19" t="s">
        <v>902</v>
      </c>
      <c r="L54" s="58"/>
      <c r="M54" s="50"/>
      <c r="N54" s="50">
        <f t="shared" si="13"/>
        <v>1.5</v>
      </c>
      <c r="O54" s="50">
        <f t="shared" si="10"/>
        <v>0</v>
      </c>
      <c r="P54" s="31">
        <f t="shared" si="10"/>
        <v>0</v>
      </c>
      <c r="Q54" s="50">
        <f t="shared" si="14"/>
        <v>1.5</v>
      </c>
      <c r="R54" s="50">
        <v>16</v>
      </c>
      <c r="S54" s="50">
        <f t="shared" si="15"/>
        <v>10.5</v>
      </c>
      <c r="T54" s="52">
        <f t="shared" si="16"/>
        <v>9</v>
      </c>
      <c r="U54" s="19" t="s">
        <v>902</v>
      </c>
    </row>
    <row r="55" spans="1:21" s="35" customFormat="1" ht="15.75" customHeight="1" x14ac:dyDescent="0.25">
      <c r="A55" s="53">
        <v>47</v>
      </c>
      <c r="B55" s="4" t="s">
        <v>961</v>
      </c>
      <c r="C55" s="5">
        <v>2.5</v>
      </c>
      <c r="D55" s="50">
        <v>0.33</v>
      </c>
      <c r="E55" s="52"/>
      <c r="F55" s="31"/>
      <c r="G55" s="52">
        <f t="shared" si="0"/>
        <v>0.33</v>
      </c>
      <c r="H55" s="52">
        <v>0</v>
      </c>
      <c r="I55" s="50">
        <f t="shared" si="11"/>
        <v>2.625</v>
      </c>
      <c r="J55" s="52">
        <f t="shared" si="17"/>
        <v>2.2949999999999999</v>
      </c>
      <c r="K55" s="19" t="s">
        <v>902</v>
      </c>
      <c r="L55" s="58"/>
      <c r="M55" s="50"/>
      <c r="N55" s="50">
        <f t="shared" si="13"/>
        <v>0.33</v>
      </c>
      <c r="O55" s="50">
        <f t="shared" si="10"/>
        <v>0</v>
      </c>
      <c r="P55" s="31">
        <f t="shared" si="10"/>
        <v>0</v>
      </c>
      <c r="Q55" s="50">
        <f t="shared" si="14"/>
        <v>0.33</v>
      </c>
      <c r="R55" s="50">
        <v>17</v>
      </c>
      <c r="S55" s="50">
        <f t="shared" si="15"/>
        <v>2.625</v>
      </c>
      <c r="T55" s="52">
        <f t="shared" si="16"/>
        <v>2.2949999999999999</v>
      </c>
      <c r="U55" s="19" t="s">
        <v>902</v>
      </c>
    </row>
    <row r="56" spans="1:21" s="35" customFormat="1" ht="22.5" customHeight="1" x14ac:dyDescent="0.25">
      <c r="A56" s="53">
        <v>48</v>
      </c>
      <c r="B56" s="4" t="s">
        <v>962</v>
      </c>
      <c r="C56" s="5">
        <v>2.5</v>
      </c>
      <c r="D56" s="50">
        <v>0.14000000000000001</v>
      </c>
      <c r="E56" s="52"/>
      <c r="F56" s="31"/>
      <c r="G56" s="52">
        <f t="shared" si="0"/>
        <v>0.14000000000000001</v>
      </c>
      <c r="H56" s="52">
        <v>0</v>
      </c>
      <c r="I56" s="50">
        <f t="shared" si="11"/>
        <v>2.625</v>
      </c>
      <c r="J56" s="52">
        <f t="shared" si="17"/>
        <v>2.4849999999999999</v>
      </c>
      <c r="K56" s="19" t="s">
        <v>902</v>
      </c>
      <c r="L56" s="58"/>
      <c r="M56" s="50"/>
      <c r="N56" s="50">
        <f t="shared" si="13"/>
        <v>0.14000000000000001</v>
      </c>
      <c r="O56" s="50">
        <f t="shared" si="10"/>
        <v>0</v>
      </c>
      <c r="P56" s="31">
        <f t="shared" si="10"/>
        <v>0</v>
      </c>
      <c r="Q56" s="50">
        <f t="shared" si="14"/>
        <v>0.14000000000000001</v>
      </c>
      <c r="R56" s="50">
        <v>18</v>
      </c>
      <c r="S56" s="50">
        <f t="shared" si="15"/>
        <v>2.625</v>
      </c>
      <c r="T56" s="52">
        <f t="shared" si="16"/>
        <v>2.4849999999999999</v>
      </c>
      <c r="U56" s="19" t="s">
        <v>902</v>
      </c>
    </row>
    <row r="57" spans="1:21" s="35" customFormat="1" ht="15.75" customHeight="1" x14ac:dyDescent="0.25">
      <c r="A57" s="53">
        <v>49</v>
      </c>
      <c r="B57" s="4" t="s">
        <v>963</v>
      </c>
      <c r="C57" s="5">
        <v>1.6</v>
      </c>
      <c r="D57" s="50">
        <v>0.39</v>
      </c>
      <c r="E57" s="52"/>
      <c r="F57" s="31"/>
      <c r="G57" s="52">
        <f t="shared" si="0"/>
        <v>0.39</v>
      </c>
      <c r="H57" s="52">
        <v>0</v>
      </c>
      <c r="I57" s="50">
        <f t="shared" si="11"/>
        <v>1.6800000000000002</v>
      </c>
      <c r="J57" s="52">
        <f t="shared" si="17"/>
        <v>1.29</v>
      </c>
      <c r="K57" s="19" t="s">
        <v>902</v>
      </c>
      <c r="L57" s="58"/>
      <c r="M57" s="50"/>
      <c r="N57" s="50">
        <f t="shared" si="13"/>
        <v>0.39</v>
      </c>
      <c r="O57" s="50">
        <f t="shared" si="10"/>
        <v>0</v>
      </c>
      <c r="P57" s="31">
        <f t="shared" si="10"/>
        <v>0</v>
      </c>
      <c r="Q57" s="50">
        <f t="shared" si="14"/>
        <v>0.39</v>
      </c>
      <c r="R57" s="50">
        <v>19</v>
      </c>
      <c r="S57" s="50">
        <f t="shared" si="15"/>
        <v>1.6800000000000002</v>
      </c>
      <c r="T57" s="52">
        <f t="shared" si="16"/>
        <v>1.29</v>
      </c>
      <c r="U57" s="19" t="s">
        <v>902</v>
      </c>
    </row>
    <row r="58" spans="1:21" s="35" customFormat="1" ht="15.75" customHeight="1" x14ac:dyDescent="0.25">
      <c r="A58" s="53">
        <v>50</v>
      </c>
      <c r="B58" s="4" t="s">
        <v>964</v>
      </c>
      <c r="C58" s="5">
        <v>1</v>
      </c>
      <c r="D58" s="50">
        <v>0.12</v>
      </c>
      <c r="E58" s="52"/>
      <c r="F58" s="31"/>
      <c r="G58" s="52">
        <f t="shared" si="0"/>
        <v>0.12</v>
      </c>
      <c r="H58" s="52">
        <v>0</v>
      </c>
      <c r="I58" s="50">
        <f t="shared" si="11"/>
        <v>1.05</v>
      </c>
      <c r="J58" s="52">
        <f t="shared" si="17"/>
        <v>0.93</v>
      </c>
      <c r="K58" s="19" t="s">
        <v>902</v>
      </c>
      <c r="L58" s="58"/>
      <c r="M58" s="50"/>
      <c r="N58" s="50">
        <f t="shared" si="13"/>
        <v>0.12</v>
      </c>
      <c r="O58" s="50">
        <f t="shared" si="10"/>
        <v>0</v>
      </c>
      <c r="P58" s="31">
        <f t="shared" si="10"/>
        <v>0</v>
      </c>
      <c r="Q58" s="50">
        <f t="shared" si="14"/>
        <v>0.12</v>
      </c>
      <c r="R58" s="50">
        <v>20</v>
      </c>
      <c r="S58" s="50">
        <f t="shared" si="15"/>
        <v>1.05</v>
      </c>
      <c r="T58" s="52">
        <f t="shared" si="16"/>
        <v>0.93</v>
      </c>
      <c r="U58" s="19" t="s">
        <v>902</v>
      </c>
    </row>
    <row r="59" spans="1:21" s="35" customFormat="1" ht="34.5" customHeight="1" x14ac:dyDescent="0.25">
      <c r="A59" s="53">
        <v>51</v>
      </c>
      <c r="B59" s="4" t="s">
        <v>965</v>
      </c>
      <c r="C59" s="5">
        <v>2.5</v>
      </c>
      <c r="D59" s="50">
        <v>0.28000000000000003</v>
      </c>
      <c r="E59" s="52"/>
      <c r="F59" s="31"/>
      <c r="G59" s="52">
        <f t="shared" si="0"/>
        <v>0.28000000000000003</v>
      </c>
      <c r="H59" s="52">
        <v>0</v>
      </c>
      <c r="I59" s="50">
        <f>C59*1.05</f>
        <v>2.625</v>
      </c>
      <c r="J59" s="52">
        <f t="shared" si="17"/>
        <v>2.3449999999999998</v>
      </c>
      <c r="K59" s="19" t="s">
        <v>902</v>
      </c>
      <c r="L59" s="58"/>
      <c r="M59" s="50"/>
      <c r="N59" s="50">
        <f t="shared" si="13"/>
        <v>0.28000000000000003</v>
      </c>
      <c r="O59" s="50">
        <f t="shared" si="10"/>
        <v>0</v>
      </c>
      <c r="P59" s="31">
        <f t="shared" si="10"/>
        <v>0</v>
      </c>
      <c r="Q59" s="50">
        <f t="shared" si="14"/>
        <v>0.28000000000000003</v>
      </c>
      <c r="R59" s="50">
        <v>21</v>
      </c>
      <c r="S59" s="50">
        <f t="shared" si="15"/>
        <v>2.625</v>
      </c>
      <c r="T59" s="52">
        <f t="shared" si="16"/>
        <v>2.3449999999999998</v>
      </c>
      <c r="U59" s="19" t="s">
        <v>902</v>
      </c>
    </row>
    <row r="60" spans="1:21" s="35" customFormat="1" ht="15.75" customHeight="1" x14ac:dyDescent="0.25">
      <c r="A60" s="61">
        <v>52</v>
      </c>
      <c r="B60" s="4" t="s">
        <v>966</v>
      </c>
      <c r="C60" s="5">
        <v>1.6</v>
      </c>
      <c r="D60" s="50">
        <v>0.15</v>
      </c>
      <c r="E60" s="52"/>
      <c r="F60" s="31"/>
      <c r="G60" s="52">
        <f t="shared" si="0"/>
        <v>0.15</v>
      </c>
      <c r="H60" s="52">
        <v>0</v>
      </c>
      <c r="I60" s="50">
        <f t="shared" si="11"/>
        <v>1.6800000000000002</v>
      </c>
      <c r="J60" s="52">
        <f t="shared" si="17"/>
        <v>1.5300000000000002</v>
      </c>
      <c r="K60" s="19" t="s">
        <v>902</v>
      </c>
      <c r="L60" s="58"/>
      <c r="M60" s="50"/>
      <c r="N60" s="50">
        <f t="shared" si="13"/>
        <v>0.15</v>
      </c>
      <c r="O60" s="50">
        <f t="shared" si="10"/>
        <v>0</v>
      </c>
      <c r="P60" s="31">
        <f t="shared" si="10"/>
        <v>0</v>
      </c>
      <c r="Q60" s="50">
        <f t="shared" si="14"/>
        <v>0.15</v>
      </c>
      <c r="R60" s="50">
        <v>22</v>
      </c>
      <c r="S60" s="50">
        <f t="shared" si="15"/>
        <v>1.6800000000000002</v>
      </c>
      <c r="T60" s="52">
        <f t="shared" si="16"/>
        <v>1.5300000000000002</v>
      </c>
      <c r="U60" s="19" t="s">
        <v>902</v>
      </c>
    </row>
    <row r="61" spans="1:21" s="35" customFormat="1" ht="15.75" customHeight="1" x14ac:dyDescent="0.25">
      <c r="A61" s="53">
        <v>53</v>
      </c>
      <c r="B61" s="4" t="s">
        <v>967</v>
      </c>
      <c r="C61" s="5">
        <v>1.6</v>
      </c>
      <c r="D61" s="50">
        <v>0.19800000000000001</v>
      </c>
      <c r="E61" s="52"/>
      <c r="F61" s="31"/>
      <c r="G61" s="52">
        <f t="shared" si="0"/>
        <v>0.19800000000000001</v>
      </c>
      <c r="H61" s="52">
        <v>0</v>
      </c>
      <c r="I61" s="50">
        <f t="shared" si="11"/>
        <v>1.6800000000000002</v>
      </c>
      <c r="J61" s="52">
        <f t="shared" si="17"/>
        <v>1.4820000000000002</v>
      </c>
      <c r="K61" s="19" t="s">
        <v>902</v>
      </c>
      <c r="L61" s="58"/>
      <c r="M61" s="50"/>
      <c r="N61" s="50">
        <f t="shared" si="13"/>
        <v>0.19800000000000001</v>
      </c>
      <c r="O61" s="50">
        <f t="shared" si="10"/>
        <v>0</v>
      </c>
      <c r="P61" s="31">
        <f t="shared" si="10"/>
        <v>0</v>
      </c>
      <c r="Q61" s="50">
        <f t="shared" si="14"/>
        <v>0.19800000000000001</v>
      </c>
      <c r="R61" s="50">
        <v>23</v>
      </c>
      <c r="S61" s="50">
        <f t="shared" si="15"/>
        <v>1.6800000000000002</v>
      </c>
      <c r="T61" s="52">
        <f t="shared" si="16"/>
        <v>1.4820000000000002</v>
      </c>
      <c r="U61" s="19" t="s">
        <v>902</v>
      </c>
    </row>
    <row r="62" spans="1:21" s="43" customFormat="1" ht="15.75" customHeight="1" x14ac:dyDescent="0.25">
      <c r="A62" s="53">
        <v>54</v>
      </c>
      <c r="B62" s="4" t="s">
        <v>916</v>
      </c>
      <c r="C62" s="5">
        <v>1</v>
      </c>
      <c r="D62" s="50">
        <v>0.20599999999999999</v>
      </c>
      <c r="E62" s="52"/>
      <c r="F62" s="31"/>
      <c r="G62" s="52">
        <f t="shared" si="0"/>
        <v>0.20599999999999999</v>
      </c>
      <c r="H62" s="52">
        <v>0</v>
      </c>
      <c r="I62" s="50">
        <f t="shared" si="11"/>
        <v>1.05</v>
      </c>
      <c r="J62" s="52">
        <f t="shared" si="17"/>
        <v>0.84400000000000008</v>
      </c>
      <c r="K62" s="19" t="s">
        <v>902</v>
      </c>
      <c r="L62" s="58"/>
      <c r="M62" s="50"/>
      <c r="N62" s="50">
        <f t="shared" si="13"/>
        <v>0.20599999999999999</v>
      </c>
      <c r="O62" s="50">
        <f t="shared" si="10"/>
        <v>0</v>
      </c>
      <c r="P62" s="31">
        <f t="shared" si="10"/>
        <v>0</v>
      </c>
      <c r="Q62" s="50">
        <f t="shared" si="14"/>
        <v>0.20599999999999999</v>
      </c>
      <c r="R62" s="50">
        <v>25</v>
      </c>
      <c r="S62" s="50">
        <f t="shared" si="15"/>
        <v>1.05</v>
      </c>
      <c r="T62" s="52">
        <f t="shared" si="16"/>
        <v>0.84400000000000008</v>
      </c>
      <c r="U62" s="19" t="s">
        <v>902</v>
      </c>
    </row>
    <row r="63" spans="1:21" s="35" customFormat="1" ht="15.75" customHeight="1" x14ac:dyDescent="0.25">
      <c r="A63" s="53">
        <v>55</v>
      </c>
      <c r="B63" s="4" t="s">
        <v>968</v>
      </c>
      <c r="C63" s="5">
        <v>0.16</v>
      </c>
      <c r="D63" s="50">
        <v>2E-3</v>
      </c>
      <c r="E63" s="52"/>
      <c r="F63" s="31"/>
      <c r="G63" s="52">
        <f t="shared" si="0"/>
        <v>2E-3</v>
      </c>
      <c r="H63" s="52">
        <v>0</v>
      </c>
      <c r="I63" s="50">
        <f t="shared" si="11"/>
        <v>0.16800000000000001</v>
      </c>
      <c r="J63" s="52">
        <f t="shared" si="17"/>
        <v>0.16600000000000001</v>
      </c>
      <c r="K63" s="19" t="s">
        <v>902</v>
      </c>
      <c r="L63" s="58"/>
      <c r="M63" s="50"/>
      <c r="N63" s="50">
        <f t="shared" si="13"/>
        <v>2E-3</v>
      </c>
      <c r="O63" s="50">
        <f t="shared" si="10"/>
        <v>0</v>
      </c>
      <c r="P63" s="31">
        <f t="shared" si="10"/>
        <v>0</v>
      </c>
      <c r="Q63" s="50">
        <f t="shared" si="14"/>
        <v>2E-3</v>
      </c>
      <c r="R63" s="50">
        <v>26</v>
      </c>
      <c r="S63" s="50">
        <f t="shared" si="15"/>
        <v>0.16800000000000001</v>
      </c>
      <c r="T63" s="52">
        <f t="shared" si="16"/>
        <v>0.16600000000000001</v>
      </c>
      <c r="U63" s="19" t="s">
        <v>902</v>
      </c>
    </row>
    <row r="64" spans="1:21" s="35" customFormat="1" ht="15.75" customHeight="1" x14ac:dyDescent="0.25">
      <c r="A64" s="53">
        <v>56</v>
      </c>
      <c r="B64" s="4" t="s">
        <v>969</v>
      </c>
      <c r="C64" s="5">
        <v>0.16</v>
      </c>
      <c r="D64" s="50">
        <v>6.0000000000000001E-3</v>
      </c>
      <c r="E64" s="52"/>
      <c r="F64" s="31"/>
      <c r="G64" s="52">
        <f t="shared" si="0"/>
        <v>6.0000000000000001E-3</v>
      </c>
      <c r="H64" s="52">
        <v>0</v>
      </c>
      <c r="I64" s="50">
        <f t="shared" si="11"/>
        <v>0.16800000000000001</v>
      </c>
      <c r="J64" s="52">
        <f t="shared" si="17"/>
        <v>0.16200000000000001</v>
      </c>
      <c r="K64" s="19" t="s">
        <v>902</v>
      </c>
      <c r="L64" s="58"/>
      <c r="M64" s="50"/>
      <c r="N64" s="50">
        <f t="shared" si="13"/>
        <v>6.0000000000000001E-3</v>
      </c>
      <c r="O64" s="50">
        <f t="shared" si="10"/>
        <v>0</v>
      </c>
      <c r="P64" s="31">
        <f t="shared" si="10"/>
        <v>0</v>
      </c>
      <c r="Q64" s="50">
        <f t="shared" si="14"/>
        <v>6.0000000000000001E-3</v>
      </c>
      <c r="R64" s="50">
        <v>27</v>
      </c>
      <c r="S64" s="50">
        <f t="shared" si="15"/>
        <v>0.16800000000000001</v>
      </c>
      <c r="T64" s="52">
        <f t="shared" si="16"/>
        <v>0.16200000000000001</v>
      </c>
      <c r="U64" s="19" t="s">
        <v>902</v>
      </c>
    </row>
    <row r="65" spans="1:21" s="35" customFormat="1" ht="15.75" customHeight="1" x14ac:dyDescent="0.25">
      <c r="A65" s="53">
        <v>57</v>
      </c>
      <c r="B65" s="4" t="s">
        <v>970</v>
      </c>
      <c r="C65" s="5">
        <v>0.16</v>
      </c>
      <c r="D65" s="365">
        <v>8.9999999999999993E-3</v>
      </c>
      <c r="E65" s="52"/>
      <c r="F65" s="31"/>
      <c r="G65" s="52">
        <f t="shared" si="0"/>
        <v>8.9999999999999993E-3</v>
      </c>
      <c r="H65" s="52">
        <v>0</v>
      </c>
      <c r="I65" s="50">
        <f t="shared" si="11"/>
        <v>0.16800000000000001</v>
      </c>
      <c r="J65" s="52">
        <f t="shared" si="17"/>
        <v>0.159</v>
      </c>
      <c r="K65" s="19" t="s">
        <v>902</v>
      </c>
      <c r="L65" s="58"/>
      <c r="M65" s="50"/>
      <c r="N65" s="50">
        <f t="shared" si="13"/>
        <v>8.9999999999999993E-3</v>
      </c>
      <c r="O65" s="50">
        <f t="shared" si="10"/>
        <v>0</v>
      </c>
      <c r="P65" s="31">
        <f t="shared" si="10"/>
        <v>0</v>
      </c>
      <c r="Q65" s="50">
        <f t="shared" si="14"/>
        <v>8.9999999999999993E-3</v>
      </c>
      <c r="R65" s="50">
        <v>28</v>
      </c>
      <c r="S65" s="50">
        <f t="shared" si="15"/>
        <v>0.16800000000000001</v>
      </c>
      <c r="T65" s="52">
        <f t="shared" si="16"/>
        <v>0.159</v>
      </c>
      <c r="U65" s="19" t="s">
        <v>902</v>
      </c>
    </row>
    <row r="66" spans="1:21" s="35" customFormat="1" ht="15.75" customHeight="1" x14ac:dyDescent="0.25">
      <c r="A66" s="98">
        <v>58</v>
      </c>
      <c r="B66" s="4" t="s">
        <v>1083</v>
      </c>
      <c r="C66" s="5">
        <v>1.6</v>
      </c>
      <c r="D66" s="50">
        <v>0.11700000000000001</v>
      </c>
      <c r="E66" s="52"/>
      <c r="F66" s="31"/>
      <c r="G66" s="52">
        <f t="shared" si="0"/>
        <v>0.11700000000000001</v>
      </c>
      <c r="H66" s="52">
        <v>0</v>
      </c>
      <c r="I66" s="50">
        <f t="shared" si="11"/>
        <v>1.6800000000000002</v>
      </c>
      <c r="J66" s="52">
        <f t="shared" si="17"/>
        <v>1.5630000000000002</v>
      </c>
      <c r="K66" s="19" t="s">
        <v>902</v>
      </c>
      <c r="L66" s="58"/>
      <c r="M66" s="50"/>
      <c r="N66" s="50">
        <f t="shared" si="13"/>
        <v>0.11700000000000001</v>
      </c>
      <c r="O66" s="50">
        <f t="shared" si="10"/>
        <v>0</v>
      </c>
      <c r="P66" s="31">
        <f t="shared" si="10"/>
        <v>0</v>
      </c>
      <c r="Q66" s="50">
        <f t="shared" si="14"/>
        <v>0.11700000000000001</v>
      </c>
      <c r="R66" s="50">
        <v>29</v>
      </c>
      <c r="S66" s="50">
        <f t="shared" si="15"/>
        <v>1.6800000000000002</v>
      </c>
      <c r="T66" s="52">
        <f t="shared" si="16"/>
        <v>1.5630000000000002</v>
      </c>
      <c r="U66" s="19" t="s">
        <v>902</v>
      </c>
    </row>
    <row r="67" spans="1:21" s="35" customFormat="1" ht="15.75" customHeight="1" x14ac:dyDescent="0.25">
      <c r="A67" s="44">
        <v>59</v>
      </c>
      <c r="B67" s="4" t="s">
        <v>971</v>
      </c>
      <c r="C67" s="5">
        <v>1.6</v>
      </c>
      <c r="D67" s="50">
        <v>3.5000000000000003E-2</v>
      </c>
      <c r="E67" s="52"/>
      <c r="F67" s="31"/>
      <c r="G67" s="52">
        <f t="shared" si="0"/>
        <v>3.5000000000000003E-2</v>
      </c>
      <c r="H67" s="52">
        <v>0</v>
      </c>
      <c r="I67" s="50">
        <f t="shared" si="11"/>
        <v>1.6800000000000002</v>
      </c>
      <c r="J67" s="52">
        <f t="shared" si="17"/>
        <v>1.6450000000000002</v>
      </c>
      <c r="K67" s="19" t="s">
        <v>902</v>
      </c>
      <c r="L67" s="27"/>
      <c r="M67" s="50"/>
      <c r="N67" s="50">
        <f t="shared" si="13"/>
        <v>3.5000000000000003E-2</v>
      </c>
      <c r="O67" s="50">
        <f t="shared" si="10"/>
        <v>0</v>
      </c>
      <c r="P67" s="31">
        <f t="shared" si="10"/>
        <v>0</v>
      </c>
      <c r="Q67" s="50">
        <f t="shared" si="14"/>
        <v>3.5000000000000003E-2</v>
      </c>
      <c r="R67" s="50">
        <v>30</v>
      </c>
      <c r="S67" s="50">
        <f t="shared" si="15"/>
        <v>1.6800000000000002</v>
      </c>
      <c r="T67" s="52">
        <f t="shared" si="16"/>
        <v>1.6450000000000002</v>
      </c>
      <c r="U67" s="19" t="s">
        <v>902</v>
      </c>
    </row>
    <row r="68" spans="1:21" x14ac:dyDescent="0.25">
      <c r="A68" s="53">
        <v>60</v>
      </c>
      <c r="B68" s="4" t="s">
        <v>1084</v>
      </c>
      <c r="C68" s="5">
        <v>1.6</v>
      </c>
      <c r="D68" s="50">
        <v>1.0999999999999999E-2</v>
      </c>
      <c r="E68" s="52"/>
      <c r="F68" s="31"/>
      <c r="G68" s="52">
        <f t="shared" si="0"/>
        <v>1.0999999999999999E-2</v>
      </c>
      <c r="H68" s="52">
        <v>0</v>
      </c>
      <c r="I68" s="50">
        <f t="shared" si="11"/>
        <v>1.6800000000000002</v>
      </c>
      <c r="J68" s="52">
        <f t="shared" si="17"/>
        <v>1.6690000000000003</v>
      </c>
      <c r="K68" s="19" t="s">
        <v>902</v>
      </c>
      <c r="L68" s="58"/>
      <c r="M68" s="50"/>
      <c r="N68" s="50">
        <f t="shared" si="13"/>
        <v>1.0999999999999999E-2</v>
      </c>
      <c r="O68" s="50">
        <f t="shared" si="10"/>
        <v>0</v>
      </c>
      <c r="P68" s="31">
        <f t="shared" si="10"/>
        <v>0</v>
      </c>
      <c r="Q68" s="50">
        <f t="shared" si="14"/>
        <v>1.0999999999999999E-2</v>
      </c>
      <c r="R68" s="50">
        <v>31</v>
      </c>
      <c r="S68" s="50">
        <f t="shared" si="15"/>
        <v>1.6800000000000002</v>
      </c>
      <c r="T68" s="52">
        <f t="shared" si="16"/>
        <v>1.6690000000000003</v>
      </c>
      <c r="U68" s="19" t="s">
        <v>902</v>
      </c>
    </row>
    <row r="69" spans="1:21" x14ac:dyDescent="0.25">
      <c r="A69" s="53">
        <v>61</v>
      </c>
      <c r="B69" s="4" t="s">
        <v>972</v>
      </c>
      <c r="C69" s="5">
        <v>1.6</v>
      </c>
      <c r="D69" s="50">
        <v>0.28000000000000003</v>
      </c>
      <c r="E69" s="52"/>
      <c r="F69" s="31"/>
      <c r="G69" s="52">
        <f t="shared" si="0"/>
        <v>0.28000000000000003</v>
      </c>
      <c r="H69" s="52">
        <v>0</v>
      </c>
      <c r="I69" s="50">
        <f t="shared" si="11"/>
        <v>1.6800000000000002</v>
      </c>
      <c r="J69" s="52">
        <f t="shared" si="17"/>
        <v>1.4000000000000001</v>
      </c>
      <c r="K69" s="19" t="s">
        <v>902</v>
      </c>
      <c r="L69" s="58"/>
      <c r="M69" s="50"/>
      <c r="N69" s="50">
        <f t="shared" si="13"/>
        <v>0.28000000000000003</v>
      </c>
      <c r="O69" s="50">
        <f t="shared" si="10"/>
        <v>0</v>
      </c>
      <c r="P69" s="31">
        <f t="shared" si="10"/>
        <v>0</v>
      </c>
      <c r="Q69" s="50">
        <f t="shared" si="14"/>
        <v>0.28000000000000003</v>
      </c>
      <c r="R69" s="50">
        <v>32</v>
      </c>
      <c r="S69" s="50">
        <f t="shared" si="15"/>
        <v>1.6800000000000002</v>
      </c>
      <c r="T69" s="52">
        <f t="shared" si="16"/>
        <v>1.4000000000000001</v>
      </c>
      <c r="U69" s="19" t="s">
        <v>902</v>
      </c>
    </row>
    <row r="70" spans="1:21" x14ac:dyDescent="0.25">
      <c r="A70" s="61">
        <v>62</v>
      </c>
      <c r="B70" s="4" t="s">
        <v>1086</v>
      </c>
      <c r="C70" s="5">
        <v>1</v>
      </c>
      <c r="D70" s="50">
        <v>0.14000000000000001</v>
      </c>
      <c r="E70" s="52"/>
      <c r="F70" s="31"/>
      <c r="G70" s="52">
        <f t="shared" si="0"/>
        <v>0.14000000000000001</v>
      </c>
      <c r="H70" s="52">
        <v>0</v>
      </c>
      <c r="I70" s="50">
        <f t="shared" si="11"/>
        <v>1.05</v>
      </c>
      <c r="J70" s="52">
        <f t="shared" si="17"/>
        <v>0.91</v>
      </c>
      <c r="K70" s="19" t="s">
        <v>902</v>
      </c>
      <c r="L70" s="58"/>
      <c r="M70" s="50"/>
      <c r="N70" s="50">
        <f t="shared" si="13"/>
        <v>0.14000000000000001</v>
      </c>
      <c r="O70" s="50">
        <f t="shared" si="10"/>
        <v>0</v>
      </c>
      <c r="P70" s="31">
        <f t="shared" si="10"/>
        <v>0</v>
      </c>
      <c r="Q70" s="50">
        <f t="shared" si="14"/>
        <v>0.14000000000000001</v>
      </c>
      <c r="R70" s="50">
        <v>33</v>
      </c>
      <c r="S70" s="50">
        <f t="shared" si="15"/>
        <v>1.05</v>
      </c>
      <c r="T70" s="52">
        <f t="shared" si="16"/>
        <v>0.91</v>
      </c>
      <c r="U70" s="19" t="s">
        <v>902</v>
      </c>
    </row>
    <row r="71" spans="1:21" x14ac:dyDescent="0.25">
      <c r="A71" s="53">
        <v>63</v>
      </c>
      <c r="B71" s="4" t="s">
        <v>1085</v>
      </c>
      <c r="C71" s="5">
        <v>1</v>
      </c>
      <c r="D71" s="50">
        <v>0.21</v>
      </c>
      <c r="E71" s="52"/>
      <c r="F71" s="31"/>
      <c r="G71" s="52">
        <f t="shared" si="0"/>
        <v>0.21</v>
      </c>
      <c r="H71" s="52">
        <v>0</v>
      </c>
      <c r="I71" s="50">
        <f t="shared" si="11"/>
        <v>1.05</v>
      </c>
      <c r="J71" s="52">
        <f t="shared" si="17"/>
        <v>0.84000000000000008</v>
      </c>
      <c r="K71" s="19" t="s">
        <v>902</v>
      </c>
      <c r="L71" s="58"/>
      <c r="M71" s="50"/>
      <c r="N71" s="50">
        <f t="shared" si="13"/>
        <v>0.21</v>
      </c>
      <c r="O71" s="50">
        <f t="shared" ref="O71:P99" si="18">E71</f>
        <v>0</v>
      </c>
      <c r="P71" s="31">
        <f t="shared" si="18"/>
        <v>0</v>
      </c>
      <c r="Q71" s="50">
        <f t="shared" si="14"/>
        <v>0.21</v>
      </c>
      <c r="R71" s="50">
        <v>34</v>
      </c>
      <c r="S71" s="50">
        <f t="shared" si="15"/>
        <v>1.05</v>
      </c>
      <c r="T71" s="52">
        <f t="shared" si="16"/>
        <v>0.84000000000000008</v>
      </c>
      <c r="U71" s="19" t="s">
        <v>902</v>
      </c>
    </row>
    <row r="72" spans="1:21" x14ac:dyDescent="0.25">
      <c r="A72" s="53">
        <v>64</v>
      </c>
      <c r="B72" s="4" t="s">
        <v>973</v>
      </c>
      <c r="C72" s="5">
        <v>1.6</v>
      </c>
      <c r="D72" s="50">
        <v>0.14000000000000001</v>
      </c>
      <c r="E72" s="52"/>
      <c r="F72" s="31"/>
      <c r="G72" s="52">
        <f t="shared" si="0"/>
        <v>0.14000000000000001</v>
      </c>
      <c r="H72" s="52">
        <v>0</v>
      </c>
      <c r="I72" s="50">
        <f t="shared" si="11"/>
        <v>1.6800000000000002</v>
      </c>
      <c r="J72" s="52">
        <f t="shared" si="17"/>
        <v>1.54</v>
      </c>
      <c r="K72" s="19" t="s">
        <v>902</v>
      </c>
      <c r="L72" s="58"/>
      <c r="M72" s="50"/>
      <c r="N72" s="50">
        <f t="shared" si="13"/>
        <v>0.14000000000000001</v>
      </c>
      <c r="O72" s="50">
        <f t="shared" si="18"/>
        <v>0</v>
      </c>
      <c r="P72" s="31">
        <f t="shared" si="18"/>
        <v>0</v>
      </c>
      <c r="Q72" s="50">
        <f t="shared" si="14"/>
        <v>0.14000000000000001</v>
      </c>
      <c r="R72" s="50">
        <v>35</v>
      </c>
      <c r="S72" s="50">
        <f t="shared" si="15"/>
        <v>1.6800000000000002</v>
      </c>
      <c r="T72" s="52">
        <f t="shared" si="16"/>
        <v>1.54</v>
      </c>
      <c r="U72" s="19" t="s">
        <v>902</v>
      </c>
    </row>
    <row r="73" spans="1:21" x14ac:dyDescent="0.25">
      <c r="A73" s="53">
        <v>65</v>
      </c>
      <c r="B73" s="4" t="s">
        <v>974</v>
      </c>
      <c r="C73" s="5">
        <v>1.6</v>
      </c>
      <c r="D73" s="50">
        <v>0.14000000000000001</v>
      </c>
      <c r="E73" s="52"/>
      <c r="F73" s="31"/>
      <c r="G73" s="52">
        <f t="shared" ref="G73:G99" si="19">D73-E73</f>
        <v>0.14000000000000001</v>
      </c>
      <c r="H73" s="52">
        <v>0</v>
      </c>
      <c r="I73" s="50">
        <f t="shared" si="11"/>
        <v>1.6800000000000002</v>
      </c>
      <c r="J73" s="52">
        <f t="shared" si="17"/>
        <v>1.54</v>
      </c>
      <c r="K73" s="19" t="s">
        <v>902</v>
      </c>
      <c r="L73" s="58"/>
      <c r="M73" s="50"/>
      <c r="N73" s="50">
        <f t="shared" ref="N73:N99" si="20">D73+M73</f>
        <v>0.14000000000000001</v>
      </c>
      <c r="O73" s="50">
        <f t="shared" si="18"/>
        <v>0</v>
      </c>
      <c r="P73" s="31">
        <f t="shared" si="18"/>
        <v>0</v>
      </c>
      <c r="Q73" s="50">
        <f t="shared" si="14"/>
        <v>0.14000000000000001</v>
      </c>
      <c r="R73" s="50">
        <v>36</v>
      </c>
      <c r="S73" s="50">
        <f t="shared" si="15"/>
        <v>1.6800000000000002</v>
      </c>
      <c r="T73" s="52">
        <f t="shared" si="16"/>
        <v>1.54</v>
      </c>
      <c r="U73" s="19" t="s">
        <v>902</v>
      </c>
    </row>
    <row r="74" spans="1:21" x14ac:dyDescent="0.25">
      <c r="A74" s="53">
        <v>66</v>
      </c>
      <c r="B74" s="4" t="s">
        <v>975</v>
      </c>
      <c r="C74" s="5" t="s">
        <v>4</v>
      </c>
      <c r="D74" s="50">
        <v>0.37</v>
      </c>
      <c r="E74" s="52"/>
      <c r="F74" s="31"/>
      <c r="G74" s="52">
        <f t="shared" si="19"/>
        <v>0.37</v>
      </c>
      <c r="H74" s="52">
        <v>0</v>
      </c>
      <c r="I74" s="50">
        <f>2.5*1.05</f>
        <v>2.625</v>
      </c>
      <c r="J74" s="52">
        <f t="shared" si="17"/>
        <v>2.2549999999999999</v>
      </c>
      <c r="K74" s="19" t="s">
        <v>902</v>
      </c>
      <c r="L74" s="58"/>
      <c r="M74" s="50"/>
      <c r="N74" s="50">
        <f t="shared" si="20"/>
        <v>0.37</v>
      </c>
      <c r="O74" s="50">
        <f t="shared" si="18"/>
        <v>0</v>
      </c>
      <c r="P74" s="31">
        <f t="shared" si="18"/>
        <v>0</v>
      </c>
      <c r="Q74" s="50">
        <f t="shared" si="14"/>
        <v>0.37</v>
      </c>
      <c r="R74" s="50">
        <v>37</v>
      </c>
      <c r="S74" s="50">
        <f t="shared" si="15"/>
        <v>2.625</v>
      </c>
      <c r="T74" s="52">
        <f t="shared" si="16"/>
        <v>2.2549999999999999</v>
      </c>
      <c r="U74" s="19" t="s">
        <v>902</v>
      </c>
    </row>
    <row r="75" spans="1:21" x14ac:dyDescent="0.25">
      <c r="A75" s="61">
        <v>67</v>
      </c>
      <c r="B75" s="4" t="s">
        <v>1087</v>
      </c>
      <c r="C75" s="5">
        <v>1.6</v>
      </c>
      <c r="D75" s="50">
        <v>9.4E-2</v>
      </c>
      <c r="E75" s="52"/>
      <c r="F75" s="31"/>
      <c r="G75" s="52">
        <f t="shared" si="19"/>
        <v>9.4E-2</v>
      </c>
      <c r="H75" s="52">
        <v>0</v>
      </c>
      <c r="I75" s="50">
        <f t="shared" si="11"/>
        <v>1.6800000000000002</v>
      </c>
      <c r="J75" s="52">
        <f t="shared" si="17"/>
        <v>1.5860000000000001</v>
      </c>
      <c r="K75" s="19" t="s">
        <v>902</v>
      </c>
      <c r="L75" s="58"/>
      <c r="M75" s="50"/>
      <c r="N75" s="50">
        <f t="shared" si="20"/>
        <v>9.4E-2</v>
      </c>
      <c r="O75" s="50">
        <f t="shared" si="18"/>
        <v>0</v>
      </c>
      <c r="P75" s="31">
        <f t="shared" si="18"/>
        <v>0</v>
      </c>
      <c r="Q75" s="50">
        <f t="shared" si="14"/>
        <v>9.4E-2</v>
      </c>
      <c r="R75" s="50">
        <v>38</v>
      </c>
      <c r="S75" s="50">
        <f t="shared" si="15"/>
        <v>1.6800000000000002</v>
      </c>
      <c r="T75" s="52">
        <f t="shared" si="16"/>
        <v>1.5860000000000001</v>
      </c>
      <c r="U75" s="19" t="s">
        <v>902</v>
      </c>
    </row>
    <row r="76" spans="1:21" x14ac:dyDescent="0.25">
      <c r="A76" s="53">
        <v>68</v>
      </c>
      <c r="B76" s="4" t="s">
        <v>976</v>
      </c>
      <c r="C76" s="5">
        <v>1.8</v>
      </c>
      <c r="D76" s="50">
        <v>0.25800000000000001</v>
      </c>
      <c r="E76" s="52"/>
      <c r="F76" s="31"/>
      <c r="G76" s="52">
        <f t="shared" si="19"/>
        <v>0.25800000000000001</v>
      </c>
      <c r="H76" s="52">
        <v>0</v>
      </c>
      <c r="I76" s="50">
        <f>C76*1.05</f>
        <v>1.8900000000000001</v>
      </c>
      <c r="J76" s="52">
        <f t="shared" si="17"/>
        <v>1.6320000000000001</v>
      </c>
      <c r="K76" s="19" t="s">
        <v>902</v>
      </c>
      <c r="L76" s="58"/>
      <c r="M76" s="50"/>
      <c r="N76" s="50">
        <f t="shared" si="20"/>
        <v>0.25800000000000001</v>
      </c>
      <c r="O76" s="50">
        <f t="shared" si="18"/>
        <v>0</v>
      </c>
      <c r="P76" s="31">
        <f t="shared" si="18"/>
        <v>0</v>
      </c>
      <c r="Q76" s="50">
        <f t="shared" si="14"/>
        <v>0.25800000000000001</v>
      </c>
      <c r="R76" s="50">
        <v>39</v>
      </c>
      <c r="S76" s="50">
        <f t="shared" si="15"/>
        <v>1.8900000000000001</v>
      </c>
      <c r="T76" s="52">
        <f t="shared" si="16"/>
        <v>1.6320000000000001</v>
      </c>
      <c r="U76" s="19" t="s">
        <v>902</v>
      </c>
    </row>
    <row r="77" spans="1:21" x14ac:dyDescent="0.25">
      <c r="A77" s="53">
        <v>69</v>
      </c>
      <c r="B77" s="4" t="s">
        <v>977</v>
      </c>
      <c r="C77" s="5">
        <v>1.6</v>
      </c>
      <c r="D77" s="50">
        <v>1.05</v>
      </c>
      <c r="E77" s="52"/>
      <c r="F77" s="31"/>
      <c r="G77" s="52">
        <f t="shared" si="19"/>
        <v>1.05</v>
      </c>
      <c r="H77" s="52">
        <v>0</v>
      </c>
      <c r="I77" s="50">
        <f t="shared" si="11"/>
        <v>1.6800000000000002</v>
      </c>
      <c r="J77" s="52">
        <f t="shared" si="17"/>
        <v>0.63000000000000012</v>
      </c>
      <c r="K77" s="19" t="s">
        <v>902</v>
      </c>
      <c r="L77" s="58"/>
      <c r="M77" s="50"/>
      <c r="N77" s="50">
        <f t="shared" si="20"/>
        <v>1.05</v>
      </c>
      <c r="O77" s="50">
        <f t="shared" si="18"/>
        <v>0</v>
      </c>
      <c r="P77" s="31">
        <f t="shared" si="18"/>
        <v>0</v>
      </c>
      <c r="Q77" s="50">
        <f t="shared" si="14"/>
        <v>1.05</v>
      </c>
      <c r="R77" s="50">
        <v>40</v>
      </c>
      <c r="S77" s="50">
        <f t="shared" si="15"/>
        <v>1.6800000000000002</v>
      </c>
      <c r="T77" s="52">
        <f t="shared" si="16"/>
        <v>0.63000000000000012</v>
      </c>
      <c r="U77" s="19" t="s">
        <v>902</v>
      </c>
    </row>
    <row r="78" spans="1:21" x14ac:dyDescent="0.25">
      <c r="A78" s="53">
        <v>70</v>
      </c>
      <c r="B78" s="4" t="s">
        <v>978</v>
      </c>
      <c r="C78" s="5">
        <v>1.6</v>
      </c>
      <c r="D78" s="50">
        <v>0.2</v>
      </c>
      <c r="E78" s="52"/>
      <c r="F78" s="31"/>
      <c r="G78" s="52">
        <f t="shared" si="19"/>
        <v>0.2</v>
      </c>
      <c r="H78" s="52">
        <v>0</v>
      </c>
      <c r="I78" s="50">
        <f t="shared" si="11"/>
        <v>1.6800000000000002</v>
      </c>
      <c r="J78" s="52">
        <f t="shared" si="17"/>
        <v>1.4800000000000002</v>
      </c>
      <c r="K78" s="19" t="s">
        <v>902</v>
      </c>
      <c r="L78" s="58"/>
      <c r="M78" s="50"/>
      <c r="N78" s="50">
        <f t="shared" si="20"/>
        <v>0.2</v>
      </c>
      <c r="O78" s="50">
        <f t="shared" si="18"/>
        <v>0</v>
      </c>
      <c r="P78" s="31">
        <f t="shared" si="18"/>
        <v>0</v>
      </c>
      <c r="Q78" s="50">
        <f t="shared" si="14"/>
        <v>0.2</v>
      </c>
      <c r="R78" s="50">
        <v>41</v>
      </c>
      <c r="S78" s="50">
        <f t="shared" si="15"/>
        <v>1.6800000000000002</v>
      </c>
      <c r="T78" s="52">
        <f t="shared" si="16"/>
        <v>1.4800000000000002</v>
      </c>
      <c r="U78" s="19" t="s">
        <v>902</v>
      </c>
    </row>
    <row r="79" spans="1:21" x14ac:dyDescent="0.25">
      <c r="A79" s="53">
        <v>71</v>
      </c>
      <c r="B79" s="4" t="s">
        <v>979</v>
      </c>
      <c r="C79" s="5">
        <v>2.5</v>
      </c>
      <c r="D79" s="50">
        <v>0.89400000000000002</v>
      </c>
      <c r="E79" s="52"/>
      <c r="F79" s="31"/>
      <c r="G79" s="52">
        <f t="shared" si="19"/>
        <v>0.89400000000000002</v>
      </c>
      <c r="H79" s="52">
        <v>0</v>
      </c>
      <c r="I79" s="50">
        <f t="shared" si="11"/>
        <v>2.625</v>
      </c>
      <c r="J79" s="52">
        <f t="shared" si="17"/>
        <v>1.7309999999999999</v>
      </c>
      <c r="K79" s="19" t="s">
        <v>902</v>
      </c>
      <c r="L79" s="58"/>
      <c r="M79" s="50"/>
      <c r="N79" s="50">
        <f t="shared" si="20"/>
        <v>0.89400000000000002</v>
      </c>
      <c r="O79" s="50">
        <f t="shared" si="18"/>
        <v>0</v>
      </c>
      <c r="P79" s="31">
        <f t="shared" si="18"/>
        <v>0</v>
      </c>
      <c r="Q79" s="50">
        <f t="shared" si="14"/>
        <v>0.89400000000000002</v>
      </c>
      <c r="R79" s="50">
        <v>42</v>
      </c>
      <c r="S79" s="50">
        <f t="shared" si="15"/>
        <v>2.625</v>
      </c>
      <c r="T79" s="52">
        <f t="shared" si="16"/>
        <v>1.7309999999999999</v>
      </c>
      <c r="U79" s="19" t="s">
        <v>902</v>
      </c>
    </row>
    <row r="80" spans="1:21" ht="30" x14ac:dyDescent="0.25">
      <c r="A80" s="53">
        <v>72</v>
      </c>
      <c r="B80" s="4" t="s">
        <v>917</v>
      </c>
      <c r="C80" s="5">
        <v>1.6</v>
      </c>
      <c r="D80" s="50">
        <v>0.81</v>
      </c>
      <c r="E80" s="52"/>
      <c r="F80" s="31"/>
      <c r="G80" s="52">
        <f t="shared" si="19"/>
        <v>0.81</v>
      </c>
      <c r="H80" s="52">
        <v>0</v>
      </c>
      <c r="I80" s="50">
        <f t="shared" si="11"/>
        <v>1.6800000000000002</v>
      </c>
      <c r="J80" s="52">
        <f t="shared" si="17"/>
        <v>0.87000000000000011</v>
      </c>
      <c r="K80" s="19" t="s">
        <v>902</v>
      </c>
      <c r="L80" s="58"/>
      <c r="M80" s="50"/>
      <c r="N80" s="50">
        <f t="shared" si="20"/>
        <v>0.81</v>
      </c>
      <c r="O80" s="50">
        <f t="shared" si="18"/>
        <v>0</v>
      </c>
      <c r="P80" s="31">
        <f t="shared" si="18"/>
        <v>0</v>
      </c>
      <c r="Q80" s="50">
        <f t="shared" si="14"/>
        <v>0.81</v>
      </c>
      <c r="R80" s="50">
        <v>43</v>
      </c>
      <c r="S80" s="50">
        <f t="shared" si="15"/>
        <v>1.6800000000000002</v>
      </c>
      <c r="T80" s="52">
        <f t="shared" si="16"/>
        <v>0.87000000000000011</v>
      </c>
      <c r="U80" s="19" t="s">
        <v>902</v>
      </c>
    </row>
    <row r="81" spans="1:21" x14ac:dyDescent="0.25">
      <c r="A81" s="53">
        <v>73</v>
      </c>
      <c r="B81" s="4" t="s">
        <v>980</v>
      </c>
      <c r="C81" s="5">
        <v>0.16</v>
      </c>
      <c r="D81" s="50">
        <v>1.6400000000000001E-2</v>
      </c>
      <c r="E81" s="52"/>
      <c r="F81" s="31"/>
      <c r="G81" s="52">
        <f t="shared" si="19"/>
        <v>1.6400000000000001E-2</v>
      </c>
      <c r="H81" s="52">
        <v>0</v>
      </c>
      <c r="I81" s="50">
        <f t="shared" si="11"/>
        <v>0.16800000000000001</v>
      </c>
      <c r="J81" s="52">
        <f t="shared" si="17"/>
        <v>0.15160000000000001</v>
      </c>
      <c r="K81" s="19" t="s">
        <v>902</v>
      </c>
      <c r="L81" s="58"/>
      <c r="M81" s="50"/>
      <c r="N81" s="50">
        <f t="shared" si="20"/>
        <v>1.6400000000000001E-2</v>
      </c>
      <c r="O81" s="50">
        <f t="shared" si="18"/>
        <v>0</v>
      </c>
      <c r="P81" s="31">
        <f t="shared" si="18"/>
        <v>0</v>
      </c>
      <c r="Q81" s="50">
        <f t="shared" si="14"/>
        <v>1.6400000000000001E-2</v>
      </c>
      <c r="R81" s="50">
        <v>44</v>
      </c>
      <c r="S81" s="50">
        <f t="shared" si="15"/>
        <v>0.16800000000000001</v>
      </c>
      <c r="T81" s="52">
        <f t="shared" si="16"/>
        <v>0.15160000000000001</v>
      </c>
      <c r="U81" s="19" t="s">
        <v>902</v>
      </c>
    </row>
    <row r="82" spans="1:21" x14ac:dyDescent="0.25">
      <c r="A82" s="53">
        <v>74</v>
      </c>
      <c r="B82" s="4" t="s">
        <v>981</v>
      </c>
      <c r="C82" s="5">
        <v>10</v>
      </c>
      <c r="D82" s="50">
        <v>2.54</v>
      </c>
      <c r="E82" s="52"/>
      <c r="F82" s="31"/>
      <c r="G82" s="52">
        <f t="shared" si="19"/>
        <v>2.54</v>
      </c>
      <c r="H82" s="52">
        <v>0</v>
      </c>
      <c r="I82" s="50">
        <f t="shared" si="11"/>
        <v>10.5</v>
      </c>
      <c r="J82" s="52">
        <f t="shared" si="17"/>
        <v>7.96</v>
      </c>
      <c r="K82" s="19" t="s">
        <v>902</v>
      </c>
      <c r="L82" s="58"/>
      <c r="M82" s="50"/>
      <c r="N82" s="50">
        <f t="shared" si="20"/>
        <v>2.54</v>
      </c>
      <c r="O82" s="50">
        <f t="shared" si="18"/>
        <v>0</v>
      </c>
      <c r="P82" s="31">
        <f t="shared" si="18"/>
        <v>0</v>
      </c>
      <c r="Q82" s="50">
        <f t="shared" si="14"/>
        <v>2.54</v>
      </c>
      <c r="R82" s="50">
        <v>45</v>
      </c>
      <c r="S82" s="50">
        <f t="shared" si="15"/>
        <v>10.5</v>
      </c>
      <c r="T82" s="52">
        <f t="shared" si="16"/>
        <v>7.96</v>
      </c>
      <c r="U82" s="19" t="s">
        <v>902</v>
      </c>
    </row>
    <row r="83" spans="1:21" x14ac:dyDescent="0.25">
      <c r="A83" s="53">
        <v>75</v>
      </c>
      <c r="B83" s="4" t="s">
        <v>982</v>
      </c>
      <c r="C83" s="5">
        <v>10</v>
      </c>
      <c r="D83" s="50">
        <v>1.41</v>
      </c>
      <c r="E83" s="52"/>
      <c r="F83" s="31"/>
      <c r="G83" s="52">
        <f t="shared" si="19"/>
        <v>1.41</v>
      </c>
      <c r="H83" s="52">
        <v>0</v>
      </c>
      <c r="I83" s="50">
        <f t="shared" si="11"/>
        <v>10.5</v>
      </c>
      <c r="J83" s="52">
        <f t="shared" si="17"/>
        <v>9.09</v>
      </c>
      <c r="K83" s="19" t="s">
        <v>902</v>
      </c>
      <c r="L83" s="58"/>
      <c r="M83" s="50"/>
      <c r="N83" s="50">
        <f t="shared" si="20"/>
        <v>1.41</v>
      </c>
      <c r="O83" s="50">
        <f t="shared" si="18"/>
        <v>0</v>
      </c>
      <c r="P83" s="31">
        <f t="shared" si="18"/>
        <v>0</v>
      </c>
      <c r="Q83" s="50">
        <f t="shared" si="14"/>
        <v>1.41</v>
      </c>
      <c r="R83" s="50">
        <v>46</v>
      </c>
      <c r="S83" s="50">
        <f t="shared" si="15"/>
        <v>10.5</v>
      </c>
      <c r="T83" s="52">
        <f t="shared" si="16"/>
        <v>9.09</v>
      </c>
      <c r="U83" s="19" t="s">
        <v>902</v>
      </c>
    </row>
    <row r="84" spans="1:21" x14ac:dyDescent="0.25">
      <c r="A84" s="53">
        <v>76</v>
      </c>
      <c r="B84" s="4" t="s">
        <v>983</v>
      </c>
      <c r="C84" s="5">
        <v>6.3</v>
      </c>
      <c r="D84" s="50">
        <v>0.3</v>
      </c>
      <c r="E84" s="52"/>
      <c r="F84" s="31"/>
      <c r="G84" s="52">
        <f t="shared" si="19"/>
        <v>0.3</v>
      </c>
      <c r="H84" s="52">
        <v>0</v>
      </c>
      <c r="I84" s="50">
        <f t="shared" si="11"/>
        <v>6.6150000000000002</v>
      </c>
      <c r="J84" s="52">
        <f t="shared" si="17"/>
        <v>6.3150000000000004</v>
      </c>
      <c r="K84" s="19" t="s">
        <v>902</v>
      </c>
      <c r="L84" s="58"/>
      <c r="M84" s="50"/>
      <c r="N84" s="50">
        <f t="shared" si="20"/>
        <v>0.3</v>
      </c>
      <c r="O84" s="50">
        <f t="shared" si="18"/>
        <v>0</v>
      </c>
      <c r="P84" s="31">
        <f t="shared" si="18"/>
        <v>0</v>
      </c>
      <c r="Q84" s="50">
        <f t="shared" si="14"/>
        <v>0.3</v>
      </c>
      <c r="R84" s="50">
        <v>47</v>
      </c>
      <c r="S84" s="50">
        <f t="shared" si="15"/>
        <v>6.6150000000000002</v>
      </c>
      <c r="T84" s="52">
        <f t="shared" si="16"/>
        <v>6.3150000000000004</v>
      </c>
      <c r="U84" s="19" t="s">
        <v>902</v>
      </c>
    </row>
    <row r="85" spans="1:21" x14ac:dyDescent="0.25">
      <c r="A85" s="53">
        <v>77</v>
      </c>
      <c r="B85" s="4" t="s">
        <v>984</v>
      </c>
      <c r="C85" s="5">
        <v>6.3</v>
      </c>
      <c r="D85" s="50">
        <v>0.748</v>
      </c>
      <c r="E85" s="52"/>
      <c r="F85" s="31"/>
      <c r="G85" s="52">
        <f t="shared" si="19"/>
        <v>0.748</v>
      </c>
      <c r="H85" s="52">
        <v>0</v>
      </c>
      <c r="I85" s="50">
        <f t="shared" si="11"/>
        <v>6.6150000000000002</v>
      </c>
      <c r="J85" s="52">
        <f t="shared" si="17"/>
        <v>5.867</v>
      </c>
      <c r="K85" s="19" t="s">
        <v>902</v>
      </c>
      <c r="L85" s="58"/>
      <c r="M85" s="50"/>
      <c r="N85" s="50">
        <f t="shared" si="20"/>
        <v>0.748</v>
      </c>
      <c r="O85" s="50">
        <f t="shared" si="18"/>
        <v>0</v>
      </c>
      <c r="P85" s="31">
        <f t="shared" si="18"/>
        <v>0</v>
      </c>
      <c r="Q85" s="50">
        <f t="shared" si="14"/>
        <v>0.748</v>
      </c>
      <c r="R85" s="50">
        <v>48</v>
      </c>
      <c r="S85" s="50">
        <f t="shared" si="15"/>
        <v>6.6150000000000002</v>
      </c>
      <c r="T85" s="52">
        <f t="shared" si="16"/>
        <v>5.867</v>
      </c>
      <c r="U85" s="19" t="s">
        <v>902</v>
      </c>
    </row>
    <row r="86" spans="1:21" x14ac:dyDescent="0.25">
      <c r="A86" s="53">
        <v>78</v>
      </c>
      <c r="B86" s="4" t="s">
        <v>985</v>
      </c>
      <c r="C86" s="5">
        <v>1.6</v>
      </c>
      <c r="D86" s="50">
        <v>0.36</v>
      </c>
      <c r="E86" s="52"/>
      <c r="F86" s="31"/>
      <c r="G86" s="52">
        <f t="shared" si="19"/>
        <v>0.36</v>
      </c>
      <c r="H86" s="52">
        <v>0</v>
      </c>
      <c r="I86" s="50">
        <f t="shared" si="11"/>
        <v>1.6800000000000002</v>
      </c>
      <c r="J86" s="52">
        <f t="shared" si="17"/>
        <v>1.3200000000000003</v>
      </c>
      <c r="K86" s="19" t="s">
        <v>902</v>
      </c>
      <c r="L86" s="58"/>
      <c r="M86" s="50"/>
      <c r="N86" s="50">
        <f t="shared" si="20"/>
        <v>0.36</v>
      </c>
      <c r="O86" s="50">
        <f t="shared" si="18"/>
        <v>0</v>
      </c>
      <c r="P86" s="31">
        <f t="shared" si="18"/>
        <v>0</v>
      </c>
      <c r="Q86" s="50">
        <f t="shared" si="14"/>
        <v>0.36</v>
      </c>
      <c r="R86" s="50">
        <v>49</v>
      </c>
      <c r="S86" s="50">
        <f t="shared" si="15"/>
        <v>1.6800000000000002</v>
      </c>
      <c r="T86" s="52">
        <f t="shared" si="16"/>
        <v>1.3200000000000003</v>
      </c>
      <c r="U86" s="19" t="s">
        <v>902</v>
      </c>
    </row>
    <row r="87" spans="1:21" x14ac:dyDescent="0.25">
      <c r="A87" s="53">
        <v>79</v>
      </c>
      <c r="B87" s="4" t="s">
        <v>986</v>
      </c>
      <c r="C87" s="5">
        <v>2.5</v>
      </c>
      <c r="D87" s="50">
        <v>0.32</v>
      </c>
      <c r="E87" s="52"/>
      <c r="F87" s="31"/>
      <c r="G87" s="52">
        <f t="shared" si="19"/>
        <v>0.32</v>
      </c>
      <c r="H87" s="52">
        <v>0</v>
      </c>
      <c r="I87" s="50">
        <f t="shared" si="11"/>
        <v>2.625</v>
      </c>
      <c r="J87" s="52">
        <f t="shared" si="17"/>
        <v>2.3050000000000002</v>
      </c>
      <c r="K87" s="19" t="s">
        <v>902</v>
      </c>
      <c r="L87" s="58"/>
      <c r="M87" s="50"/>
      <c r="N87" s="50">
        <f t="shared" si="20"/>
        <v>0.32</v>
      </c>
      <c r="O87" s="50">
        <f t="shared" si="18"/>
        <v>0</v>
      </c>
      <c r="P87" s="31">
        <f t="shared" si="18"/>
        <v>0</v>
      </c>
      <c r="Q87" s="50">
        <f t="shared" si="14"/>
        <v>0.32</v>
      </c>
      <c r="R87" s="50">
        <v>50</v>
      </c>
      <c r="S87" s="50">
        <f t="shared" si="15"/>
        <v>2.625</v>
      </c>
      <c r="T87" s="52">
        <f t="shared" si="16"/>
        <v>2.3050000000000002</v>
      </c>
      <c r="U87" s="19" t="s">
        <v>902</v>
      </c>
    </row>
    <row r="88" spans="1:21" x14ac:dyDescent="0.25">
      <c r="A88" s="61">
        <v>80</v>
      </c>
      <c r="B88" s="4" t="s">
        <v>987</v>
      </c>
      <c r="C88" s="5">
        <v>1.6</v>
      </c>
      <c r="D88" s="50">
        <v>0.18</v>
      </c>
      <c r="E88" s="52"/>
      <c r="F88" s="31"/>
      <c r="G88" s="52">
        <f t="shared" si="19"/>
        <v>0.18</v>
      </c>
      <c r="H88" s="52">
        <v>0</v>
      </c>
      <c r="I88" s="50">
        <f t="shared" si="11"/>
        <v>1.6800000000000002</v>
      </c>
      <c r="J88" s="52">
        <f t="shared" si="17"/>
        <v>1.5000000000000002</v>
      </c>
      <c r="K88" s="19" t="s">
        <v>902</v>
      </c>
      <c r="L88" s="58"/>
      <c r="M88" s="50"/>
      <c r="N88" s="50">
        <f t="shared" si="20"/>
        <v>0.18</v>
      </c>
      <c r="O88" s="50">
        <f t="shared" si="18"/>
        <v>0</v>
      </c>
      <c r="P88" s="31">
        <f t="shared" si="18"/>
        <v>0</v>
      </c>
      <c r="Q88" s="50">
        <f t="shared" si="14"/>
        <v>0.18</v>
      </c>
      <c r="R88" s="50">
        <v>51</v>
      </c>
      <c r="S88" s="50">
        <f t="shared" si="15"/>
        <v>1.6800000000000002</v>
      </c>
      <c r="T88" s="52">
        <f t="shared" si="16"/>
        <v>1.5000000000000002</v>
      </c>
      <c r="U88" s="19" t="s">
        <v>902</v>
      </c>
    </row>
    <row r="89" spans="1:21" x14ac:dyDescent="0.25">
      <c r="A89" s="53">
        <v>81</v>
      </c>
      <c r="B89" s="4" t="s">
        <v>988</v>
      </c>
      <c r="C89" s="5">
        <v>1.6</v>
      </c>
      <c r="D89" s="50">
        <v>0.12</v>
      </c>
      <c r="E89" s="52"/>
      <c r="F89" s="31"/>
      <c r="G89" s="52">
        <f t="shared" si="19"/>
        <v>0.12</v>
      </c>
      <c r="H89" s="52">
        <v>0</v>
      </c>
      <c r="I89" s="50">
        <f t="shared" si="11"/>
        <v>1.6800000000000002</v>
      </c>
      <c r="J89" s="52">
        <f t="shared" si="17"/>
        <v>1.56</v>
      </c>
      <c r="K89" s="19" t="s">
        <v>902</v>
      </c>
      <c r="L89" s="58"/>
      <c r="M89" s="50"/>
      <c r="N89" s="50">
        <f t="shared" si="20"/>
        <v>0.12</v>
      </c>
      <c r="O89" s="50">
        <f t="shared" si="18"/>
        <v>0</v>
      </c>
      <c r="P89" s="31">
        <f t="shared" si="18"/>
        <v>0</v>
      </c>
      <c r="Q89" s="50">
        <f t="shared" si="14"/>
        <v>0.12</v>
      </c>
      <c r="R89" s="50">
        <v>52</v>
      </c>
      <c r="S89" s="50">
        <f t="shared" si="15"/>
        <v>1.6800000000000002</v>
      </c>
      <c r="T89" s="52">
        <f t="shared" si="16"/>
        <v>1.56</v>
      </c>
      <c r="U89" s="19" t="s">
        <v>902</v>
      </c>
    </row>
    <row r="90" spans="1:21" x14ac:dyDescent="0.25">
      <c r="A90" s="53">
        <v>82</v>
      </c>
      <c r="B90" s="4" t="s">
        <v>989</v>
      </c>
      <c r="C90" s="112">
        <v>4</v>
      </c>
      <c r="D90" s="50">
        <v>1.1180000000000001</v>
      </c>
      <c r="E90" s="52"/>
      <c r="F90" s="31"/>
      <c r="G90" s="52">
        <f t="shared" si="19"/>
        <v>1.1180000000000001</v>
      </c>
      <c r="H90" s="52">
        <v>0</v>
      </c>
      <c r="I90" s="50">
        <f t="shared" si="11"/>
        <v>4.2</v>
      </c>
      <c r="J90" s="52">
        <f t="shared" si="17"/>
        <v>3.0819999999999999</v>
      </c>
      <c r="K90" s="19" t="s">
        <v>902</v>
      </c>
      <c r="L90" s="58"/>
      <c r="M90" s="50"/>
      <c r="N90" s="50">
        <f t="shared" si="20"/>
        <v>1.1180000000000001</v>
      </c>
      <c r="O90" s="50">
        <f t="shared" si="18"/>
        <v>0</v>
      </c>
      <c r="P90" s="31">
        <f t="shared" si="18"/>
        <v>0</v>
      </c>
      <c r="Q90" s="50">
        <f t="shared" si="14"/>
        <v>1.1180000000000001</v>
      </c>
      <c r="R90" s="50">
        <v>53</v>
      </c>
      <c r="S90" s="50">
        <f t="shared" si="15"/>
        <v>4.2</v>
      </c>
      <c r="T90" s="52">
        <f t="shared" si="16"/>
        <v>3.0819999999999999</v>
      </c>
      <c r="U90" s="19" t="s">
        <v>902</v>
      </c>
    </row>
    <row r="91" spans="1:21" x14ac:dyDescent="0.25">
      <c r="A91" s="53">
        <v>83</v>
      </c>
      <c r="B91" s="4" t="s">
        <v>990</v>
      </c>
      <c r="C91" s="5">
        <v>1.6</v>
      </c>
      <c r="D91" s="50">
        <v>0.43</v>
      </c>
      <c r="E91" s="52"/>
      <c r="F91" s="31"/>
      <c r="G91" s="52">
        <f t="shared" si="19"/>
        <v>0.43</v>
      </c>
      <c r="H91" s="52">
        <v>0</v>
      </c>
      <c r="I91" s="50">
        <f t="shared" si="11"/>
        <v>1.6800000000000002</v>
      </c>
      <c r="J91" s="52">
        <f t="shared" si="17"/>
        <v>1.2500000000000002</v>
      </c>
      <c r="K91" s="19" t="s">
        <v>902</v>
      </c>
      <c r="L91" s="58"/>
      <c r="M91" s="50"/>
      <c r="N91" s="50">
        <f t="shared" si="20"/>
        <v>0.43</v>
      </c>
      <c r="O91" s="50">
        <f t="shared" si="18"/>
        <v>0</v>
      </c>
      <c r="P91" s="31">
        <f t="shared" si="18"/>
        <v>0</v>
      </c>
      <c r="Q91" s="50">
        <f t="shared" si="14"/>
        <v>0.43</v>
      </c>
      <c r="R91" s="50">
        <v>54</v>
      </c>
      <c r="S91" s="50">
        <f t="shared" si="15"/>
        <v>1.6800000000000002</v>
      </c>
      <c r="T91" s="52">
        <f t="shared" si="16"/>
        <v>1.2500000000000002</v>
      </c>
      <c r="U91" s="19" t="s">
        <v>902</v>
      </c>
    </row>
    <row r="92" spans="1:21" x14ac:dyDescent="0.25">
      <c r="A92" s="53">
        <v>84</v>
      </c>
      <c r="B92" s="4" t="s">
        <v>991</v>
      </c>
      <c r="C92" s="5">
        <v>1.6</v>
      </c>
      <c r="D92" s="50">
        <v>1.4333</v>
      </c>
      <c r="E92" s="52"/>
      <c r="F92" s="31"/>
      <c r="G92" s="52">
        <f t="shared" si="19"/>
        <v>1.4333</v>
      </c>
      <c r="H92" s="52">
        <v>0</v>
      </c>
      <c r="I92" s="50">
        <f t="shared" si="11"/>
        <v>1.6800000000000002</v>
      </c>
      <c r="J92" s="52">
        <f t="shared" si="17"/>
        <v>0.24670000000000014</v>
      </c>
      <c r="K92" s="19" t="s">
        <v>902</v>
      </c>
      <c r="L92" s="58"/>
      <c r="M92" s="50"/>
      <c r="N92" s="50">
        <f t="shared" si="20"/>
        <v>1.4333</v>
      </c>
      <c r="O92" s="50">
        <f t="shared" si="18"/>
        <v>0</v>
      </c>
      <c r="P92" s="31">
        <f t="shared" si="18"/>
        <v>0</v>
      </c>
      <c r="Q92" s="50">
        <f t="shared" si="14"/>
        <v>1.4333</v>
      </c>
      <c r="R92" s="50">
        <v>55</v>
      </c>
      <c r="S92" s="50">
        <f t="shared" si="15"/>
        <v>1.6800000000000002</v>
      </c>
      <c r="T92" s="52">
        <f t="shared" si="16"/>
        <v>0.24670000000000014</v>
      </c>
      <c r="U92" s="19" t="s">
        <v>902</v>
      </c>
    </row>
    <row r="93" spans="1:21" x14ac:dyDescent="0.25">
      <c r="A93" s="53">
        <v>85</v>
      </c>
      <c r="B93" s="4" t="s">
        <v>992</v>
      </c>
      <c r="C93" s="410">
        <v>1.6</v>
      </c>
      <c r="D93" s="50">
        <v>0.36</v>
      </c>
      <c r="E93" s="52"/>
      <c r="F93" s="31"/>
      <c r="G93" s="52">
        <f t="shared" si="19"/>
        <v>0.36</v>
      </c>
      <c r="H93" s="52">
        <v>0</v>
      </c>
      <c r="I93" s="50">
        <f t="shared" si="11"/>
        <v>1.6800000000000002</v>
      </c>
      <c r="J93" s="52">
        <f t="shared" si="17"/>
        <v>1.3200000000000003</v>
      </c>
      <c r="K93" s="19" t="s">
        <v>902</v>
      </c>
      <c r="L93" s="58"/>
      <c r="M93" s="50"/>
      <c r="N93" s="50">
        <f t="shared" si="20"/>
        <v>0.36</v>
      </c>
      <c r="O93" s="50">
        <f t="shared" si="18"/>
        <v>0</v>
      </c>
      <c r="P93" s="31">
        <f t="shared" si="18"/>
        <v>0</v>
      </c>
      <c r="Q93" s="50">
        <f t="shared" si="14"/>
        <v>0.36</v>
      </c>
      <c r="R93" s="50">
        <v>56</v>
      </c>
      <c r="S93" s="50">
        <f t="shared" si="15"/>
        <v>1.6800000000000002</v>
      </c>
      <c r="T93" s="52">
        <f t="shared" si="16"/>
        <v>1.3200000000000003</v>
      </c>
      <c r="U93" s="19" t="s">
        <v>902</v>
      </c>
    </row>
    <row r="94" spans="1:21" x14ac:dyDescent="0.25">
      <c r="A94" s="98">
        <v>86</v>
      </c>
      <c r="B94" s="4" t="s">
        <v>993</v>
      </c>
      <c r="C94" s="5">
        <v>1.6</v>
      </c>
      <c r="D94" s="50">
        <v>0.98</v>
      </c>
      <c r="E94" s="52"/>
      <c r="F94" s="31"/>
      <c r="G94" s="52">
        <f t="shared" si="19"/>
        <v>0.98</v>
      </c>
      <c r="H94" s="52">
        <v>0</v>
      </c>
      <c r="I94" s="50">
        <f t="shared" si="11"/>
        <v>1.6800000000000002</v>
      </c>
      <c r="J94" s="52">
        <f t="shared" si="17"/>
        <v>0.70000000000000018</v>
      </c>
      <c r="K94" s="19" t="s">
        <v>902</v>
      </c>
      <c r="L94" s="58"/>
      <c r="M94" s="50"/>
      <c r="N94" s="50">
        <f t="shared" si="20"/>
        <v>0.98</v>
      </c>
      <c r="O94" s="50">
        <f t="shared" si="18"/>
        <v>0</v>
      </c>
      <c r="P94" s="31">
        <f t="shared" si="18"/>
        <v>0</v>
      </c>
      <c r="Q94" s="50">
        <f t="shared" si="14"/>
        <v>0.98</v>
      </c>
      <c r="R94" s="50">
        <v>57</v>
      </c>
      <c r="S94" s="50">
        <f t="shared" si="15"/>
        <v>1.6800000000000002</v>
      </c>
      <c r="T94" s="52">
        <f t="shared" si="16"/>
        <v>0.70000000000000018</v>
      </c>
      <c r="U94" s="19" t="s">
        <v>902</v>
      </c>
    </row>
    <row r="95" spans="1:21" x14ac:dyDescent="0.25">
      <c r="A95" s="44">
        <v>87</v>
      </c>
      <c r="B95" s="4" t="s">
        <v>994</v>
      </c>
      <c r="C95" s="5">
        <v>1.6</v>
      </c>
      <c r="D95" s="50">
        <v>0.39500000000000002</v>
      </c>
      <c r="E95" s="52"/>
      <c r="F95" s="31"/>
      <c r="G95" s="52">
        <f t="shared" si="19"/>
        <v>0.39500000000000002</v>
      </c>
      <c r="H95" s="52">
        <v>0</v>
      </c>
      <c r="I95" s="50">
        <f>C95*1.05</f>
        <v>1.6800000000000002</v>
      </c>
      <c r="J95" s="52">
        <f t="shared" si="17"/>
        <v>1.2850000000000001</v>
      </c>
      <c r="K95" s="19" t="s">
        <v>902</v>
      </c>
      <c r="M95" s="50"/>
      <c r="N95" s="50">
        <f t="shared" si="20"/>
        <v>0.39500000000000002</v>
      </c>
      <c r="O95" s="50">
        <f t="shared" si="18"/>
        <v>0</v>
      </c>
      <c r="P95" s="31">
        <f t="shared" si="18"/>
        <v>0</v>
      </c>
      <c r="Q95" s="50">
        <f t="shared" si="14"/>
        <v>0.39500000000000002</v>
      </c>
      <c r="R95" s="50">
        <v>58</v>
      </c>
      <c r="S95" s="50">
        <f t="shared" si="15"/>
        <v>1.6800000000000002</v>
      </c>
      <c r="T95" s="52">
        <f t="shared" si="16"/>
        <v>1.2850000000000001</v>
      </c>
      <c r="U95" s="19" t="s">
        <v>902</v>
      </c>
    </row>
    <row r="96" spans="1:21" x14ac:dyDescent="0.25">
      <c r="A96" s="53">
        <v>88</v>
      </c>
      <c r="B96" s="4" t="s">
        <v>995</v>
      </c>
      <c r="C96" s="5">
        <v>1.6</v>
      </c>
      <c r="D96" s="50">
        <v>0.22</v>
      </c>
      <c r="E96" s="52"/>
      <c r="F96" s="31"/>
      <c r="G96" s="52">
        <f t="shared" si="19"/>
        <v>0.22</v>
      </c>
      <c r="H96" s="52">
        <v>0</v>
      </c>
      <c r="I96" s="50">
        <f t="shared" si="11"/>
        <v>1.6800000000000002</v>
      </c>
      <c r="J96" s="52">
        <f t="shared" si="17"/>
        <v>1.4600000000000002</v>
      </c>
      <c r="K96" s="19" t="s">
        <v>902</v>
      </c>
      <c r="L96" s="58"/>
      <c r="M96" s="50"/>
      <c r="N96" s="50">
        <f t="shared" si="20"/>
        <v>0.22</v>
      </c>
      <c r="O96" s="50">
        <f t="shared" si="18"/>
        <v>0</v>
      </c>
      <c r="P96" s="31">
        <f t="shared" si="18"/>
        <v>0</v>
      </c>
      <c r="Q96" s="50">
        <f t="shared" si="14"/>
        <v>0.22</v>
      </c>
      <c r="R96" s="50">
        <v>59</v>
      </c>
      <c r="S96" s="50">
        <f t="shared" si="15"/>
        <v>1.6800000000000002</v>
      </c>
      <c r="T96" s="52">
        <f t="shared" si="16"/>
        <v>1.4600000000000002</v>
      </c>
      <c r="U96" s="19" t="s">
        <v>902</v>
      </c>
    </row>
    <row r="97" spans="1:22" x14ac:dyDescent="0.25">
      <c r="A97" s="53">
        <v>89</v>
      </c>
      <c r="B97" s="4" t="s">
        <v>996</v>
      </c>
      <c r="C97" s="5">
        <v>2.5</v>
      </c>
      <c r="D97" s="50">
        <v>0</v>
      </c>
      <c r="E97" s="52"/>
      <c r="F97" s="31"/>
      <c r="G97" s="52">
        <f t="shared" si="19"/>
        <v>0</v>
      </c>
      <c r="H97" s="52">
        <v>0</v>
      </c>
      <c r="I97" s="50">
        <f t="shared" si="11"/>
        <v>2.625</v>
      </c>
      <c r="J97" s="52">
        <f t="shared" si="17"/>
        <v>2.625</v>
      </c>
      <c r="K97" s="19" t="s">
        <v>902</v>
      </c>
      <c r="L97" s="58"/>
      <c r="M97" s="50"/>
      <c r="N97" s="50">
        <f t="shared" si="20"/>
        <v>0</v>
      </c>
      <c r="O97" s="50">
        <f t="shared" si="18"/>
        <v>0</v>
      </c>
      <c r="P97" s="31">
        <f t="shared" si="18"/>
        <v>0</v>
      </c>
      <c r="Q97" s="50">
        <f t="shared" si="14"/>
        <v>0</v>
      </c>
      <c r="R97" s="50">
        <v>60</v>
      </c>
      <c r="S97" s="50">
        <f t="shared" si="15"/>
        <v>2.625</v>
      </c>
      <c r="T97" s="52">
        <f t="shared" si="16"/>
        <v>2.625</v>
      </c>
      <c r="U97" s="19" t="s">
        <v>902</v>
      </c>
    </row>
    <row r="98" spans="1:22" x14ac:dyDescent="0.25">
      <c r="A98" s="61">
        <v>90</v>
      </c>
      <c r="B98" s="4" t="s">
        <v>997</v>
      </c>
      <c r="C98" s="5">
        <v>1.6</v>
      </c>
      <c r="D98" s="50">
        <v>6.0000000000000001E-3</v>
      </c>
      <c r="E98" s="52"/>
      <c r="F98" s="31"/>
      <c r="G98" s="52">
        <f t="shared" si="19"/>
        <v>6.0000000000000001E-3</v>
      </c>
      <c r="H98" s="52">
        <v>0</v>
      </c>
      <c r="I98" s="50">
        <f t="shared" si="11"/>
        <v>1.6800000000000002</v>
      </c>
      <c r="J98" s="52">
        <f t="shared" si="17"/>
        <v>1.6740000000000002</v>
      </c>
      <c r="K98" s="19" t="s">
        <v>902</v>
      </c>
      <c r="L98" s="58"/>
      <c r="M98" s="50"/>
      <c r="N98" s="50">
        <f t="shared" si="20"/>
        <v>6.0000000000000001E-3</v>
      </c>
      <c r="O98" s="50">
        <f t="shared" si="18"/>
        <v>0</v>
      </c>
      <c r="P98" s="31">
        <f t="shared" si="18"/>
        <v>0</v>
      </c>
      <c r="Q98" s="50">
        <f t="shared" si="14"/>
        <v>6.0000000000000001E-3</v>
      </c>
      <c r="R98" s="50">
        <v>61</v>
      </c>
      <c r="S98" s="50">
        <f t="shared" si="15"/>
        <v>1.6800000000000002</v>
      </c>
      <c r="T98" s="52">
        <f t="shared" si="16"/>
        <v>1.6740000000000002</v>
      </c>
      <c r="U98" s="19" t="s">
        <v>902</v>
      </c>
    </row>
    <row r="99" spans="1:22" x14ac:dyDescent="0.25">
      <c r="A99" s="53">
        <v>91</v>
      </c>
      <c r="B99" s="4" t="s">
        <v>998</v>
      </c>
      <c r="C99" s="5">
        <v>3.2</v>
      </c>
      <c r="D99" s="50">
        <v>0</v>
      </c>
      <c r="E99" s="52"/>
      <c r="F99" s="31"/>
      <c r="G99" s="52">
        <f t="shared" si="19"/>
        <v>0</v>
      </c>
      <c r="H99" s="52">
        <v>0</v>
      </c>
      <c r="I99" s="50">
        <f t="shared" si="11"/>
        <v>3.3600000000000003</v>
      </c>
      <c r="J99" s="52">
        <f t="shared" si="17"/>
        <v>3.3600000000000003</v>
      </c>
      <c r="K99" s="19" t="s">
        <v>902</v>
      </c>
      <c r="L99" s="58"/>
      <c r="M99" s="50"/>
      <c r="N99" s="50">
        <f t="shared" si="20"/>
        <v>0</v>
      </c>
      <c r="O99" s="50">
        <f t="shared" si="18"/>
        <v>0</v>
      </c>
      <c r="P99" s="31">
        <f t="shared" si="18"/>
        <v>0</v>
      </c>
      <c r="Q99" s="50">
        <f t="shared" si="14"/>
        <v>0</v>
      </c>
      <c r="R99" s="50">
        <v>62</v>
      </c>
      <c r="S99" s="50">
        <f t="shared" si="15"/>
        <v>3.3600000000000003</v>
      </c>
      <c r="T99" s="52">
        <f t="shared" si="16"/>
        <v>3.3600000000000003</v>
      </c>
      <c r="U99" s="19" t="s">
        <v>902</v>
      </c>
    </row>
    <row r="100" spans="1:22" x14ac:dyDescent="0.25">
      <c r="A100" s="588" t="s">
        <v>900</v>
      </c>
      <c r="B100" s="588"/>
      <c r="C100" s="588"/>
      <c r="D100" s="588"/>
      <c r="E100" s="588"/>
      <c r="F100" s="588"/>
      <c r="G100" s="588"/>
      <c r="H100" s="588"/>
      <c r="I100" s="588"/>
      <c r="J100" s="588"/>
      <c r="K100" s="588"/>
      <c r="L100" s="58"/>
      <c r="M100" s="50"/>
      <c r="N100" s="50"/>
      <c r="O100" s="52"/>
      <c r="P100" s="59"/>
      <c r="Q100" s="52"/>
      <c r="R100" s="52"/>
      <c r="S100" s="52"/>
      <c r="T100" s="52"/>
      <c r="U100" s="19" t="s">
        <v>902</v>
      </c>
    </row>
    <row r="101" spans="1:22" s="75" customFormat="1" ht="30" x14ac:dyDescent="0.25">
      <c r="A101" s="44">
        <v>1</v>
      </c>
      <c r="B101" s="377" t="s">
        <v>999</v>
      </c>
      <c r="C101" s="369" t="s">
        <v>0</v>
      </c>
      <c r="D101" s="372">
        <v>30.05</v>
      </c>
      <c r="E101" s="370">
        <v>4</v>
      </c>
      <c r="F101" s="371">
        <v>120</v>
      </c>
      <c r="G101" s="370">
        <f t="shared" ref="G101:G156" si="21">D101-E101</f>
        <v>26.05</v>
      </c>
      <c r="H101" s="370">
        <v>0</v>
      </c>
      <c r="I101" s="370">
        <f>25*1.05</f>
        <v>26.25</v>
      </c>
      <c r="J101" s="370">
        <f t="shared" ref="J101:J156" si="22">I101-G101</f>
        <v>0.19999999999999929</v>
      </c>
      <c r="K101" s="368" t="s">
        <v>909</v>
      </c>
      <c r="L101" s="58"/>
      <c r="M101" s="50"/>
      <c r="N101" s="50">
        <f t="shared" ref="N101:N112" si="23">D101+M101</f>
        <v>30.05</v>
      </c>
      <c r="O101" s="50">
        <f t="shared" ref="O101:P156" si="24">E101</f>
        <v>4</v>
      </c>
      <c r="P101" s="31">
        <f t="shared" si="24"/>
        <v>120</v>
      </c>
      <c r="Q101" s="50">
        <f>N101-O101</f>
        <v>26.05</v>
      </c>
      <c r="R101" s="50">
        <v>0</v>
      </c>
      <c r="S101" s="50">
        <f t="shared" ref="S101:S156" si="25">I101</f>
        <v>26.25</v>
      </c>
      <c r="T101" s="50">
        <f t="shared" ref="T101:T156" si="26">S101-Q101</f>
        <v>0.19999999999999929</v>
      </c>
      <c r="U101" s="368" t="s">
        <v>909</v>
      </c>
      <c r="V101" s="43"/>
    </row>
    <row r="102" spans="1:22" s="75" customFormat="1" ht="30" x14ac:dyDescent="0.25">
      <c r="A102" s="44">
        <v>2</v>
      </c>
      <c r="B102" s="376" t="s">
        <v>1000</v>
      </c>
      <c r="C102" s="369" t="s">
        <v>1</v>
      </c>
      <c r="D102" s="50">
        <v>33.83</v>
      </c>
      <c r="E102" s="50"/>
      <c r="F102" s="371"/>
      <c r="G102" s="370">
        <f t="shared" si="21"/>
        <v>33.83</v>
      </c>
      <c r="H102" s="370">
        <v>0</v>
      </c>
      <c r="I102" s="370">
        <f>40*1.05</f>
        <v>42</v>
      </c>
      <c r="J102" s="370">
        <f t="shared" si="22"/>
        <v>8.1700000000000017</v>
      </c>
      <c r="K102" s="19" t="s">
        <v>902</v>
      </c>
      <c r="L102" s="58"/>
      <c r="M102" s="50"/>
      <c r="N102" s="50">
        <f t="shared" si="23"/>
        <v>33.83</v>
      </c>
      <c r="O102" s="50">
        <f t="shared" si="24"/>
        <v>0</v>
      </c>
      <c r="P102" s="31">
        <f t="shared" si="24"/>
        <v>0</v>
      </c>
      <c r="Q102" s="50">
        <f t="shared" ref="Q102:Q156" si="27">N102-O102</f>
        <v>33.83</v>
      </c>
      <c r="R102" s="50">
        <v>0</v>
      </c>
      <c r="S102" s="50">
        <f t="shared" si="25"/>
        <v>42</v>
      </c>
      <c r="T102" s="50">
        <f t="shared" si="26"/>
        <v>8.1700000000000017</v>
      </c>
      <c r="U102" s="19" t="s">
        <v>902</v>
      </c>
      <c r="V102" s="43"/>
    </row>
    <row r="103" spans="1:22" s="75" customFormat="1" ht="30" x14ac:dyDescent="0.25">
      <c r="A103" s="44">
        <v>3</v>
      </c>
      <c r="B103" s="377" t="s">
        <v>1001</v>
      </c>
      <c r="C103" s="369" t="s">
        <v>1</v>
      </c>
      <c r="D103" s="50">
        <v>41.8</v>
      </c>
      <c r="E103" s="50"/>
      <c r="F103" s="371"/>
      <c r="G103" s="370">
        <f t="shared" si="21"/>
        <v>41.8</v>
      </c>
      <c r="H103" s="370">
        <v>0</v>
      </c>
      <c r="I103" s="370">
        <f>40*1.05</f>
        <v>42</v>
      </c>
      <c r="J103" s="370">
        <f t="shared" si="22"/>
        <v>0.20000000000000284</v>
      </c>
      <c r="K103" s="368" t="s">
        <v>909</v>
      </c>
      <c r="L103" s="58"/>
      <c r="M103" s="50"/>
      <c r="N103" s="50">
        <f t="shared" si="23"/>
        <v>41.8</v>
      </c>
      <c r="O103" s="50">
        <f t="shared" si="24"/>
        <v>0</v>
      </c>
      <c r="P103" s="31">
        <f t="shared" si="24"/>
        <v>0</v>
      </c>
      <c r="Q103" s="50">
        <f t="shared" si="27"/>
        <v>41.8</v>
      </c>
      <c r="R103" s="50">
        <v>0</v>
      </c>
      <c r="S103" s="50">
        <f t="shared" si="25"/>
        <v>42</v>
      </c>
      <c r="T103" s="50">
        <f>S103-Q103</f>
        <v>0.20000000000000284</v>
      </c>
      <c r="U103" s="368" t="s">
        <v>909</v>
      </c>
      <c r="V103" s="43"/>
    </row>
    <row r="104" spans="1:22" s="75" customFormat="1" ht="56.25" customHeight="1" x14ac:dyDescent="0.25">
      <c r="A104" s="44">
        <v>4</v>
      </c>
      <c r="B104" s="377" t="s">
        <v>1002</v>
      </c>
      <c r="C104" s="369" t="s">
        <v>2</v>
      </c>
      <c r="D104" s="50">
        <v>18.600000000000001</v>
      </c>
      <c r="E104" s="50">
        <v>2</v>
      </c>
      <c r="F104" s="371">
        <v>120</v>
      </c>
      <c r="G104" s="370">
        <f t="shared" si="21"/>
        <v>16.600000000000001</v>
      </c>
      <c r="H104" s="370">
        <v>0</v>
      </c>
      <c r="I104" s="370">
        <f>16*1.05</f>
        <v>16.8</v>
      </c>
      <c r="J104" s="370">
        <f t="shared" si="22"/>
        <v>0.19999999999999929</v>
      </c>
      <c r="K104" s="368" t="s">
        <v>909</v>
      </c>
      <c r="L104" s="58"/>
      <c r="M104" s="50"/>
      <c r="N104" s="50">
        <f t="shared" si="23"/>
        <v>18.600000000000001</v>
      </c>
      <c r="O104" s="50">
        <f t="shared" si="24"/>
        <v>2</v>
      </c>
      <c r="P104" s="31">
        <f t="shared" si="24"/>
        <v>120</v>
      </c>
      <c r="Q104" s="50">
        <f t="shared" si="27"/>
        <v>16.600000000000001</v>
      </c>
      <c r="R104" s="50">
        <v>0</v>
      </c>
      <c r="S104" s="50">
        <f t="shared" si="25"/>
        <v>16.8</v>
      </c>
      <c r="T104" s="50">
        <f t="shared" si="26"/>
        <v>0.19999999999999929</v>
      </c>
      <c r="U104" s="368" t="s">
        <v>909</v>
      </c>
      <c r="V104" s="43"/>
    </row>
    <row r="105" spans="1:22" s="75" customFormat="1" ht="45" x14ac:dyDescent="0.25">
      <c r="A105" s="44">
        <v>5</v>
      </c>
      <c r="B105" s="377" t="s">
        <v>1003</v>
      </c>
      <c r="C105" s="369" t="s">
        <v>2</v>
      </c>
      <c r="D105" s="50">
        <v>16.79</v>
      </c>
      <c r="E105" s="50">
        <v>0</v>
      </c>
      <c r="F105" s="371">
        <v>120</v>
      </c>
      <c r="G105" s="370">
        <f t="shared" si="21"/>
        <v>16.79</v>
      </c>
      <c r="H105" s="370">
        <v>0</v>
      </c>
      <c r="I105" s="370">
        <f>16*1.05</f>
        <v>16.8</v>
      </c>
      <c r="J105" s="370">
        <f>I105-G105</f>
        <v>1.0000000000001563E-2</v>
      </c>
      <c r="K105" s="368" t="s">
        <v>907</v>
      </c>
      <c r="L105" s="58"/>
      <c r="M105" s="50"/>
      <c r="N105" s="50">
        <f t="shared" si="23"/>
        <v>16.79</v>
      </c>
      <c r="O105" s="50">
        <f t="shared" si="24"/>
        <v>0</v>
      </c>
      <c r="P105" s="31">
        <f t="shared" si="24"/>
        <v>120</v>
      </c>
      <c r="Q105" s="50">
        <f t="shared" si="27"/>
        <v>16.79</v>
      </c>
      <c r="R105" s="50">
        <v>0</v>
      </c>
      <c r="S105" s="50">
        <f t="shared" si="25"/>
        <v>16.8</v>
      </c>
      <c r="T105" s="50">
        <f t="shared" si="26"/>
        <v>1.0000000000001563E-2</v>
      </c>
      <c r="U105" s="368" t="s">
        <v>907</v>
      </c>
      <c r="V105" s="43"/>
    </row>
    <row r="106" spans="1:22" s="75" customFormat="1" ht="60.75" customHeight="1" x14ac:dyDescent="0.25">
      <c r="A106" s="44">
        <v>6</v>
      </c>
      <c r="B106" s="377" t="s">
        <v>1004</v>
      </c>
      <c r="C106" s="369" t="s">
        <v>2</v>
      </c>
      <c r="D106" s="50">
        <v>16.600000000000001</v>
      </c>
      <c r="E106" s="50"/>
      <c r="F106" s="371"/>
      <c r="G106" s="370">
        <f t="shared" si="21"/>
        <v>16.600000000000001</v>
      </c>
      <c r="H106" s="370">
        <v>0</v>
      </c>
      <c r="I106" s="370">
        <f>16*1.05</f>
        <v>16.8</v>
      </c>
      <c r="J106" s="370">
        <f>I106-G106</f>
        <v>0.19999999999999929</v>
      </c>
      <c r="K106" s="368" t="s">
        <v>909</v>
      </c>
      <c r="L106" s="58"/>
      <c r="M106" s="50"/>
      <c r="N106" s="50">
        <f t="shared" si="23"/>
        <v>16.600000000000001</v>
      </c>
      <c r="O106" s="50">
        <f t="shared" si="24"/>
        <v>0</v>
      </c>
      <c r="P106" s="31">
        <f t="shared" si="24"/>
        <v>0</v>
      </c>
      <c r="Q106" s="50">
        <f t="shared" si="27"/>
        <v>16.600000000000001</v>
      </c>
      <c r="R106" s="50">
        <v>0</v>
      </c>
      <c r="S106" s="50">
        <f t="shared" si="25"/>
        <v>16.8</v>
      </c>
      <c r="T106" s="50">
        <f t="shared" si="26"/>
        <v>0.19999999999999929</v>
      </c>
      <c r="U106" s="368" t="s">
        <v>909</v>
      </c>
      <c r="V106" s="43"/>
    </row>
    <row r="107" spans="1:22" s="75" customFormat="1" ht="45.75" customHeight="1" x14ac:dyDescent="0.25">
      <c r="A107" s="44">
        <v>7</v>
      </c>
      <c r="B107" s="377" t="s">
        <v>1005</v>
      </c>
      <c r="C107" s="369" t="s">
        <v>2</v>
      </c>
      <c r="D107" s="50">
        <v>16.600000000000001</v>
      </c>
      <c r="E107" s="50"/>
      <c r="F107" s="371"/>
      <c r="G107" s="370">
        <f t="shared" si="21"/>
        <v>16.600000000000001</v>
      </c>
      <c r="H107" s="370">
        <v>0</v>
      </c>
      <c r="I107" s="370">
        <f>16*1.05</f>
        <v>16.8</v>
      </c>
      <c r="J107" s="370">
        <f t="shared" si="22"/>
        <v>0.19999999999999929</v>
      </c>
      <c r="K107" s="368" t="s">
        <v>909</v>
      </c>
      <c r="L107" s="58"/>
      <c r="M107" s="50"/>
      <c r="N107" s="50">
        <f t="shared" si="23"/>
        <v>16.600000000000001</v>
      </c>
      <c r="O107" s="50">
        <f t="shared" si="24"/>
        <v>0</v>
      </c>
      <c r="P107" s="31">
        <f t="shared" si="24"/>
        <v>0</v>
      </c>
      <c r="Q107" s="50">
        <f t="shared" si="27"/>
        <v>16.600000000000001</v>
      </c>
      <c r="R107" s="50">
        <v>0</v>
      </c>
      <c r="S107" s="50">
        <f t="shared" si="25"/>
        <v>16.8</v>
      </c>
      <c r="T107" s="50">
        <f t="shared" si="26"/>
        <v>0.19999999999999929</v>
      </c>
      <c r="U107" s="368" t="s">
        <v>909</v>
      </c>
      <c r="V107" s="43"/>
    </row>
    <row r="108" spans="1:22" s="75" customFormat="1" ht="30" x14ac:dyDescent="0.25">
      <c r="A108" s="44">
        <v>8</v>
      </c>
      <c r="B108" s="377" t="s">
        <v>1006</v>
      </c>
      <c r="C108" s="369" t="s">
        <v>2</v>
      </c>
      <c r="D108" s="50">
        <v>16.600000000000001</v>
      </c>
      <c r="E108" s="50"/>
      <c r="F108" s="371"/>
      <c r="G108" s="370">
        <f t="shared" si="21"/>
        <v>16.600000000000001</v>
      </c>
      <c r="H108" s="370">
        <v>0</v>
      </c>
      <c r="I108" s="370">
        <f>16*1.05</f>
        <v>16.8</v>
      </c>
      <c r="J108" s="370">
        <f t="shared" si="22"/>
        <v>0.19999999999999929</v>
      </c>
      <c r="K108" s="368" t="s">
        <v>909</v>
      </c>
      <c r="L108" s="58"/>
      <c r="M108" s="50"/>
      <c r="N108" s="50">
        <f t="shared" si="23"/>
        <v>16.600000000000001</v>
      </c>
      <c r="O108" s="50">
        <f t="shared" si="24"/>
        <v>0</v>
      </c>
      <c r="P108" s="31">
        <f t="shared" si="24"/>
        <v>0</v>
      </c>
      <c r="Q108" s="50">
        <f t="shared" si="27"/>
        <v>16.600000000000001</v>
      </c>
      <c r="R108" s="50">
        <v>0</v>
      </c>
      <c r="S108" s="50">
        <f t="shared" si="25"/>
        <v>16.8</v>
      </c>
      <c r="T108" s="50">
        <f t="shared" si="26"/>
        <v>0.19999999999999929</v>
      </c>
      <c r="U108" s="368" t="s">
        <v>909</v>
      </c>
      <c r="V108" s="43"/>
    </row>
    <row r="109" spans="1:22" s="75" customFormat="1" ht="45" x14ac:dyDescent="0.25">
      <c r="A109" s="44">
        <v>9</v>
      </c>
      <c r="B109" s="377" t="s">
        <v>1007</v>
      </c>
      <c r="C109" s="369" t="s">
        <v>439</v>
      </c>
      <c r="D109" s="50">
        <v>7.8650000000000002</v>
      </c>
      <c r="E109" s="50"/>
      <c r="F109" s="371"/>
      <c r="G109" s="370">
        <f t="shared" si="21"/>
        <v>7.8650000000000002</v>
      </c>
      <c r="H109" s="370">
        <v>0</v>
      </c>
      <c r="I109" s="370">
        <f>7.5*1.05</f>
        <v>7.875</v>
      </c>
      <c r="J109" s="370">
        <f t="shared" si="22"/>
        <v>9.9999999999997868E-3</v>
      </c>
      <c r="K109" s="368" t="s">
        <v>907</v>
      </c>
      <c r="L109" s="58"/>
      <c r="M109" s="50"/>
      <c r="N109" s="50">
        <f t="shared" si="23"/>
        <v>7.8650000000000002</v>
      </c>
      <c r="O109" s="50">
        <f t="shared" si="24"/>
        <v>0</v>
      </c>
      <c r="P109" s="31">
        <f t="shared" si="24"/>
        <v>0</v>
      </c>
      <c r="Q109" s="50">
        <f t="shared" si="27"/>
        <v>7.8650000000000002</v>
      </c>
      <c r="R109" s="50">
        <v>0</v>
      </c>
      <c r="S109" s="50">
        <f t="shared" si="25"/>
        <v>7.875</v>
      </c>
      <c r="T109" s="50">
        <f t="shared" si="26"/>
        <v>9.9999999999997868E-3</v>
      </c>
      <c r="U109" s="368" t="s">
        <v>907</v>
      </c>
      <c r="V109" s="43"/>
    </row>
    <row r="110" spans="1:22" s="75" customFormat="1" ht="30" x14ac:dyDescent="0.25">
      <c r="A110" s="44">
        <v>10</v>
      </c>
      <c r="B110" s="377" t="s">
        <v>1008</v>
      </c>
      <c r="C110" s="369" t="s">
        <v>3</v>
      </c>
      <c r="D110" s="50">
        <v>10.3</v>
      </c>
      <c r="E110" s="50"/>
      <c r="F110" s="371"/>
      <c r="G110" s="370">
        <f t="shared" si="21"/>
        <v>10.3</v>
      </c>
      <c r="H110" s="370">
        <v>0</v>
      </c>
      <c r="I110" s="370">
        <f t="shared" ref="I110" si="28">10*1.05</f>
        <v>10.5</v>
      </c>
      <c r="J110" s="370">
        <f t="shared" si="22"/>
        <v>0.19999999999999929</v>
      </c>
      <c r="K110" s="368" t="s">
        <v>909</v>
      </c>
      <c r="L110" s="58"/>
      <c r="M110" s="50"/>
      <c r="N110" s="50">
        <f t="shared" si="23"/>
        <v>10.3</v>
      </c>
      <c r="O110" s="50">
        <f t="shared" si="24"/>
        <v>0</v>
      </c>
      <c r="P110" s="31">
        <f t="shared" si="24"/>
        <v>0</v>
      </c>
      <c r="Q110" s="50">
        <f t="shared" si="27"/>
        <v>10.3</v>
      </c>
      <c r="R110" s="50">
        <v>0</v>
      </c>
      <c r="S110" s="50">
        <f t="shared" si="25"/>
        <v>10.5</v>
      </c>
      <c r="T110" s="50">
        <f t="shared" si="26"/>
        <v>0.19999999999999929</v>
      </c>
      <c r="U110" s="368" t="s">
        <v>909</v>
      </c>
      <c r="V110" s="43"/>
    </row>
    <row r="111" spans="1:22" s="75" customFormat="1" ht="30" x14ac:dyDescent="0.25">
      <c r="A111" s="44">
        <v>11</v>
      </c>
      <c r="B111" s="377" t="s">
        <v>1009</v>
      </c>
      <c r="C111" s="369" t="s">
        <v>4</v>
      </c>
      <c r="D111" s="50">
        <v>2.5750000000000002</v>
      </c>
      <c r="E111" s="50"/>
      <c r="F111" s="371"/>
      <c r="G111" s="370">
        <f t="shared" si="21"/>
        <v>2.5750000000000002</v>
      </c>
      <c r="H111" s="370">
        <v>0</v>
      </c>
      <c r="I111" s="370">
        <f t="shared" ref="I111" si="29">2.5*1.05</f>
        <v>2.625</v>
      </c>
      <c r="J111" s="370">
        <f>I111-G111</f>
        <v>4.9999999999999822E-2</v>
      </c>
      <c r="K111" s="368" t="s">
        <v>909</v>
      </c>
      <c r="L111" s="58"/>
      <c r="M111" s="50"/>
      <c r="N111" s="50">
        <f t="shared" si="23"/>
        <v>2.5750000000000002</v>
      </c>
      <c r="O111" s="50">
        <f t="shared" si="24"/>
        <v>0</v>
      </c>
      <c r="P111" s="31">
        <f t="shared" si="24"/>
        <v>0</v>
      </c>
      <c r="Q111" s="50">
        <f t="shared" si="27"/>
        <v>2.5750000000000002</v>
      </c>
      <c r="R111" s="50">
        <v>0</v>
      </c>
      <c r="S111" s="50">
        <f t="shared" si="25"/>
        <v>2.625</v>
      </c>
      <c r="T111" s="50">
        <f t="shared" si="26"/>
        <v>4.9999999999999822E-2</v>
      </c>
      <c r="U111" s="19" t="s">
        <v>902</v>
      </c>
      <c r="V111" s="43"/>
    </row>
    <row r="112" spans="1:22" s="75" customFormat="1" ht="30" x14ac:dyDescent="0.25">
      <c r="A112" s="44">
        <v>12</v>
      </c>
      <c r="B112" s="377" t="s">
        <v>1010</v>
      </c>
      <c r="C112" s="369" t="s">
        <v>3</v>
      </c>
      <c r="D112" s="50">
        <v>10.3</v>
      </c>
      <c r="E112" s="50"/>
      <c r="F112" s="371"/>
      <c r="G112" s="370">
        <f t="shared" si="21"/>
        <v>10.3</v>
      </c>
      <c r="H112" s="370">
        <v>0</v>
      </c>
      <c r="I112" s="370">
        <f t="shared" ref="I112" si="30">10*1.05</f>
        <v>10.5</v>
      </c>
      <c r="J112" s="370">
        <f t="shared" si="22"/>
        <v>0.19999999999999929</v>
      </c>
      <c r="K112" s="368" t="s">
        <v>909</v>
      </c>
      <c r="L112" s="58"/>
      <c r="M112" s="50"/>
      <c r="N112" s="50">
        <f t="shared" si="23"/>
        <v>10.3</v>
      </c>
      <c r="O112" s="50">
        <f t="shared" si="24"/>
        <v>0</v>
      </c>
      <c r="P112" s="31">
        <f t="shared" si="24"/>
        <v>0</v>
      </c>
      <c r="Q112" s="50">
        <f t="shared" si="27"/>
        <v>10.3</v>
      </c>
      <c r="R112" s="50">
        <v>0</v>
      </c>
      <c r="S112" s="50">
        <f t="shared" si="25"/>
        <v>10.5</v>
      </c>
      <c r="T112" s="50">
        <f t="shared" si="26"/>
        <v>0.19999999999999929</v>
      </c>
      <c r="U112" s="368" t="s">
        <v>909</v>
      </c>
      <c r="V112" s="43"/>
    </row>
    <row r="113" spans="1:22" s="75" customFormat="1" ht="30" x14ac:dyDescent="0.25">
      <c r="A113" s="44">
        <v>13</v>
      </c>
      <c r="B113" s="377" t="s">
        <v>1011</v>
      </c>
      <c r="C113" s="369" t="s">
        <v>11</v>
      </c>
      <c r="D113" s="50">
        <v>6.415</v>
      </c>
      <c r="E113" s="50"/>
      <c r="F113" s="371"/>
      <c r="G113" s="370">
        <f t="shared" si="21"/>
        <v>6.415</v>
      </c>
      <c r="H113" s="370">
        <v>0</v>
      </c>
      <c r="I113" s="370">
        <f t="shared" ref="I113:I114" si="31">6.3*1.05</f>
        <v>6.6150000000000002</v>
      </c>
      <c r="J113" s="370">
        <f t="shared" si="22"/>
        <v>0.20000000000000018</v>
      </c>
      <c r="K113" s="368" t="s">
        <v>909</v>
      </c>
      <c r="L113" s="58"/>
      <c r="M113" s="50"/>
      <c r="N113" s="50">
        <f>M113</f>
        <v>0</v>
      </c>
      <c r="O113" s="50">
        <f t="shared" si="24"/>
        <v>0</v>
      </c>
      <c r="P113" s="31">
        <f t="shared" si="24"/>
        <v>0</v>
      </c>
      <c r="Q113" s="50">
        <f t="shared" si="27"/>
        <v>0</v>
      </c>
      <c r="R113" s="50">
        <v>0</v>
      </c>
      <c r="S113" s="50">
        <f t="shared" si="25"/>
        <v>6.6150000000000002</v>
      </c>
      <c r="T113" s="50">
        <v>0.28299999999999997</v>
      </c>
      <c r="U113" s="368" t="s">
        <v>909</v>
      </c>
      <c r="V113" s="43"/>
    </row>
    <row r="114" spans="1:22" s="75" customFormat="1" ht="29.25" customHeight="1" x14ac:dyDescent="0.25">
      <c r="A114" s="44">
        <v>14</v>
      </c>
      <c r="B114" s="4" t="s">
        <v>1012</v>
      </c>
      <c r="C114" s="5" t="s">
        <v>5</v>
      </c>
      <c r="D114" s="50">
        <v>0.79400000000000004</v>
      </c>
      <c r="E114" s="50"/>
      <c r="F114" s="31"/>
      <c r="G114" s="50">
        <f t="shared" si="21"/>
        <v>0.79400000000000004</v>
      </c>
      <c r="H114" s="50">
        <v>0</v>
      </c>
      <c r="I114" s="50">
        <f t="shared" si="31"/>
        <v>6.6150000000000002</v>
      </c>
      <c r="J114" s="50">
        <f t="shared" si="22"/>
        <v>5.8209999999999997</v>
      </c>
      <c r="K114" s="19" t="s">
        <v>902</v>
      </c>
      <c r="L114" s="58"/>
      <c r="M114" s="50"/>
      <c r="N114" s="50">
        <f t="shared" ref="N114:N156" si="32">D114+M114</f>
        <v>0.79400000000000004</v>
      </c>
      <c r="O114" s="50">
        <f t="shared" si="24"/>
        <v>0</v>
      </c>
      <c r="P114" s="31">
        <f t="shared" si="24"/>
        <v>0</v>
      </c>
      <c r="Q114" s="50">
        <f t="shared" si="27"/>
        <v>0.79400000000000004</v>
      </c>
      <c r="R114" s="50">
        <v>0</v>
      </c>
      <c r="S114" s="50">
        <f t="shared" si="25"/>
        <v>6.6150000000000002</v>
      </c>
      <c r="T114" s="50">
        <f t="shared" si="26"/>
        <v>5.8209999999999997</v>
      </c>
      <c r="U114" s="19" t="s">
        <v>902</v>
      </c>
      <c r="V114" s="43"/>
    </row>
    <row r="115" spans="1:22" s="75" customFormat="1" ht="30" x14ac:dyDescent="0.25">
      <c r="A115" s="44">
        <v>15</v>
      </c>
      <c r="B115" s="377" t="s">
        <v>1013</v>
      </c>
      <c r="C115" s="369" t="s">
        <v>4</v>
      </c>
      <c r="D115" s="50">
        <v>2.59</v>
      </c>
      <c r="E115" s="50"/>
      <c r="F115" s="371"/>
      <c r="G115" s="370">
        <f t="shared" si="21"/>
        <v>2.59</v>
      </c>
      <c r="H115" s="370">
        <v>0</v>
      </c>
      <c r="I115" s="370">
        <f t="shared" ref="I115" si="33">2.5*1.05</f>
        <v>2.625</v>
      </c>
      <c r="J115" s="370">
        <f t="shared" si="22"/>
        <v>3.5000000000000142E-2</v>
      </c>
      <c r="K115" s="368" t="s">
        <v>909</v>
      </c>
      <c r="L115" s="58"/>
      <c r="M115" s="50"/>
      <c r="N115" s="50">
        <f t="shared" si="32"/>
        <v>2.59</v>
      </c>
      <c r="O115" s="50">
        <f t="shared" si="24"/>
        <v>0</v>
      </c>
      <c r="P115" s="31">
        <f t="shared" si="24"/>
        <v>0</v>
      </c>
      <c r="Q115" s="50">
        <f t="shared" si="27"/>
        <v>2.59</v>
      </c>
      <c r="R115" s="50">
        <v>0</v>
      </c>
      <c r="S115" s="50">
        <f t="shared" si="25"/>
        <v>2.625</v>
      </c>
      <c r="T115" s="50">
        <f t="shared" si="26"/>
        <v>3.5000000000000142E-2</v>
      </c>
      <c r="U115" s="368" t="s">
        <v>909</v>
      </c>
      <c r="V115" s="43"/>
    </row>
    <row r="116" spans="1:22" s="75" customFormat="1" ht="30" x14ac:dyDescent="0.25">
      <c r="A116" s="44">
        <v>16</v>
      </c>
      <c r="B116" s="376" t="s">
        <v>1014</v>
      </c>
      <c r="C116" s="369" t="s">
        <v>3</v>
      </c>
      <c r="D116" s="50">
        <v>9.3339999999999996</v>
      </c>
      <c r="E116" s="50"/>
      <c r="F116" s="371"/>
      <c r="G116" s="370">
        <f t="shared" si="21"/>
        <v>9.3339999999999996</v>
      </c>
      <c r="H116" s="370">
        <v>0</v>
      </c>
      <c r="I116" s="370">
        <f t="shared" ref="I116" si="34">10*1.05</f>
        <v>10.5</v>
      </c>
      <c r="J116" s="370">
        <f t="shared" si="22"/>
        <v>1.1660000000000004</v>
      </c>
      <c r="K116" s="19" t="s">
        <v>902</v>
      </c>
      <c r="L116" s="58"/>
      <c r="M116" s="50"/>
      <c r="N116" s="50">
        <f t="shared" si="32"/>
        <v>9.3339999999999996</v>
      </c>
      <c r="O116" s="50">
        <f t="shared" si="24"/>
        <v>0</v>
      </c>
      <c r="P116" s="31">
        <f t="shared" si="24"/>
        <v>0</v>
      </c>
      <c r="Q116" s="50">
        <f t="shared" si="27"/>
        <v>9.3339999999999996</v>
      </c>
      <c r="R116" s="50">
        <v>0</v>
      </c>
      <c r="S116" s="50">
        <f t="shared" si="25"/>
        <v>10.5</v>
      </c>
      <c r="T116" s="50">
        <f t="shared" si="26"/>
        <v>1.1660000000000004</v>
      </c>
      <c r="U116" s="19" t="s">
        <v>902</v>
      </c>
      <c r="V116" s="43"/>
    </row>
    <row r="117" spans="1:22" s="75" customFormat="1" ht="45" x14ac:dyDescent="0.25">
      <c r="A117" s="44">
        <v>17</v>
      </c>
      <c r="B117" s="376" t="s">
        <v>1015</v>
      </c>
      <c r="C117" s="369" t="s">
        <v>1</v>
      </c>
      <c r="D117" s="50">
        <v>11.414999999999999</v>
      </c>
      <c r="E117" s="50"/>
      <c r="F117" s="371"/>
      <c r="G117" s="370">
        <f t="shared" si="21"/>
        <v>11.414999999999999</v>
      </c>
      <c r="H117" s="370">
        <v>0</v>
      </c>
      <c r="I117" s="370">
        <f>40*1.05</f>
        <v>42</v>
      </c>
      <c r="J117" s="370">
        <f t="shared" si="22"/>
        <v>30.585000000000001</v>
      </c>
      <c r="K117" s="368" t="s">
        <v>912</v>
      </c>
      <c r="L117" s="58"/>
      <c r="M117" s="50"/>
      <c r="N117" s="50">
        <f t="shared" si="32"/>
        <v>11.414999999999999</v>
      </c>
      <c r="O117" s="50">
        <f t="shared" si="24"/>
        <v>0</v>
      </c>
      <c r="P117" s="31">
        <f t="shared" si="24"/>
        <v>0</v>
      </c>
      <c r="Q117" s="50">
        <f t="shared" si="27"/>
        <v>11.414999999999999</v>
      </c>
      <c r="R117" s="50">
        <v>0</v>
      </c>
      <c r="S117" s="50">
        <f t="shared" si="25"/>
        <v>42</v>
      </c>
      <c r="T117" s="50">
        <f t="shared" si="26"/>
        <v>30.585000000000001</v>
      </c>
      <c r="U117" s="368" t="s">
        <v>912</v>
      </c>
      <c r="V117" s="43"/>
    </row>
    <row r="118" spans="1:22" s="75" customFormat="1" ht="30" x14ac:dyDescent="0.25">
      <c r="A118" s="44">
        <v>18</v>
      </c>
      <c r="B118" s="377" t="s">
        <v>1016</v>
      </c>
      <c r="C118" s="369" t="s">
        <v>3</v>
      </c>
      <c r="D118" s="50">
        <v>10.3</v>
      </c>
      <c r="E118" s="50"/>
      <c r="F118" s="371"/>
      <c r="G118" s="370">
        <f t="shared" si="21"/>
        <v>10.3</v>
      </c>
      <c r="H118" s="370">
        <v>0</v>
      </c>
      <c r="I118" s="370">
        <f t="shared" ref="I118" si="35">10*1.05</f>
        <v>10.5</v>
      </c>
      <c r="J118" s="370">
        <f t="shared" si="22"/>
        <v>0.19999999999999929</v>
      </c>
      <c r="K118" s="368" t="s">
        <v>909</v>
      </c>
      <c r="L118" s="58"/>
      <c r="M118" s="50"/>
      <c r="N118" s="50">
        <f t="shared" si="32"/>
        <v>10.3</v>
      </c>
      <c r="O118" s="50">
        <f t="shared" si="24"/>
        <v>0</v>
      </c>
      <c r="P118" s="31">
        <f t="shared" si="24"/>
        <v>0</v>
      </c>
      <c r="Q118" s="50">
        <f t="shared" si="27"/>
        <v>10.3</v>
      </c>
      <c r="R118" s="50">
        <v>0</v>
      </c>
      <c r="S118" s="50">
        <f t="shared" si="25"/>
        <v>10.5</v>
      </c>
      <c r="T118" s="50">
        <f t="shared" si="26"/>
        <v>0.19999999999999929</v>
      </c>
      <c r="U118" s="368" t="s">
        <v>909</v>
      </c>
      <c r="V118" s="43"/>
    </row>
    <row r="119" spans="1:22" s="75" customFormat="1" ht="37.5" customHeight="1" x14ac:dyDescent="0.25">
      <c r="A119" s="61">
        <v>19</v>
      </c>
      <c r="B119" s="376" t="s">
        <v>1017</v>
      </c>
      <c r="C119" s="369" t="s">
        <v>1</v>
      </c>
      <c r="D119" s="50">
        <v>22.478999999999999</v>
      </c>
      <c r="E119" s="50"/>
      <c r="F119" s="371"/>
      <c r="G119" s="370">
        <f t="shared" si="21"/>
        <v>22.478999999999999</v>
      </c>
      <c r="H119" s="370">
        <v>0</v>
      </c>
      <c r="I119" s="370">
        <f>40*1.05</f>
        <v>42</v>
      </c>
      <c r="J119" s="370">
        <f>I119-G119</f>
        <v>19.521000000000001</v>
      </c>
      <c r="K119" s="19" t="s">
        <v>902</v>
      </c>
      <c r="L119" s="58"/>
      <c r="M119" s="50"/>
      <c r="N119" s="50">
        <f t="shared" si="32"/>
        <v>22.478999999999999</v>
      </c>
      <c r="O119" s="50">
        <f t="shared" si="24"/>
        <v>0</v>
      </c>
      <c r="P119" s="31">
        <f t="shared" si="24"/>
        <v>0</v>
      </c>
      <c r="Q119" s="50">
        <f t="shared" si="27"/>
        <v>22.478999999999999</v>
      </c>
      <c r="R119" s="50">
        <v>1</v>
      </c>
      <c r="S119" s="50">
        <f t="shared" si="25"/>
        <v>42</v>
      </c>
      <c r="T119" s="50">
        <f t="shared" si="26"/>
        <v>19.521000000000001</v>
      </c>
      <c r="U119" s="19" t="s">
        <v>902</v>
      </c>
      <c r="V119" s="60"/>
    </row>
    <row r="120" spans="1:22" s="75" customFormat="1" ht="30" x14ac:dyDescent="0.25">
      <c r="A120" s="44">
        <v>20</v>
      </c>
      <c r="B120" s="377" t="s">
        <v>1018</v>
      </c>
      <c r="C120" s="369" t="s">
        <v>840</v>
      </c>
      <c r="D120" s="50">
        <v>4</v>
      </c>
      <c r="E120" s="50"/>
      <c r="F120" s="371"/>
      <c r="G120" s="370">
        <f t="shared" si="21"/>
        <v>4</v>
      </c>
      <c r="H120" s="370">
        <v>0</v>
      </c>
      <c r="I120" s="370">
        <f>4*1.05</f>
        <v>4.2</v>
      </c>
      <c r="J120" s="370">
        <f>I120-G120</f>
        <v>0.20000000000000018</v>
      </c>
      <c r="K120" s="368" t="s">
        <v>909</v>
      </c>
      <c r="L120" s="58"/>
      <c r="M120" s="50"/>
      <c r="N120" s="50">
        <f t="shared" si="32"/>
        <v>4</v>
      </c>
      <c r="O120" s="50">
        <f t="shared" si="24"/>
        <v>0</v>
      </c>
      <c r="P120" s="31">
        <f t="shared" si="24"/>
        <v>0</v>
      </c>
      <c r="Q120" s="50">
        <f t="shared" si="27"/>
        <v>4</v>
      </c>
      <c r="R120" s="50">
        <v>0</v>
      </c>
      <c r="S120" s="50">
        <f t="shared" si="25"/>
        <v>4.2</v>
      </c>
      <c r="T120" s="50">
        <f t="shared" si="26"/>
        <v>0.20000000000000018</v>
      </c>
      <c r="U120" s="368" t="s">
        <v>909</v>
      </c>
      <c r="V120" s="43"/>
    </row>
    <row r="121" spans="1:22" ht="30" x14ac:dyDescent="0.25">
      <c r="A121" s="44">
        <v>21</v>
      </c>
      <c r="B121" s="377" t="s">
        <v>1019</v>
      </c>
      <c r="C121" s="369" t="s">
        <v>3</v>
      </c>
      <c r="D121" s="50">
        <v>10.3</v>
      </c>
      <c r="E121" s="50"/>
      <c r="F121" s="371"/>
      <c r="G121" s="370">
        <f t="shared" si="21"/>
        <v>10.3</v>
      </c>
      <c r="H121" s="370">
        <v>0</v>
      </c>
      <c r="I121" s="370">
        <f t="shared" ref="I121:I122" si="36">10*1.05</f>
        <v>10.5</v>
      </c>
      <c r="J121" s="370">
        <f t="shared" si="22"/>
        <v>0.19999999999999929</v>
      </c>
      <c r="K121" s="368" t="s">
        <v>909</v>
      </c>
      <c r="L121" s="58"/>
      <c r="M121" s="50"/>
      <c r="N121" s="50">
        <f t="shared" si="32"/>
        <v>10.3</v>
      </c>
      <c r="O121" s="50">
        <f t="shared" si="24"/>
        <v>0</v>
      </c>
      <c r="P121" s="31">
        <f t="shared" si="24"/>
        <v>0</v>
      </c>
      <c r="Q121" s="50">
        <f t="shared" si="27"/>
        <v>10.3</v>
      </c>
      <c r="R121" s="50">
        <v>0</v>
      </c>
      <c r="S121" s="50">
        <f t="shared" si="25"/>
        <v>10.5</v>
      </c>
      <c r="T121" s="50">
        <f t="shared" si="26"/>
        <v>0.19999999999999929</v>
      </c>
      <c r="U121" s="368" t="s">
        <v>909</v>
      </c>
      <c r="V121" s="43"/>
    </row>
    <row r="122" spans="1:22" ht="30" x14ac:dyDescent="0.25">
      <c r="A122" s="44">
        <v>22</v>
      </c>
      <c r="B122" s="109" t="s">
        <v>1020</v>
      </c>
      <c r="C122" s="5" t="s">
        <v>3</v>
      </c>
      <c r="D122" s="50">
        <v>10.3</v>
      </c>
      <c r="E122" s="50"/>
      <c r="F122" s="31"/>
      <c r="G122" s="50">
        <f t="shared" si="21"/>
        <v>10.3</v>
      </c>
      <c r="H122" s="50">
        <v>0</v>
      </c>
      <c r="I122" s="50">
        <f t="shared" si="36"/>
        <v>10.5</v>
      </c>
      <c r="J122" s="50">
        <f t="shared" si="22"/>
        <v>0.19999999999999929</v>
      </c>
      <c r="K122" s="368" t="s">
        <v>909</v>
      </c>
      <c r="L122" s="58"/>
      <c r="M122" s="50"/>
      <c r="N122" s="50">
        <f t="shared" si="32"/>
        <v>10.3</v>
      </c>
      <c r="O122" s="50">
        <f t="shared" si="24"/>
        <v>0</v>
      </c>
      <c r="P122" s="31">
        <f t="shared" si="24"/>
        <v>0</v>
      </c>
      <c r="Q122" s="50">
        <f t="shared" si="27"/>
        <v>10.3</v>
      </c>
      <c r="R122" s="50">
        <v>0</v>
      </c>
      <c r="S122" s="50">
        <f t="shared" si="25"/>
        <v>10.5</v>
      </c>
      <c r="T122" s="50">
        <f t="shared" si="26"/>
        <v>0.19999999999999929</v>
      </c>
      <c r="U122" s="368" t="s">
        <v>909</v>
      </c>
      <c r="V122" s="43"/>
    </row>
    <row r="123" spans="1:22" x14ac:dyDescent="0.25">
      <c r="A123" s="44">
        <v>23</v>
      </c>
      <c r="B123" s="4" t="s">
        <v>1021</v>
      </c>
      <c r="C123" s="5" t="s">
        <v>5</v>
      </c>
      <c r="D123" s="50">
        <v>2.58</v>
      </c>
      <c r="E123" s="50"/>
      <c r="F123" s="31"/>
      <c r="G123" s="50">
        <f t="shared" si="21"/>
        <v>2.58</v>
      </c>
      <c r="H123" s="50">
        <v>0</v>
      </c>
      <c r="I123" s="50">
        <f t="shared" ref="I123:I127" si="37">6.3*1.05</f>
        <v>6.6150000000000002</v>
      </c>
      <c r="J123" s="50">
        <f t="shared" si="22"/>
        <v>4.0350000000000001</v>
      </c>
      <c r="K123" s="19" t="s">
        <v>902</v>
      </c>
      <c r="L123" s="58"/>
      <c r="M123" s="50"/>
      <c r="N123" s="50">
        <f t="shared" si="32"/>
        <v>2.58</v>
      </c>
      <c r="O123" s="50">
        <f t="shared" si="24"/>
        <v>0</v>
      </c>
      <c r="P123" s="31">
        <f t="shared" si="24"/>
        <v>0</v>
      </c>
      <c r="Q123" s="50">
        <f t="shared" si="27"/>
        <v>2.58</v>
      </c>
      <c r="R123" s="50">
        <v>0</v>
      </c>
      <c r="S123" s="50">
        <f t="shared" si="25"/>
        <v>6.6150000000000002</v>
      </c>
      <c r="T123" s="50">
        <f t="shared" si="26"/>
        <v>4.0350000000000001</v>
      </c>
      <c r="U123" s="19" t="s">
        <v>902</v>
      </c>
      <c r="V123" s="43"/>
    </row>
    <row r="124" spans="1:22" ht="30" x14ac:dyDescent="0.25">
      <c r="A124" s="44">
        <v>24</v>
      </c>
      <c r="B124" s="109" t="s">
        <v>1022</v>
      </c>
      <c r="C124" s="5" t="s">
        <v>10</v>
      </c>
      <c r="D124" s="50">
        <v>2.4089999999999998</v>
      </c>
      <c r="E124" s="50"/>
      <c r="F124" s="31"/>
      <c r="G124" s="50">
        <f t="shared" si="21"/>
        <v>2.4089999999999998</v>
      </c>
      <c r="H124" s="50">
        <v>0</v>
      </c>
      <c r="I124" s="50">
        <f t="shared" ref="I124" si="38">2.5*1.05</f>
        <v>2.625</v>
      </c>
      <c r="J124" s="50">
        <f t="shared" si="22"/>
        <v>0.21600000000000019</v>
      </c>
      <c r="K124" s="368" t="s">
        <v>909</v>
      </c>
      <c r="L124" s="58"/>
      <c r="M124" s="50"/>
      <c r="N124" s="50">
        <f t="shared" si="32"/>
        <v>2.4089999999999998</v>
      </c>
      <c r="O124" s="50">
        <f t="shared" si="24"/>
        <v>0</v>
      </c>
      <c r="P124" s="31">
        <f t="shared" si="24"/>
        <v>0</v>
      </c>
      <c r="Q124" s="50">
        <f t="shared" si="27"/>
        <v>2.4089999999999998</v>
      </c>
      <c r="R124" s="50">
        <v>0</v>
      </c>
      <c r="S124" s="50">
        <f t="shared" si="25"/>
        <v>2.625</v>
      </c>
      <c r="T124" s="50">
        <f t="shared" si="26"/>
        <v>0.21600000000000019</v>
      </c>
      <c r="U124" s="368" t="s">
        <v>909</v>
      </c>
      <c r="V124" s="43"/>
    </row>
    <row r="125" spans="1:22" x14ac:dyDescent="0.25">
      <c r="A125" s="44">
        <v>25</v>
      </c>
      <c r="B125" s="4" t="s">
        <v>1023</v>
      </c>
      <c r="C125" s="5" t="s">
        <v>5</v>
      </c>
      <c r="D125" s="50">
        <v>1.139</v>
      </c>
      <c r="E125" s="50"/>
      <c r="F125" s="31"/>
      <c r="G125" s="50">
        <f t="shared" si="21"/>
        <v>1.139</v>
      </c>
      <c r="H125" s="50">
        <v>0</v>
      </c>
      <c r="I125" s="50">
        <f t="shared" si="37"/>
        <v>6.6150000000000002</v>
      </c>
      <c r="J125" s="50">
        <f t="shared" si="22"/>
        <v>5.476</v>
      </c>
      <c r="K125" s="19" t="s">
        <v>902</v>
      </c>
      <c r="L125" s="58"/>
      <c r="M125" s="50"/>
      <c r="N125" s="50">
        <f t="shared" si="32"/>
        <v>1.139</v>
      </c>
      <c r="O125" s="50">
        <f t="shared" si="24"/>
        <v>0</v>
      </c>
      <c r="P125" s="31">
        <f t="shared" si="24"/>
        <v>0</v>
      </c>
      <c r="Q125" s="50">
        <f t="shared" si="27"/>
        <v>1.139</v>
      </c>
      <c r="R125" s="50">
        <v>0</v>
      </c>
      <c r="S125" s="50">
        <f t="shared" si="25"/>
        <v>6.6150000000000002</v>
      </c>
      <c r="T125" s="50">
        <f t="shared" si="26"/>
        <v>5.476</v>
      </c>
      <c r="U125" s="19" t="s">
        <v>902</v>
      </c>
      <c r="V125" s="43"/>
    </row>
    <row r="126" spans="1:22" x14ac:dyDescent="0.25">
      <c r="A126" s="44">
        <v>26</v>
      </c>
      <c r="B126" s="4" t="s">
        <v>1024</v>
      </c>
      <c r="C126" s="5" t="s">
        <v>5</v>
      </c>
      <c r="D126" s="50">
        <v>1.288</v>
      </c>
      <c r="E126" s="50"/>
      <c r="F126" s="31"/>
      <c r="G126" s="50">
        <f t="shared" si="21"/>
        <v>1.288</v>
      </c>
      <c r="H126" s="50">
        <v>0</v>
      </c>
      <c r="I126" s="50">
        <f t="shared" si="37"/>
        <v>6.6150000000000002</v>
      </c>
      <c r="J126" s="50">
        <f t="shared" si="22"/>
        <v>5.327</v>
      </c>
      <c r="K126" s="19" t="s">
        <v>902</v>
      </c>
      <c r="L126" s="58"/>
      <c r="M126" s="50"/>
      <c r="N126" s="50">
        <f t="shared" si="32"/>
        <v>1.288</v>
      </c>
      <c r="O126" s="50">
        <f t="shared" si="24"/>
        <v>0</v>
      </c>
      <c r="P126" s="31">
        <f t="shared" si="24"/>
        <v>0</v>
      </c>
      <c r="Q126" s="50">
        <f t="shared" si="27"/>
        <v>1.288</v>
      </c>
      <c r="R126" s="50">
        <v>0</v>
      </c>
      <c r="S126" s="50">
        <f t="shared" si="25"/>
        <v>6.6150000000000002</v>
      </c>
      <c r="T126" s="50">
        <f t="shared" si="26"/>
        <v>5.327</v>
      </c>
      <c r="U126" s="19" t="s">
        <v>902</v>
      </c>
      <c r="V126" s="43"/>
    </row>
    <row r="127" spans="1:22" ht="30" x14ac:dyDescent="0.25">
      <c r="A127" s="44">
        <v>27</v>
      </c>
      <c r="B127" s="109" t="s">
        <v>1025</v>
      </c>
      <c r="C127" s="5" t="s">
        <v>5</v>
      </c>
      <c r="D127" s="50">
        <v>6.415</v>
      </c>
      <c r="E127" s="50"/>
      <c r="F127" s="31"/>
      <c r="G127" s="50">
        <f t="shared" si="21"/>
        <v>6.415</v>
      </c>
      <c r="H127" s="50">
        <v>0</v>
      </c>
      <c r="I127" s="50">
        <f t="shared" si="37"/>
        <v>6.6150000000000002</v>
      </c>
      <c r="J127" s="50">
        <f t="shared" si="22"/>
        <v>0.20000000000000018</v>
      </c>
      <c r="K127" s="368" t="s">
        <v>909</v>
      </c>
      <c r="L127" s="58"/>
      <c r="M127" s="50"/>
      <c r="N127" s="50">
        <f t="shared" si="32"/>
        <v>6.415</v>
      </c>
      <c r="O127" s="50">
        <f t="shared" si="24"/>
        <v>0</v>
      </c>
      <c r="P127" s="31">
        <f t="shared" si="24"/>
        <v>0</v>
      </c>
      <c r="Q127" s="50">
        <f t="shared" si="27"/>
        <v>6.415</v>
      </c>
      <c r="R127" s="50">
        <v>0</v>
      </c>
      <c r="S127" s="50">
        <f t="shared" si="25"/>
        <v>6.6150000000000002</v>
      </c>
      <c r="T127" s="50">
        <f t="shared" si="26"/>
        <v>0.20000000000000018</v>
      </c>
      <c r="U127" s="368" t="s">
        <v>909</v>
      </c>
      <c r="V127" s="43"/>
    </row>
    <row r="128" spans="1:22" x14ac:dyDescent="0.25">
      <c r="A128" s="44">
        <v>28</v>
      </c>
      <c r="B128" s="4" t="s">
        <v>1026</v>
      </c>
      <c r="C128" s="5" t="s">
        <v>4</v>
      </c>
      <c r="D128" s="50">
        <v>1.224</v>
      </c>
      <c r="E128" s="50"/>
      <c r="F128" s="31"/>
      <c r="G128" s="50">
        <f t="shared" si="21"/>
        <v>1.224</v>
      </c>
      <c r="H128" s="50">
        <v>0</v>
      </c>
      <c r="I128" s="50">
        <f t="shared" ref="I128" si="39">2.5*1.05</f>
        <v>2.625</v>
      </c>
      <c r="J128" s="50">
        <f t="shared" si="22"/>
        <v>1.401</v>
      </c>
      <c r="K128" s="19" t="s">
        <v>902</v>
      </c>
      <c r="L128" s="58"/>
      <c r="M128" s="50"/>
      <c r="N128" s="50">
        <f t="shared" si="32"/>
        <v>1.224</v>
      </c>
      <c r="O128" s="50">
        <f t="shared" si="24"/>
        <v>0</v>
      </c>
      <c r="P128" s="31">
        <f t="shared" si="24"/>
        <v>0</v>
      </c>
      <c r="Q128" s="50">
        <f t="shared" si="27"/>
        <v>1.224</v>
      </c>
      <c r="R128" s="50">
        <v>0</v>
      </c>
      <c r="S128" s="50">
        <f t="shared" si="25"/>
        <v>2.625</v>
      </c>
      <c r="T128" s="50">
        <f t="shared" si="26"/>
        <v>1.401</v>
      </c>
      <c r="U128" s="19" t="s">
        <v>902</v>
      </c>
      <c r="V128" s="43"/>
    </row>
    <row r="129" spans="1:22" x14ac:dyDescent="0.25">
      <c r="A129" s="44">
        <v>29</v>
      </c>
      <c r="B129" s="4" t="s">
        <v>1027</v>
      </c>
      <c r="C129" s="5" t="s">
        <v>13</v>
      </c>
      <c r="D129" s="50">
        <v>0.53</v>
      </c>
      <c r="E129" s="50"/>
      <c r="F129" s="31"/>
      <c r="G129" s="50">
        <f t="shared" si="21"/>
        <v>0.53</v>
      </c>
      <c r="H129" s="50">
        <v>0</v>
      </c>
      <c r="I129" s="50">
        <f>1*1.05</f>
        <v>1.05</v>
      </c>
      <c r="J129" s="50">
        <f t="shared" si="22"/>
        <v>0.52</v>
      </c>
      <c r="K129" s="19" t="s">
        <v>902</v>
      </c>
      <c r="L129" s="58"/>
      <c r="M129" s="50"/>
      <c r="N129" s="50">
        <f t="shared" si="32"/>
        <v>0.53</v>
      </c>
      <c r="O129" s="50">
        <f t="shared" si="24"/>
        <v>0</v>
      </c>
      <c r="P129" s="31">
        <f t="shared" si="24"/>
        <v>0</v>
      </c>
      <c r="Q129" s="50">
        <f t="shared" si="27"/>
        <v>0.53</v>
      </c>
      <c r="R129" s="50">
        <v>0</v>
      </c>
      <c r="S129" s="50">
        <f t="shared" si="25"/>
        <v>1.05</v>
      </c>
      <c r="T129" s="50">
        <f t="shared" si="26"/>
        <v>0.52</v>
      </c>
      <c r="U129" s="19" t="s">
        <v>902</v>
      </c>
      <c r="V129" s="43"/>
    </row>
    <row r="130" spans="1:22" x14ac:dyDescent="0.25">
      <c r="A130" s="44">
        <v>30</v>
      </c>
      <c r="B130" s="4" t="s">
        <v>1088</v>
      </c>
      <c r="C130" s="5" t="s">
        <v>4</v>
      </c>
      <c r="D130" s="50">
        <v>1.66</v>
      </c>
      <c r="E130" s="50"/>
      <c r="F130" s="31"/>
      <c r="G130" s="50">
        <f t="shared" si="21"/>
        <v>1.66</v>
      </c>
      <c r="H130" s="50">
        <v>0</v>
      </c>
      <c r="I130" s="50">
        <f t="shared" ref="I130" si="40">2.5*1.05</f>
        <v>2.625</v>
      </c>
      <c r="J130" s="50">
        <f t="shared" si="22"/>
        <v>0.96500000000000008</v>
      </c>
      <c r="K130" s="19" t="s">
        <v>902</v>
      </c>
      <c r="L130" s="58"/>
      <c r="M130" s="50"/>
      <c r="N130" s="50">
        <f t="shared" si="32"/>
        <v>1.66</v>
      </c>
      <c r="O130" s="50">
        <f t="shared" si="24"/>
        <v>0</v>
      </c>
      <c r="P130" s="31">
        <f t="shared" si="24"/>
        <v>0</v>
      </c>
      <c r="Q130" s="50">
        <f t="shared" si="27"/>
        <v>1.66</v>
      </c>
      <c r="R130" s="50">
        <v>0</v>
      </c>
      <c r="S130" s="50">
        <f t="shared" si="25"/>
        <v>2.625</v>
      </c>
      <c r="T130" s="50">
        <f t="shared" si="26"/>
        <v>0.96500000000000008</v>
      </c>
      <c r="U130" s="19" t="s">
        <v>902</v>
      </c>
      <c r="V130" s="43"/>
    </row>
    <row r="131" spans="1:22" x14ac:dyDescent="0.25">
      <c r="A131" s="44">
        <v>31</v>
      </c>
      <c r="B131" s="4" t="s">
        <v>1028</v>
      </c>
      <c r="C131" s="5" t="s">
        <v>3</v>
      </c>
      <c r="D131" s="50">
        <v>2.7639999999999998</v>
      </c>
      <c r="E131" s="50"/>
      <c r="F131" s="31"/>
      <c r="G131" s="50">
        <f t="shared" si="21"/>
        <v>2.7639999999999998</v>
      </c>
      <c r="H131" s="50">
        <v>0</v>
      </c>
      <c r="I131" s="50">
        <f t="shared" ref="I131:I132" si="41">10*1.05</f>
        <v>10.5</v>
      </c>
      <c r="J131" s="50">
        <f t="shared" si="22"/>
        <v>7.7360000000000007</v>
      </c>
      <c r="K131" s="19" t="s">
        <v>902</v>
      </c>
      <c r="L131" s="58"/>
      <c r="M131" s="50"/>
      <c r="N131" s="50">
        <f t="shared" si="32"/>
        <v>2.7639999999999998</v>
      </c>
      <c r="O131" s="50">
        <f t="shared" si="24"/>
        <v>0</v>
      </c>
      <c r="P131" s="31">
        <f t="shared" si="24"/>
        <v>0</v>
      </c>
      <c r="Q131" s="50">
        <f t="shared" si="27"/>
        <v>2.7639999999999998</v>
      </c>
      <c r="R131" s="50">
        <v>0</v>
      </c>
      <c r="S131" s="50">
        <f t="shared" si="25"/>
        <v>10.5</v>
      </c>
      <c r="T131" s="50">
        <f t="shared" si="26"/>
        <v>7.7360000000000007</v>
      </c>
      <c r="U131" s="19" t="s">
        <v>902</v>
      </c>
      <c r="V131" s="43"/>
    </row>
    <row r="132" spans="1:22" ht="30" x14ac:dyDescent="0.25">
      <c r="A132" s="44">
        <v>32</v>
      </c>
      <c r="B132" s="4" t="s">
        <v>1029</v>
      </c>
      <c r="C132" s="5" t="s">
        <v>3</v>
      </c>
      <c r="D132" s="50">
        <v>6.1479999999999997</v>
      </c>
      <c r="E132" s="50"/>
      <c r="F132" s="31"/>
      <c r="G132" s="50">
        <f t="shared" si="21"/>
        <v>6.1479999999999997</v>
      </c>
      <c r="H132" s="50">
        <v>0</v>
      </c>
      <c r="I132" s="50">
        <f t="shared" si="41"/>
        <v>10.5</v>
      </c>
      <c r="J132" s="50">
        <f t="shared" si="22"/>
        <v>4.3520000000000003</v>
      </c>
      <c r="K132" s="19" t="s">
        <v>902</v>
      </c>
      <c r="L132" s="58"/>
      <c r="M132" s="50"/>
      <c r="N132" s="50">
        <f t="shared" si="32"/>
        <v>6.1479999999999997</v>
      </c>
      <c r="O132" s="50">
        <f t="shared" si="24"/>
        <v>0</v>
      </c>
      <c r="P132" s="31">
        <f t="shared" si="24"/>
        <v>0</v>
      </c>
      <c r="Q132" s="50">
        <f t="shared" si="27"/>
        <v>6.1479999999999997</v>
      </c>
      <c r="R132" s="50">
        <v>0</v>
      </c>
      <c r="S132" s="50">
        <f t="shared" si="25"/>
        <v>10.5</v>
      </c>
      <c r="T132" s="50">
        <f t="shared" si="26"/>
        <v>4.3520000000000003</v>
      </c>
      <c r="U132" s="19" t="s">
        <v>902</v>
      </c>
      <c r="V132" s="43"/>
    </row>
    <row r="133" spans="1:22" x14ac:dyDescent="0.25">
      <c r="A133" s="44">
        <v>33</v>
      </c>
      <c r="B133" s="4" t="s">
        <v>1030</v>
      </c>
      <c r="C133" s="5" t="s">
        <v>10</v>
      </c>
      <c r="D133" s="50">
        <v>0.88</v>
      </c>
      <c r="E133" s="50"/>
      <c r="F133" s="31"/>
      <c r="G133" s="50">
        <f t="shared" si="21"/>
        <v>0.88</v>
      </c>
      <c r="H133" s="50">
        <v>0</v>
      </c>
      <c r="I133" s="50">
        <f t="shared" ref="I133:I136" si="42">2.5*1.05</f>
        <v>2.625</v>
      </c>
      <c r="J133" s="50">
        <f t="shared" si="22"/>
        <v>1.7450000000000001</v>
      </c>
      <c r="K133" s="19" t="s">
        <v>902</v>
      </c>
      <c r="L133" s="58"/>
      <c r="M133" s="50"/>
      <c r="N133" s="50">
        <f t="shared" si="32"/>
        <v>0.88</v>
      </c>
      <c r="O133" s="50">
        <f t="shared" si="24"/>
        <v>0</v>
      </c>
      <c r="P133" s="31">
        <f t="shared" si="24"/>
        <v>0</v>
      </c>
      <c r="Q133" s="50">
        <f t="shared" si="27"/>
        <v>0.88</v>
      </c>
      <c r="R133" s="50">
        <v>0</v>
      </c>
      <c r="S133" s="50">
        <f t="shared" si="25"/>
        <v>2.625</v>
      </c>
      <c r="T133" s="50">
        <f t="shared" si="26"/>
        <v>1.7450000000000001</v>
      </c>
      <c r="U133" s="19" t="s">
        <v>902</v>
      </c>
      <c r="V133" s="43"/>
    </row>
    <row r="134" spans="1:22" ht="30" x14ac:dyDescent="0.25">
      <c r="A134" s="44">
        <v>34</v>
      </c>
      <c r="B134" s="109" t="s">
        <v>1031</v>
      </c>
      <c r="C134" s="5" t="s">
        <v>4</v>
      </c>
      <c r="D134" s="50">
        <v>2.597</v>
      </c>
      <c r="E134" s="50"/>
      <c r="F134" s="31"/>
      <c r="G134" s="50">
        <f t="shared" si="21"/>
        <v>2.597</v>
      </c>
      <c r="H134" s="50">
        <v>0</v>
      </c>
      <c r="I134" s="50">
        <f t="shared" si="42"/>
        <v>2.625</v>
      </c>
      <c r="J134" s="50">
        <f t="shared" si="22"/>
        <v>2.8000000000000025E-2</v>
      </c>
      <c r="K134" s="368" t="s">
        <v>909</v>
      </c>
      <c r="L134" s="58"/>
      <c r="M134" s="50"/>
      <c r="N134" s="50">
        <f t="shared" si="32"/>
        <v>2.597</v>
      </c>
      <c r="O134" s="50">
        <f t="shared" si="24"/>
        <v>0</v>
      </c>
      <c r="P134" s="31">
        <f t="shared" si="24"/>
        <v>0</v>
      </c>
      <c r="Q134" s="50">
        <f t="shared" si="27"/>
        <v>2.597</v>
      </c>
      <c r="R134" s="50">
        <v>0</v>
      </c>
      <c r="S134" s="50">
        <f t="shared" si="25"/>
        <v>2.625</v>
      </c>
      <c r="T134" s="50">
        <f t="shared" si="26"/>
        <v>2.8000000000000025E-2</v>
      </c>
      <c r="U134" s="368" t="s">
        <v>909</v>
      </c>
      <c r="V134" s="43"/>
    </row>
    <row r="135" spans="1:22" x14ac:dyDescent="0.25">
      <c r="A135" s="44">
        <v>35</v>
      </c>
      <c r="B135" s="4" t="s">
        <v>1032</v>
      </c>
      <c r="C135" s="5" t="s">
        <v>4</v>
      </c>
      <c r="D135" s="50">
        <v>1.1100000000000001</v>
      </c>
      <c r="E135" s="50"/>
      <c r="F135" s="31"/>
      <c r="G135" s="50">
        <f t="shared" si="21"/>
        <v>1.1100000000000001</v>
      </c>
      <c r="H135" s="50">
        <v>0</v>
      </c>
      <c r="I135" s="50">
        <f t="shared" si="42"/>
        <v>2.625</v>
      </c>
      <c r="J135" s="50">
        <f t="shared" si="22"/>
        <v>1.5149999999999999</v>
      </c>
      <c r="K135" s="19" t="s">
        <v>902</v>
      </c>
      <c r="L135" s="58"/>
      <c r="M135" s="50"/>
      <c r="N135" s="50">
        <f t="shared" si="32"/>
        <v>1.1100000000000001</v>
      </c>
      <c r="O135" s="50">
        <f t="shared" si="24"/>
        <v>0</v>
      </c>
      <c r="P135" s="31">
        <f t="shared" si="24"/>
        <v>0</v>
      </c>
      <c r="Q135" s="50">
        <f t="shared" si="27"/>
        <v>1.1100000000000001</v>
      </c>
      <c r="R135" s="50">
        <v>0</v>
      </c>
      <c r="S135" s="50">
        <f t="shared" si="25"/>
        <v>2.625</v>
      </c>
      <c r="T135" s="50">
        <f t="shared" si="26"/>
        <v>1.5149999999999999</v>
      </c>
      <c r="U135" s="19" t="s">
        <v>902</v>
      </c>
      <c r="V135" s="43"/>
    </row>
    <row r="136" spans="1:22" x14ac:dyDescent="0.25">
      <c r="A136" s="44">
        <v>36</v>
      </c>
      <c r="B136" s="4" t="s">
        <v>1033</v>
      </c>
      <c r="C136" s="5" t="s">
        <v>4</v>
      </c>
      <c r="D136" s="50">
        <v>0.41</v>
      </c>
      <c r="E136" s="50"/>
      <c r="F136" s="31"/>
      <c r="G136" s="50">
        <f t="shared" si="21"/>
        <v>0.41</v>
      </c>
      <c r="H136" s="50">
        <v>0</v>
      </c>
      <c r="I136" s="50">
        <f t="shared" si="42"/>
        <v>2.625</v>
      </c>
      <c r="J136" s="50">
        <f t="shared" si="22"/>
        <v>2.2149999999999999</v>
      </c>
      <c r="K136" s="19" t="s">
        <v>902</v>
      </c>
      <c r="L136" s="58"/>
      <c r="M136" s="50"/>
      <c r="N136" s="50">
        <f t="shared" si="32"/>
        <v>0.41</v>
      </c>
      <c r="O136" s="50">
        <f t="shared" si="24"/>
        <v>0</v>
      </c>
      <c r="P136" s="31">
        <f t="shared" si="24"/>
        <v>0</v>
      </c>
      <c r="Q136" s="50">
        <f t="shared" si="27"/>
        <v>0.41</v>
      </c>
      <c r="R136" s="50">
        <v>0</v>
      </c>
      <c r="S136" s="50">
        <f t="shared" si="25"/>
        <v>2.625</v>
      </c>
      <c r="T136" s="50">
        <f t="shared" si="26"/>
        <v>2.2149999999999999</v>
      </c>
      <c r="U136" s="19" t="s">
        <v>902</v>
      </c>
      <c r="V136" s="43"/>
    </row>
    <row r="137" spans="1:22" x14ac:dyDescent="0.25">
      <c r="A137" s="44">
        <v>37</v>
      </c>
      <c r="B137" s="4" t="s">
        <v>1034</v>
      </c>
      <c r="C137" s="5" t="s">
        <v>3</v>
      </c>
      <c r="D137" s="50">
        <v>4.7489999999999997</v>
      </c>
      <c r="E137" s="50"/>
      <c r="F137" s="31"/>
      <c r="G137" s="50">
        <f t="shared" si="21"/>
        <v>4.7489999999999997</v>
      </c>
      <c r="H137" s="50">
        <v>0</v>
      </c>
      <c r="I137" s="50">
        <f>10*1.05</f>
        <v>10.5</v>
      </c>
      <c r="J137" s="50">
        <f t="shared" si="22"/>
        <v>5.7510000000000003</v>
      </c>
      <c r="K137" s="19" t="s">
        <v>902</v>
      </c>
      <c r="L137" s="58"/>
      <c r="M137" s="50"/>
      <c r="N137" s="50">
        <f t="shared" si="32"/>
        <v>4.7489999999999997</v>
      </c>
      <c r="O137" s="50">
        <f t="shared" si="24"/>
        <v>0</v>
      </c>
      <c r="P137" s="31">
        <f t="shared" si="24"/>
        <v>0</v>
      </c>
      <c r="Q137" s="50">
        <f t="shared" si="27"/>
        <v>4.7489999999999997</v>
      </c>
      <c r="R137" s="50">
        <v>0</v>
      </c>
      <c r="S137" s="50">
        <f t="shared" si="25"/>
        <v>10.5</v>
      </c>
      <c r="T137" s="50">
        <f t="shared" si="26"/>
        <v>5.7510000000000003</v>
      </c>
      <c r="U137" s="19" t="s">
        <v>902</v>
      </c>
      <c r="V137" s="43"/>
    </row>
    <row r="138" spans="1:22" x14ac:dyDescent="0.25">
      <c r="A138" s="44">
        <v>38</v>
      </c>
      <c r="B138" s="4" t="s">
        <v>1035</v>
      </c>
      <c r="C138" s="5" t="s">
        <v>12</v>
      </c>
      <c r="D138" s="50">
        <v>2.3029999999999999</v>
      </c>
      <c r="E138" s="50"/>
      <c r="F138" s="31"/>
      <c r="G138" s="50">
        <f t="shared" si="21"/>
        <v>2.3029999999999999</v>
      </c>
      <c r="H138" s="50">
        <v>0</v>
      </c>
      <c r="I138" s="50">
        <f>6.3*1.05</f>
        <v>6.6150000000000002</v>
      </c>
      <c r="J138" s="50">
        <f t="shared" si="22"/>
        <v>4.3120000000000003</v>
      </c>
      <c r="K138" s="19" t="s">
        <v>902</v>
      </c>
      <c r="L138" s="58"/>
      <c r="M138" s="50"/>
      <c r="N138" s="50">
        <f t="shared" si="32"/>
        <v>2.3029999999999999</v>
      </c>
      <c r="O138" s="50">
        <f t="shared" si="24"/>
        <v>0</v>
      </c>
      <c r="P138" s="31">
        <f t="shared" si="24"/>
        <v>0</v>
      </c>
      <c r="Q138" s="50">
        <f t="shared" si="27"/>
        <v>2.3029999999999999</v>
      </c>
      <c r="R138" s="50">
        <v>0</v>
      </c>
      <c r="S138" s="50">
        <f t="shared" si="25"/>
        <v>6.6150000000000002</v>
      </c>
      <c r="T138" s="50">
        <f t="shared" si="26"/>
        <v>4.3120000000000003</v>
      </c>
      <c r="U138" s="19" t="s">
        <v>902</v>
      </c>
      <c r="V138" s="43"/>
    </row>
    <row r="139" spans="1:22" x14ac:dyDescent="0.25">
      <c r="A139" s="44">
        <v>39</v>
      </c>
      <c r="B139" s="4" t="s">
        <v>1036</v>
      </c>
      <c r="C139" s="5" t="s">
        <v>4</v>
      </c>
      <c r="D139" s="50">
        <v>0.79700000000000004</v>
      </c>
      <c r="E139" s="50"/>
      <c r="F139" s="31"/>
      <c r="G139" s="50">
        <f t="shared" si="21"/>
        <v>0.79700000000000004</v>
      </c>
      <c r="H139" s="50">
        <v>0</v>
      </c>
      <c r="I139" s="50">
        <f>2.5*1.05</f>
        <v>2.625</v>
      </c>
      <c r="J139" s="50">
        <f t="shared" si="22"/>
        <v>1.8279999999999998</v>
      </c>
      <c r="K139" s="19" t="s">
        <v>902</v>
      </c>
      <c r="L139" s="58"/>
      <c r="M139" s="50"/>
      <c r="N139" s="50">
        <f t="shared" si="32"/>
        <v>0.79700000000000004</v>
      </c>
      <c r="O139" s="50">
        <f t="shared" si="24"/>
        <v>0</v>
      </c>
      <c r="P139" s="31">
        <f t="shared" si="24"/>
        <v>0</v>
      </c>
      <c r="Q139" s="50">
        <f t="shared" si="27"/>
        <v>0.79700000000000004</v>
      </c>
      <c r="R139" s="50">
        <v>0</v>
      </c>
      <c r="S139" s="50">
        <f t="shared" si="25"/>
        <v>2.625</v>
      </c>
      <c r="T139" s="50">
        <f t="shared" si="26"/>
        <v>1.8279999999999998</v>
      </c>
      <c r="U139" s="19" t="s">
        <v>902</v>
      </c>
      <c r="V139" s="43"/>
    </row>
    <row r="140" spans="1:22" x14ac:dyDescent="0.25">
      <c r="A140" s="44">
        <v>40</v>
      </c>
      <c r="B140" s="4" t="s">
        <v>1089</v>
      </c>
      <c r="C140" s="5" t="s">
        <v>4</v>
      </c>
      <c r="D140" s="50">
        <v>0.78300000000000003</v>
      </c>
      <c r="E140" s="50"/>
      <c r="F140" s="31"/>
      <c r="G140" s="50">
        <f t="shared" si="21"/>
        <v>0.78300000000000003</v>
      </c>
      <c r="H140" s="50">
        <v>0</v>
      </c>
      <c r="I140" s="50">
        <f>2.5*1.05</f>
        <v>2.625</v>
      </c>
      <c r="J140" s="50">
        <f t="shared" si="22"/>
        <v>1.8420000000000001</v>
      </c>
      <c r="K140" s="19" t="s">
        <v>902</v>
      </c>
      <c r="L140" s="58"/>
      <c r="M140" s="50"/>
      <c r="N140" s="50">
        <f t="shared" si="32"/>
        <v>0.78300000000000003</v>
      </c>
      <c r="O140" s="50">
        <f t="shared" si="24"/>
        <v>0</v>
      </c>
      <c r="P140" s="31">
        <f t="shared" si="24"/>
        <v>0</v>
      </c>
      <c r="Q140" s="50">
        <f t="shared" si="27"/>
        <v>0.78300000000000003</v>
      </c>
      <c r="R140" s="50">
        <v>0</v>
      </c>
      <c r="S140" s="50">
        <f t="shared" si="25"/>
        <v>2.625</v>
      </c>
      <c r="T140" s="50">
        <f t="shared" si="26"/>
        <v>1.8420000000000001</v>
      </c>
      <c r="U140" s="19" t="s">
        <v>902</v>
      </c>
      <c r="V140" s="43"/>
    </row>
    <row r="141" spans="1:22" x14ac:dyDescent="0.25">
      <c r="A141" s="44">
        <v>41</v>
      </c>
      <c r="B141" s="4" t="s">
        <v>1037</v>
      </c>
      <c r="C141" s="5" t="s">
        <v>4</v>
      </c>
      <c r="D141" s="50">
        <v>0.36</v>
      </c>
      <c r="E141" s="50"/>
      <c r="F141" s="31"/>
      <c r="G141" s="50">
        <f t="shared" si="21"/>
        <v>0.36</v>
      </c>
      <c r="H141" s="50">
        <v>0</v>
      </c>
      <c r="I141" s="50">
        <f>2.5*1.05</f>
        <v>2.625</v>
      </c>
      <c r="J141" s="50">
        <f t="shared" si="22"/>
        <v>2.2650000000000001</v>
      </c>
      <c r="K141" s="19" t="s">
        <v>902</v>
      </c>
      <c r="L141" s="58"/>
      <c r="M141" s="50"/>
      <c r="N141" s="50">
        <f t="shared" si="32"/>
        <v>0.36</v>
      </c>
      <c r="O141" s="50">
        <f t="shared" si="24"/>
        <v>0</v>
      </c>
      <c r="P141" s="31">
        <f t="shared" si="24"/>
        <v>0</v>
      </c>
      <c r="Q141" s="50">
        <f t="shared" si="27"/>
        <v>0.36</v>
      </c>
      <c r="R141" s="50">
        <v>0</v>
      </c>
      <c r="S141" s="50">
        <f t="shared" si="25"/>
        <v>2.625</v>
      </c>
      <c r="T141" s="50">
        <f t="shared" si="26"/>
        <v>2.2650000000000001</v>
      </c>
      <c r="U141" s="19" t="s">
        <v>902</v>
      </c>
      <c r="V141" s="43"/>
    </row>
    <row r="142" spans="1:22" x14ac:dyDescent="0.25">
      <c r="A142" s="44">
        <v>42</v>
      </c>
      <c r="B142" s="4" t="s">
        <v>1038</v>
      </c>
      <c r="C142" s="5" t="s">
        <v>13</v>
      </c>
      <c r="D142" s="50">
        <v>0.41399999999999998</v>
      </c>
      <c r="E142" s="50"/>
      <c r="F142" s="31"/>
      <c r="G142" s="50">
        <f t="shared" si="21"/>
        <v>0.41399999999999998</v>
      </c>
      <c r="H142" s="50">
        <v>0</v>
      </c>
      <c r="I142" s="50">
        <f>1*1.05</f>
        <v>1.05</v>
      </c>
      <c r="J142" s="50">
        <f t="shared" si="22"/>
        <v>0.63600000000000012</v>
      </c>
      <c r="K142" s="19" t="s">
        <v>902</v>
      </c>
      <c r="L142" s="58"/>
      <c r="M142" s="50"/>
      <c r="N142" s="50">
        <f t="shared" si="32"/>
        <v>0.41399999999999998</v>
      </c>
      <c r="O142" s="50">
        <f t="shared" si="24"/>
        <v>0</v>
      </c>
      <c r="P142" s="31">
        <f t="shared" si="24"/>
        <v>0</v>
      </c>
      <c r="Q142" s="50">
        <f t="shared" si="27"/>
        <v>0.41399999999999998</v>
      </c>
      <c r="R142" s="50">
        <v>0</v>
      </c>
      <c r="S142" s="50">
        <f t="shared" si="25"/>
        <v>1.05</v>
      </c>
      <c r="T142" s="50">
        <f t="shared" si="26"/>
        <v>0.63600000000000012</v>
      </c>
      <c r="U142" s="19" t="s">
        <v>902</v>
      </c>
      <c r="V142" s="43"/>
    </row>
    <row r="143" spans="1:22" x14ac:dyDescent="0.25">
      <c r="A143" s="44">
        <v>43</v>
      </c>
      <c r="B143" s="4" t="s">
        <v>1039</v>
      </c>
      <c r="C143" s="5" t="s">
        <v>14</v>
      </c>
      <c r="D143" s="50">
        <v>0.79400000000000004</v>
      </c>
      <c r="E143" s="50"/>
      <c r="F143" s="31"/>
      <c r="G143" s="50">
        <f t="shared" si="21"/>
        <v>0.79400000000000004</v>
      </c>
      <c r="H143" s="50">
        <v>0</v>
      </c>
      <c r="I143" s="50">
        <f>1*1.05</f>
        <v>1.05</v>
      </c>
      <c r="J143" s="50">
        <f t="shared" si="22"/>
        <v>0.25600000000000001</v>
      </c>
      <c r="K143" s="19" t="s">
        <v>902</v>
      </c>
      <c r="L143" s="58"/>
      <c r="M143" s="50"/>
      <c r="N143" s="50">
        <f t="shared" si="32"/>
        <v>0.79400000000000004</v>
      </c>
      <c r="O143" s="50">
        <f t="shared" si="24"/>
        <v>0</v>
      </c>
      <c r="P143" s="31">
        <f t="shared" si="24"/>
        <v>0</v>
      </c>
      <c r="Q143" s="50">
        <f t="shared" si="27"/>
        <v>0.79400000000000004</v>
      </c>
      <c r="R143" s="50">
        <v>0</v>
      </c>
      <c r="S143" s="50">
        <f t="shared" si="25"/>
        <v>1.05</v>
      </c>
      <c r="T143" s="50">
        <f t="shared" si="26"/>
        <v>0.25600000000000001</v>
      </c>
      <c r="U143" s="19" t="s">
        <v>902</v>
      </c>
      <c r="V143" s="43"/>
    </row>
    <row r="144" spans="1:22" x14ac:dyDescent="0.25">
      <c r="A144" s="44">
        <v>44</v>
      </c>
      <c r="B144" s="4" t="s">
        <v>1040</v>
      </c>
      <c r="C144" s="5" t="s">
        <v>14</v>
      </c>
      <c r="D144" s="50">
        <v>0.08</v>
      </c>
      <c r="E144" s="50"/>
      <c r="F144" s="31"/>
      <c r="G144" s="50">
        <f t="shared" si="21"/>
        <v>0.08</v>
      </c>
      <c r="H144" s="50">
        <v>0</v>
      </c>
      <c r="I144" s="50">
        <f>1*1.05</f>
        <v>1.05</v>
      </c>
      <c r="J144" s="50">
        <f t="shared" si="22"/>
        <v>0.97000000000000008</v>
      </c>
      <c r="K144" s="19" t="s">
        <v>902</v>
      </c>
      <c r="L144" s="58"/>
      <c r="M144" s="50"/>
      <c r="N144" s="50">
        <f t="shared" si="32"/>
        <v>0.08</v>
      </c>
      <c r="O144" s="50">
        <f t="shared" si="24"/>
        <v>0</v>
      </c>
      <c r="P144" s="31">
        <f t="shared" si="24"/>
        <v>0</v>
      </c>
      <c r="Q144" s="50">
        <f t="shared" si="27"/>
        <v>0.08</v>
      </c>
      <c r="R144" s="50">
        <v>0</v>
      </c>
      <c r="S144" s="50">
        <f t="shared" si="25"/>
        <v>1.05</v>
      </c>
      <c r="T144" s="50">
        <f t="shared" si="26"/>
        <v>0.97000000000000008</v>
      </c>
      <c r="U144" s="19" t="s">
        <v>902</v>
      </c>
      <c r="V144" s="43"/>
    </row>
    <row r="145" spans="1:22" ht="30" x14ac:dyDescent="0.25">
      <c r="A145" s="44">
        <v>45</v>
      </c>
      <c r="B145" s="4" t="s">
        <v>1041</v>
      </c>
      <c r="C145" s="5" t="s">
        <v>2</v>
      </c>
      <c r="D145" s="50">
        <v>0.55300000000000005</v>
      </c>
      <c r="E145" s="50"/>
      <c r="F145" s="31"/>
      <c r="G145" s="50">
        <f t="shared" si="21"/>
        <v>0.55300000000000005</v>
      </c>
      <c r="H145" s="50">
        <v>0</v>
      </c>
      <c r="I145" s="50">
        <f>16*1.05</f>
        <v>16.8</v>
      </c>
      <c r="J145" s="107">
        <f t="shared" si="22"/>
        <v>16.247</v>
      </c>
      <c r="K145" s="19" t="s">
        <v>902</v>
      </c>
      <c r="L145" s="58"/>
      <c r="M145" s="50"/>
      <c r="N145" s="50">
        <f t="shared" si="32"/>
        <v>0.55300000000000005</v>
      </c>
      <c r="O145" s="50">
        <f t="shared" si="24"/>
        <v>0</v>
      </c>
      <c r="P145" s="31">
        <f t="shared" si="24"/>
        <v>0</v>
      </c>
      <c r="Q145" s="50">
        <f t="shared" si="27"/>
        <v>0.55300000000000005</v>
      </c>
      <c r="R145" s="50">
        <v>0</v>
      </c>
      <c r="S145" s="50">
        <f t="shared" si="25"/>
        <v>16.8</v>
      </c>
      <c r="T145" s="50">
        <f t="shared" si="26"/>
        <v>16.247</v>
      </c>
      <c r="U145" s="19" t="s">
        <v>902</v>
      </c>
      <c r="V145" s="43"/>
    </row>
    <row r="146" spans="1:22" x14ac:dyDescent="0.25">
      <c r="A146" s="44">
        <v>46</v>
      </c>
      <c r="B146" s="4" t="s">
        <v>1042</v>
      </c>
      <c r="C146" s="5" t="s">
        <v>10</v>
      </c>
      <c r="D146" s="50">
        <v>0.34200000000000003</v>
      </c>
      <c r="E146" s="50"/>
      <c r="F146" s="31"/>
      <c r="G146" s="50">
        <f t="shared" si="21"/>
        <v>0.34200000000000003</v>
      </c>
      <c r="H146" s="50">
        <v>0</v>
      </c>
      <c r="I146" s="50">
        <f>2.5*1.05</f>
        <v>2.625</v>
      </c>
      <c r="J146" s="50">
        <f t="shared" si="22"/>
        <v>2.2829999999999999</v>
      </c>
      <c r="K146" s="19" t="s">
        <v>902</v>
      </c>
      <c r="L146" s="58"/>
      <c r="M146" s="50"/>
      <c r="N146" s="50">
        <f t="shared" si="32"/>
        <v>0.34200000000000003</v>
      </c>
      <c r="O146" s="50">
        <f t="shared" si="24"/>
        <v>0</v>
      </c>
      <c r="P146" s="31">
        <f t="shared" si="24"/>
        <v>0</v>
      </c>
      <c r="Q146" s="50">
        <f t="shared" si="27"/>
        <v>0.34200000000000003</v>
      </c>
      <c r="R146" s="50">
        <v>0</v>
      </c>
      <c r="S146" s="50">
        <f t="shared" si="25"/>
        <v>2.625</v>
      </c>
      <c r="T146" s="50">
        <f t="shared" si="26"/>
        <v>2.2829999999999999</v>
      </c>
      <c r="U146" s="19" t="s">
        <v>902</v>
      </c>
      <c r="V146" s="43"/>
    </row>
    <row r="147" spans="1:22" x14ac:dyDescent="0.25">
      <c r="A147" s="44">
        <v>47</v>
      </c>
      <c r="B147" s="4" t="s">
        <v>1047</v>
      </c>
      <c r="C147" s="5" t="s">
        <v>4</v>
      </c>
      <c r="D147" s="50">
        <v>0.35599999999999998</v>
      </c>
      <c r="E147" s="50"/>
      <c r="F147" s="31"/>
      <c r="G147" s="50">
        <f t="shared" si="21"/>
        <v>0.35599999999999998</v>
      </c>
      <c r="H147" s="50">
        <v>0</v>
      </c>
      <c r="I147" s="50">
        <f>2.5*1.05</f>
        <v>2.625</v>
      </c>
      <c r="J147" s="50">
        <f t="shared" si="22"/>
        <v>2.2690000000000001</v>
      </c>
      <c r="K147" s="19" t="s">
        <v>902</v>
      </c>
      <c r="L147" s="58"/>
      <c r="M147" s="50"/>
      <c r="N147" s="50">
        <f t="shared" si="32"/>
        <v>0.35599999999999998</v>
      </c>
      <c r="O147" s="50">
        <f t="shared" si="24"/>
        <v>0</v>
      </c>
      <c r="P147" s="31">
        <f t="shared" si="24"/>
        <v>0</v>
      </c>
      <c r="Q147" s="50">
        <f t="shared" si="27"/>
        <v>0.35599999999999998</v>
      </c>
      <c r="R147" s="50">
        <v>0</v>
      </c>
      <c r="S147" s="50">
        <f t="shared" si="25"/>
        <v>2.625</v>
      </c>
      <c r="T147" s="50">
        <f t="shared" si="26"/>
        <v>2.2690000000000001</v>
      </c>
      <c r="U147" s="19" t="s">
        <v>902</v>
      </c>
      <c r="V147" s="43"/>
    </row>
    <row r="148" spans="1:22" x14ac:dyDescent="0.25">
      <c r="A148" s="44">
        <v>48</v>
      </c>
      <c r="B148" s="4" t="s">
        <v>1048</v>
      </c>
      <c r="C148" s="5" t="s">
        <v>4</v>
      </c>
      <c r="D148" s="50">
        <v>1.92</v>
      </c>
      <c r="E148" s="50"/>
      <c r="F148" s="31"/>
      <c r="G148" s="50">
        <f t="shared" si="21"/>
        <v>1.92</v>
      </c>
      <c r="H148" s="50">
        <v>0</v>
      </c>
      <c r="I148" s="50">
        <f>2.5*1.05</f>
        <v>2.625</v>
      </c>
      <c r="J148" s="50">
        <f t="shared" si="22"/>
        <v>0.70500000000000007</v>
      </c>
      <c r="K148" s="19" t="s">
        <v>902</v>
      </c>
      <c r="L148" s="58"/>
      <c r="M148" s="50"/>
      <c r="N148" s="50">
        <f t="shared" si="32"/>
        <v>1.92</v>
      </c>
      <c r="O148" s="50">
        <f t="shared" si="24"/>
        <v>0</v>
      </c>
      <c r="P148" s="31">
        <f t="shared" si="24"/>
        <v>0</v>
      </c>
      <c r="Q148" s="50">
        <f t="shared" si="27"/>
        <v>1.92</v>
      </c>
      <c r="R148" s="50">
        <v>0</v>
      </c>
      <c r="S148" s="50">
        <f t="shared" si="25"/>
        <v>2.625</v>
      </c>
      <c r="T148" s="50">
        <f t="shared" si="26"/>
        <v>0.70500000000000007</v>
      </c>
      <c r="U148" s="19" t="s">
        <v>902</v>
      </c>
      <c r="V148" s="43"/>
    </row>
    <row r="149" spans="1:22" ht="30" x14ac:dyDescent="0.25">
      <c r="A149" s="44">
        <v>49</v>
      </c>
      <c r="B149" s="109" t="s">
        <v>1049</v>
      </c>
      <c r="C149" s="5" t="s">
        <v>3</v>
      </c>
      <c r="D149" s="50">
        <v>10.3</v>
      </c>
      <c r="E149" s="50"/>
      <c r="F149" s="31"/>
      <c r="G149" s="50">
        <f t="shared" si="21"/>
        <v>10.3</v>
      </c>
      <c r="H149" s="50">
        <v>0</v>
      </c>
      <c r="I149" s="50">
        <f t="shared" ref="I149:I150" si="43">10*1.05</f>
        <v>10.5</v>
      </c>
      <c r="J149" s="50">
        <f t="shared" si="22"/>
        <v>0.19999999999999929</v>
      </c>
      <c r="K149" s="368" t="s">
        <v>909</v>
      </c>
      <c r="L149" s="58"/>
      <c r="M149" s="50"/>
      <c r="N149" s="50">
        <f t="shared" si="32"/>
        <v>10.3</v>
      </c>
      <c r="O149" s="50">
        <f t="shared" si="24"/>
        <v>0</v>
      </c>
      <c r="P149" s="31">
        <f t="shared" si="24"/>
        <v>0</v>
      </c>
      <c r="Q149" s="50">
        <f t="shared" si="27"/>
        <v>10.3</v>
      </c>
      <c r="R149" s="50">
        <v>0</v>
      </c>
      <c r="S149" s="50">
        <f t="shared" si="25"/>
        <v>10.5</v>
      </c>
      <c r="T149" s="50">
        <f t="shared" si="26"/>
        <v>0.19999999999999929</v>
      </c>
      <c r="U149" s="368" t="s">
        <v>909</v>
      </c>
      <c r="V149" s="43"/>
    </row>
    <row r="150" spans="1:22" x14ac:dyDescent="0.25">
      <c r="A150" s="44">
        <v>50</v>
      </c>
      <c r="B150" s="4" t="s">
        <v>1050</v>
      </c>
      <c r="C150" s="5" t="s">
        <v>3</v>
      </c>
      <c r="D150" s="50">
        <v>2.4689999999999999</v>
      </c>
      <c r="E150" s="50"/>
      <c r="F150" s="31"/>
      <c r="G150" s="50">
        <f t="shared" si="21"/>
        <v>2.4689999999999999</v>
      </c>
      <c r="H150" s="50">
        <v>0</v>
      </c>
      <c r="I150" s="50">
        <f t="shared" si="43"/>
        <v>10.5</v>
      </c>
      <c r="J150" s="50">
        <f t="shared" si="22"/>
        <v>8.0310000000000006</v>
      </c>
      <c r="K150" s="19" t="s">
        <v>902</v>
      </c>
      <c r="L150" s="58"/>
      <c r="M150" s="50"/>
      <c r="N150" s="50">
        <f t="shared" si="32"/>
        <v>2.4689999999999999</v>
      </c>
      <c r="O150" s="50">
        <f t="shared" si="24"/>
        <v>0</v>
      </c>
      <c r="P150" s="31">
        <f t="shared" si="24"/>
        <v>0</v>
      </c>
      <c r="Q150" s="50">
        <f t="shared" si="27"/>
        <v>2.4689999999999999</v>
      </c>
      <c r="R150" s="50">
        <v>0</v>
      </c>
      <c r="S150" s="50">
        <f t="shared" si="25"/>
        <v>10.5</v>
      </c>
      <c r="T150" s="50">
        <f t="shared" si="26"/>
        <v>8.0310000000000006</v>
      </c>
      <c r="U150" s="19" t="s">
        <v>902</v>
      </c>
      <c r="V150" s="43"/>
    </row>
    <row r="151" spans="1:22" x14ac:dyDescent="0.25">
      <c r="A151" s="44">
        <v>51</v>
      </c>
      <c r="B151" s="4" t="s">
        <v>1051</v>
      </c>
      <c r="C151" s="5" t="s">
        <v>5</v>
      </c>
      <c r="D151" s="50">
        <v>4.7249999999999996</v>
      </c>
      <c r="E151" s="50"/>
      <c r="F151" s="31"/>
      <c r="G151" s="50">
        <f t="shared" si="21"/>
        <v>4.7249999999999996</v>
      </c>
      <c r="H151" s="50">
        <v>0</v>
      </c>
      <c r="I151" s="50">
        <f>6.3*1.05</f>
        <v>6.6150000000000002</v>
      </c>
      <c r="J151" s="50">
        <f t="shared" si="22"/>
        <v>1.8900000000000006</v>
      </c>
      <c r="K151" s="19" t="s">
        <v>902</v>
      </c>
      <c r="L151" s="58"/>
      <c r="M151" s="50"/>
      <c r="N151" s="50">
        <f t="shared" si="32"/>
        <v>4.7249999999999996</v>
      </c>
      <c r="O151" s="50">
        <f t="shared" si="24"/>
        <v>0</v>
      </c>
      <c r="P151" s="31">
        <f t="shared" si="24"/>
        <v>0</v>
      </c>
      <c r="Q151" s="50">
        <f t="shared" si="27"/>
        <v>4.7249999999999996</v>
      </c>
      <c r="R151" s="50">
        <v>0</v>
      </c>
      <c r="S151" s="50">
        <f t="shared" si="25"/>
        <v>6.6150000000000002</v>
      </c>
      <c r="T151" s="50">
        <f t="shared" si="26"/>
        <v>1.8900000000000006</v>
      </c>
      <c r="U151" s="19" t="s">
        <v>902</v>
      </c>
      <c r="V151" s="43"/>
    </row>
    <row r="152" spans="1:22" x14ac:dyDescent="0.25">
      <c r="A152" s="44">
        <v>52</v>
      </c>
      <c r="B152" s="4" t="s">
        <v>1052</v>
      </c>
      <c r="C152" s="5" t="s">
        <v>6</v>
      </c>
      <c r="D152" s="50">
        <v>0.253</v>
      </c>
      <c r="E152" s="50"/>
      <c r="F152" s="31"/>
      <c r="G152" s="50">
        <f t="shared" si="21"/>
        <v>0.253</v>
      </c>
      <c r="H152" s="50">
        <v>0</v>
      </c>
      <c r="I152" s="50">
        <f>1.6*1.05</f>
        <v>1.6800000000000002</v>
      </c>
      <c r="J152" s="50">
        <f t="shared" si="22"/>
        <v>1.427</v>
      </c>
      <c r="K152" s="19" t="s">
        <v>902</v>
      </c>
      <c r="L152" s="58"/>
      <c r="M152" s="50"/>
      <c r="N152" s="50">
        <f t="shared" si="32"/>
        <v>0.253</v>
      </c>
      <c r="O152" s="50">
        <f t="shared" si="24"/>
        <v>0</v>
      </c>
      <c r="P152" s="31">
        <f t="shared" si="24"/>
        <v>0</v>
      </c>
      <c r="Q152" s="50">
        <f t="shared" si="27"/>
        <v>0.253</v>
      </c>
      <c r="R152" s="50">
        <v>0</v>
      </c>
      <c r="S152" s="50">
        <f t="shared" si="25"/>
        <v>1.6800000000000002</v>
      </c>
      <c r="T152" s="50">
        <f t="shared" si="26"/>
        <v>1.427</v>
      </c>
      <c r="U152" s="19" t="s">
        <v>902</v>
      </c>
      <c r="V152" s="43"/>
    </row>
    <row r="153" spans="1:22" ht="150" x14ac:dyDescent="0.25">
      <c r="A153" s="61">
        <v>53</v>
      </c>
      <c r="B153" s="109" t="s">
        <v>1053</v>
      </c>
      <c r="C153" s="5" t="s">
        <v>15</v>
      </c>
      <c r="D153" s="50">
        <v>1.6379999999999999</v>
      </c>
      <c r="E153" s="50"/>
      <c r="F153" s="31"/>
      <c r="G153" s="50">
        <f t="shared" si="21"/>
        <v>1.6379999999999999</v>
      </c>
      <c r="H153" s="50">
        <v>0</v>
      </c>
      <c r="I153" s="50">
        <f>1.6*1.05</f>
        <v>1.6800000000000002</v>
      </c>
      <c r="J153" s="50">
        <f t="shared" si="22"/>
        <v>4.2000000000000259E-2</v>
      </c>
      <c r="K153" s="110" t="s">
        <v>908</v>
      </c>
      <c r="L153" s="58"/>
      <c r="M153" s="50"/>
      <c r="N153" s="50">
        <f t="shared" si="32"/>
        <v>1.6379999999999999</v>
      </c>
      <c r="O153" s="50">
        <f t="shared" si="24"/>
        <v>0</v>
      </c>
      <c r="P153" s="31">
        <f t="shared" si="24"/>
        <v>0</v>
      </c>
      <c r="Q153" s="50">
        <f t="shared" si="27"/>
        <v>1.6379999999999999</v>
      </c>
      <c r="R153" s="50">
        <v>0</v>
      </c>
      <c r="S153" s="50">
        <f t="shared" si="25"/>
        <v>1.6800000000000002</v>
      </c>
      <c r="T153" s="50">
        <f t="shared" si="26"/>
        <v>4.2000000000000259E-2</v>
      </c>
      <c r="U153" s="110" t="s">
        <v>908</v>
      </c>
      <c r="V153" s="43"/>
    </row>
    <row r="154" spans="1:22" x14ac:dyDescent="0.25">
      <c r="A154" s="44">
        <v>54</v>
      </c>
      <c r="B154" s="4" t="s">
        <v>1054</v>
      </c>
      <c r="C154" s="5" t="s">
        <v>3</v>
      </c>
      <c r="D154" s="50">
        <v>6.6269999999999998</v>
      </c>
      <c r="E154" s="50"/>
      <c r="F154" s="31"/>
      <c r="G154" s="50">
        <f t="shared" si="21"/>
        <v>6.6269999999999998</v>
      </c>
      <c r="H154" s="50">
        <v>0</v>
      </c>
      <c r="I154" s="50">
        <f>10*1.05</f>
        <v>10.5</v>
      </c>
      <c r="J154" s="50">
        <f t="shared" si="22"/>
        <v>3.8730000000000002</v>
      </c>
      <c r="K154" s="19" t="s">
        <v>902</v>
      </c>
      <c r="L154" s="58"/>
      <c r="M154" s="50"/>
      <c r="N154" s="50">
        <f t="shared" si="32"/>
        <v>6.6269999999999998</v>
      </c>
      <c r="O154" s="50">
        <f t="shared" si="24"/>
        <v>0</v>
      </c>
      <c r="P154" s="31">
        <f t="shared" si="24"/>
        <v>0</v>
      </c>
      <c r="Q154" s="50">
        <f t="shared" si="27"/>
        <v>6.6269999999999998</v>
      </c>
      <c r="R154" s="50">
        <v>0</v>
      </c>
      <c r="S154" s="50">
        <f t="shared" si="25"/>
        <v>10.5</v>
      </c>
      <c r="T154" s="50">
        <f t="shared" si="26"/>
        <v>3.8730000000000002</v>
      </c>
      <c r="U154" s="19" t="s">
        <v>902</v>
      </c>
      <c r="V154" s="43"/>
    </row>
    <row r="155" spans="1:22" x14ac:dyDescent="0.25">
      <c r="A155" s="44">
        <v>55</v>
      </c>
      <c r="B155" s="4" t="s">
        <v>1055</v>
      </c>
      <c r="C155" s="5" t="s">
        <v>5</v>
      </c>
      <c r="D155" s="50">
        <v>1.9119999999999999</v>
      </c>
      <c r="E155" s="50"/>
      <c r="F155" s="31"/>
      <c r="G155" s="50">
        <f t="shared" si="21"/>
        <v>1.9119999999999999</v>
      </c>
      <c r="H155" s="50">
        <v>0</v>
      </c>
      <c r="I155" s="50">
        <f>6.3*1.05</f>
        <v>6.6150000000000002</v>
      </c>
      <c r="J155" s="50">
        <f t="shared" si="22"/>
        <v>4.7030000000000003</v>
      </c>
      <c r="K155" s="19" t="s">
        <v>902</v>
      </c>
      <c r="L155" s="58"/>
      <c r="M155" s="50"/>
      <c r="N155" s="50">
        <f t="shared" si="32"/>
        <v>1.9119999999999999</v>
      </c>
      <c r="O155" s="50">
        <f t="shared" si="24"/>
        <v>0</v>
      </c>
      <c r="P155" s="31">
        <f t="shared" si="24"/>
        <v>0</v>
      </c>
      <c r="Q155" s="50">
        <f t="shared" si="27"/>
        <v>1.9119999999999999</v>
      </c>
      <c r="R155" s="50">
        <v>0</v>
      </c>
      <c r="S155" s="50">
        <f t="shared" si="25"/>
        <v>6.6150000000000002</v>
      </c>
      <c r="T155" s="50">
        <f t="shared" si="26"/>
        <v>4.7030000000000003</v>
      </c>
      <c r="U155" s="19" t="s">
        <v>902</v>
      </c>
      <c r="V155" s="43"/>
    </row>
    <row r="156" spans="1:22" x14ac:dyDescent="0.25">
      <c r="A156" s="44">
        <v>56</v>
      </c>
      <c r="B156" s="4" t="s">
        <v>1056</v>
      </c>
      <c r="C156" s="5" t="s">
        <v>16</v>
      </c>
      <c r="D156" s="50">
        <v>0.38</v>
      </c>
      <c r="E156" s="50"/>
      <c r="F156" s="31"/>
      <c r="G156" s="50">
        <f t="shared" si="21"/>
        <v>0.38</v>
      </c>
      <c r="H156" s="50">
        <v>0</v>
      </c>
      <c r="I156" s="50">
        <f>1.6*1.05</f>
        <v>1.6800000000000002</v>
      </c>
      <c r="J156" s="50">
        <f t="shared" si="22"/>
        <v>1.3000000000000003</v>
      </c>
      <c r="K156" s="19" t="s">
        <v>902</v>
      </c>
      <c r="L156" s="58"/>
      <c r="M156" s="50"/>
      <c r="N156" s="50">
        <f t="shared" si="32"/>
        <v>0.38</v>
      </c>
      <c r="O156" s="50">
        <f t="shared" si="24"/>
        <v>0</v>
      </c>
      <c r="P156" s="31">
        <f t="shared" si="24"/>
        <v>0</v>
      </c>
      <c r="Q156" s="50">
        <f t="shared" si="27"/>
        <v>0.38</v>
      </c>
      <c r="R156" s="50">
        <v>0</v>
      </c>
      <c r="S156" s="50">
        <f t="shared" si="25"/>
        <v>1.6800000000000002</v>
      </c>
      <c r="T156" s="50">
        <f t="shared" si="26"/>
        <v>1.3000000000000003</v>
      </c>
      <c r="U156" s="19" t="s">
        <v>902</v>
      </c>
    </row>
    <row r="157" spans="1:22" ht="45" x14ac:dyDescent="0.25">
      <c r="A157" s="53">
        <v>57</v>
      </c>
      <c r="B157" s="109" t="s">
        <v>1057</v>
      </c>
      <c r="C157" s="5" t="s">
        <v>848</v>
      </c>
      <c r="D157" s="50">
        <v>4.1050000000000004</v>
      </c>
      <c r="E157" s="50"/>
      <c r="F157" s="31"/>
      <c r="G157" s="50">
        <f t="shared" ref="G157:G164" si="44">D157-E157</f>
        <v>4.1050000000000004</v>
      </c>
      <c r="H157" s="50">
        <v>0</v>
      </c>
      <c r="I157" s="50">
        <f>4*1.05</f>
        <v>4.2</v>
      </c>
      <c r="J157" s="50">
        <f>I157-G157</f>
        <v>9.4999999999999751E-2</v>
      </c>
      <c r="K157" s="110" t="s">
        <v>907</v>
      </c>
      <c r="L157" s="58"/>
      <c r="M157" s="50"/>
      <c r="N157" s="50">
        <f t="shared" ref="N157:N177" si="45">D157+M157</f>
        <v>4.1050000000000004</v>
      </c>
      <c r="O157" s="50">
        <f t="shared" ref="O157:P182" si="46">E157</f>
        <v>0</v>
      </c>
      <c r="P157" s="31">
        <f t="shared" si="46"/>
        <v>0</v>
      </c>
      <c r="Q157" s="50">
        <f t="shared" ref="Q157:Q165" si="47">N157-O157</f>
        <v>4.1050000000000004</v>
      </c>
      <c r="R157" s="50">
        <v>0</v>
      </c>
      <c r="S157" s="50">
        <f t="shared" ref="S157:S164" si="48">I157</f>
        <v>4.2</v>
      </c>
      <c r="T157" s="50">
        <f t="shared" ref="T157:T164" si="49">S157-Q157</f>
        <v>9.4999999999999751E-2</v>
      </c>
      <c r="U157" s="110" t="s">
        <v>907</v>
      </c>
    </row>
    <row r="158" spans="1:22" x14ac:dyDescent="0.25">
      <c r="A158" s="53">
        <v>58</v>
      </c>
      <c r="B158" s="4" t="s">
        <v>1058</v>
      </c>
      <c r="C158" s="5" t="s">
        <v>434</v>
      </c>
      <c r="D158" s="50">
        <f>0.168+0.12</f>
        <v>0.28800000000000003</v>
      </c>
      <c r="E158" s="50"/>
      <c r="F158" s="31"/>
      <c r="G158" s="50">
        <f t="shared" si="44"/>
        <v>0.28800000000000003</v>
      </c>
      <c r="H158" s="50">
        <v>0</v>
      </c>
      <c r="I158" s="50">
        <f>20*1.05</f>
        <v>21</v>
      </c>
      <c r="J158" s="50">
        <f>I158-G158</f>
        <v>20.712</v>
      </c>
      <c r="K158" s="19" t="s">
        <v>902</v>
      </c>
      <c r="L158" s="58"/>
      <c r="M158" s="50"/>
      <c r="N158" s="50">
        <f t="shared" si="45"/>
        <v>0.28800000000000003</v>
      </c>
      <c r="O158" s="50">
        <f t="shared" si="46"/>
        <v>0</v>
      </c>
      <c r="P158" s="31">
        <f t="shared" si="46"/>
        <v>0</v>
      </c>
      <c r="Q158" s="50">
        <f t="shared" si="47"/>
        <v>0.28800000000000003</v>
      </c>
      <c r="R158" s="50">
        <v>0</v>
      </c>
      <c r="S158" s="50">
        <f t="shared" si="48"/>
        <v>21</v>
      </c>
      <c r="T158" s="50">
        <f t="shared" si="49"/>
        <v>20.712</v>
      </c>
      <c r="U158" s="19" t="s">
        <v>902</v>
      </c>
    </row>
    <row r="159" spans="1:22" x14ac:dyDescent="0.25">
      <c r="A159" s="61">
        <v>59</v>
      </c>
      <c r="B159" s="4" t="s">
        <v>1059</v>
      </c>
      <c r="C159" s="5" t="s">
        <v>2</v>
      </c>
      <c r="D159" s="50">
        <v>15.066000000000001</v>
      </c>
      <c r="E159" s="50"/>
      <c r="F159" s="31"/>
      <c r="G159" s="50">
        <f t="shared" si="44"/>
        <v>15.066000000000001</v>
      </c>
      <c r="H159" s="50">
        <v>0</v>
      </c>
      <c r="I159" s="50">
        <f>16*1.05</f>
        <v>16.8</v>
      </c>
      <c r="J159" s="50">
        <f>I159-G159</f>
        <v>1.734</v>
      </c>
      <c r="K159" s="19" t="s">
        <v>902</v>
      </c>
      <c r="L159" s="58"/>
      <c r="M159" s="50"/>
      <c r="N159" s="50">
        <f t="shared" si="45"/>
        <v>15.066000000000001</v>
      </c>
      <c r="O159" s="50">
        <f t="shared" si="46"/>
        <v>0</v>
      </c>
      <c r="P159" s="31">
        <f t="shared" si="46"/>
        <v>0</v>
      </c>
      <c r="Q159" s="50">
        <f t="shared" si="47"/>
        <v>15.066000000000001</v>
      </c>
      <c r="R159" s="50">
        <v>0</v>
      </c>
      <c r="S159" s="50">
        <f t="shared" si="48"/>
        <v>16.8</v>
      </c>
      <c r="T159" s="50">
        <f t="shared" si="49"/>
        <v>1.734</v>
      </c>
      <c r="U159" s="19" t="s">
        <v>902</v>
      </c>
    </row>
    <row r="160" spans="1:22" x14ac:dyDescent="0.25">
      <c r="A160" s="53">
        <v>60</v>
      </c>
      <c r="B160" s="4" t="s">
        <v>1060</v>
      </c>
      <c r="C160" s="5" t="s">
        <v>877</v>
      </c>
      <c r="D160" s="50">
        <v>2.7530000000000001</v>
      </c>
      <c r="E160" s="52"/>
      <c r="F160" s="31"/>
      <c r="G160" s="52">
        <f t="shared" si="44"/>
        <v>2.7530000000000001</v>
      </c>
      <c r="H160" s="52">
        <v>0</v>
      </c>
      <c r="I160" s="52">
        <f>3.2*1.05</f>
        <v>3.3600000000000003</v>
      </c>
      <c r="J160" s="52">
        <f t="shared" ref="J160:J183" si="50">I160-G160</f>
        <v>0.60700000000000021</v>
      </c>
      <c r="K160" s="19" t="s">
        <v>902</v>
      </c>
      <c r="L160" s="58"/>
      <c r="M160" s="50"/>
      <c r="N160" s="50">
        <f t="shared" si="45"/>
        <v>2.7530000000000001</v>
      </c>
      <c r="O160" s="52">
        <f t="shared" si="46"/>
        <v>0</v>
      </c>
      <c r="P160" s="59">
        <f t="shared" si="46"/>
        <v>0</v>
      </c>
      <c r="Q160" s="52">
        <f t="shared" si="47"/>
        <v>2.7530000000000001</v>
      </c>
      <c r="R160" s="52">
        <v>0</v>
      </c>
      <c r="S160" s="52">
        <f t="shared" si="48"/>
        <v>3.3600000000000003</v>
      </c>
      <c r="T160" s="52">
        <f t="shared" si="49"/>
        <v>0.60700000000000021</v>
      </c>
      <c r="U160" s="19" t="s">
        <v>902</v>
      </c>
    </row>
    <row r="161" spans="1:21" x14ac:dyDescent="0.25">
      <c r="A161" s="53">
        <v>61</v>
      </c>
      <c r="B161" s="4" t="s">
        <v>1090</v>
      </c>
      <c r="C161" s="5" t="s">
        <v>436</v>
      </c>
      <c r="D161" s="50">
        <v>2.04</v>
      </c>
      <c r="E161" s="52"/>
      <c r="F161" s="31"/>
      <c r="G161" s="52">
        <f t="shared" si="44"/>
        <v>2.04</v>
      </c>
      <c r="H161" s="52">
        <v>0</v>
      </c>
      <c r="I161" s="52">
        <f>6.3*1.05</f>
        <v>6.6150000000000002</v>
      </c>
      <c r="J161" s="52">
        <f t="shared" si="50"/>
        <v>4.5750000000000002</v>
      </c>
      <c r="K161" s="19" t="s">
        <v>902</v>
      </c>
      <c r="L161" s="58"/>
      <c r="M161" s="50"/>
      <c r="N161" s="50">
        <f t="shared" si="45"/>
        <v>2.04</v>
      </c>
      <c r="O161" s="52">
        <f t="shared" si="46"/>
        <v>0</v>
      </c>
      <c r="P161" s="59">
        <f t="shared" si="46"/>
        <v>0</v>
      </c>
      <c r="Q161" s="52">
        <f t="shared" si="47"/>
        <v>2.04</v>
      </c>
      <c r="R161" s="52">
        <v>0</v>
      </c>
      <c r="S161" s="52">
        <f t="shared" si="48"/>
        <v>6.6150000000000002</v>
      </c>
      <c r="T161" s="52">
        <f t="shared" si="49"/>
        <v>4.5750000000000002</v>
      </c>
      <c r="U161" s="19" t="s">
        <v>902</v>
      </c>
    </row>
    <row r="162" spans="1:21" ht="45" x14ac:dyDescent="0.25">
      <c r="A162" s="53">
        <v>62</v>
      </c>
      <c r="B162" s="109" t="s">
        <v>1061</v>
      </c>
      <c r="C162" s="5" t="s">
        <v>5</v>
      </c>
      <c r="D162" s="50">
        <v>6.5439999999999996</v>
      </c>
      <c r="E162" s="52"/>
      <c r="F162" s="31"/>
      <c r="G162" s="52">
        <f t="shared" si="44"/>
        <v>6.5439999999999996</v>
      </c>
      <c r="H162" s="52">
        <v>0</v>
      </c>
      <c r="I162" s="52">
        <f>6.3*1.05</f>
        <v>6.6150000000000002</v>
      </c>
      <c r="J162" s="52">
        <f t="shared" si="50"/>
        <v>7.1000000000000618E-2</v>
      </c>
      <c r="K162" s="110" t="s">
        <v>907</v>
      </c>
      <c r="L162" s="58"/>
      <c r="M162" s="50"/>
      <c r="N162" s="50">
        <f t="shared" si="45"/>
        <v>6.5439999999999996</v>
      </c>
      <c r="O162" s="52">
        <f t="shared" si="46"/>
        <v>0</v>
      </c>
      <c r="P162" s="59">
        <f t="shared" si="46"/>
        <v>0</v>
      </c>
      <c r="Q162" s="52">
        <f t="shared" si="47"/>
        <v>6.5439999999999996</v>
      </c>
      <c r="R162" s="52">
        <v>0</v>
      </c>
      <c r="S162" s="52">
        <f t="shared" si="48"/>
        <v>6.6150000000000002</v>
      </c>
      <c r="T162" s="52">
        <f t="shared" si="49"/>
        <v>7.1000000000000618E-2</v>
      </c>
      <c r="U162" s="110" t="s">
        <v>907</v>
      </c>
    </row>
    <row r="163" spans="1:21" ht="45" x14ac:dyDescent="0.25">
      <c r="A163" s="53">
        <v>63</v>
      </c>
      <c r="B163" s="109" t="s">
        <v>1063</v>
      </c>
      <c r="C163" s="5" t="s">
        <v>5</v>
      </c>
      <c r="D163" s="50">
        <v>6.524</v>
      </c>
      <c r="E163" s="52"/>
      <c r="F163" s="31"/>
      <c r="G163" s="52">
        <f t="shared" si="44"/>
        <v>6.524</v>
      </c>
      <c r="H163" s="52">
        <v>0</v>
      </c>
      <c r="I163" s="52">
        <f>6.3*1.05</f>
        <v>6.6150000000000002</v>
      </c>
      <c r="J163" s="52">
        <f t="shared" si="50"/>
        <v>9.1000000000000192E-2</v>
      </c>
      <c r="K163" s="110" t="s">
        <v>907</v>
      </c>
      <c r="L163" s="58"/>
      <c r="M163" s="50"/>
      <c r="N163" s="50">
        <f t="shared" si="45"/>
        <v>6.524</v>
      </c>
      <c r="O163" s="52">
        <f t="shared" si="46"/>
        <v>0</v>
      </c>
      <c r="P163" s="59">
        <f t="shared" si="46"/>
        <v>0</v>
      </c>
      <c r="Q163" s="52">
        <f t="shared" si="47"/>
        <v>6.524</v>
      </c>
      <c r="R163" s="52">
        <v>0</v>
      </c>
      <c r="S163" s="52">
        <f t="shared" si="48"/>
        <v>6.6150000000000002</v>
      </c>
      <c r="T163" s="52">
        <f t="shared" si="49"/>
        <v>9.1000000000000192E-2</v>
      </c>
      <c r="U163" s="110" t="s">
        <v>907</v>
      </c>
    </row>
    <row r="164" spans="1:21" x14ac:dyDescent="0.25">
      <c r="A164" s="53">
        <v>64</v>
      </c>
      <c r="B164" s="109" t="s">
        <v>1062</v>
      </c>
      <c r="C164" s="5" t="s">
        <v>3</v>
      </c>
      <c r="D164" s="50">
        <v>10.15</v>
      </c>
      <c r="E164" s="50"/>
      <c r="F164" s="31"/>
      <c r="G164" s="50">
        <f t="shared" si="44"/>
        <v>10.15</v>
      </c>
      <c r="H164" s="50">
        <v>0</v>
      </c>
      <c r="I164" s="50">
        <f>10*1.05</f>
        <v>10.5</v>
      </c>
      <c r="J164" s="52">
        <f t="shared" si="50"/>
        <v>0.34999999999999964</v>
      </c>
      <c r="K164" s="19" t="s">
        <v>902</v>
      </c>
      <c r="L164" s="58"/>
      <c r="M164" s="50"/>
      <c r="N164" s="50">
        <f t="shared" si="45"/>
        <v>10.15</v>
      </c>
      <c r="O164" s="50">
        <f t="shared" si="46"/>
        <v>0</v>
      </c>
      <c r="P164" s="31">
        <f t="shared" si="46"/>
        <v>0</v>
      </c>
      <c r="Q164" s="50">
        <f t="shared" si="47"/>
        <v>10.15</v>
      </c>
      <c r="R164" s="50">
        <v>0</v>
      </c>
      <c r="S164" s="50">
        <f t="shared" si="48"/>
        <v>10.5</v>
      </c>
      <c r="T164" s="50">
        <f t="shared" si="49"/>
        <v>0.34999999999999964</v>
      </c>
      <c r="U164" s="19" t="s">
        <v>902</v>
      </c>
    </row>
    <row r="165" spans="1:21" x14ac:dyDescent="0.25">
      <c r="A165" s="53">
        <v>65</v>
      </c>
      <c r="B165" s="4" t="s">
        <v>1064</v>
      </c>
      <c r="C165" s="5" t="s">
        <v>3</v>
      </c>
      <c r="D165" s="50">
        <v>7.76</v>
      </c>
      <c r="E165" s="52"/>
      <c r="F165" s="31"/>
      <c r="G165" s="52">
        <f t="shared" ref="G165:G183" si="51">D165-E165</f>
        <v>7.76</v>
      </c>
      <c r="H165" s="52">
        <v>0</v>
      </c>
      <c r="I165" s="52">
        <f>10*1.05</f>
        <v>10.5</v>
      </c>
      <c r="J165" s="52">
        <f t="shared" si="50"/>
        <v>2.74</v>
      </c>
      <c r="K165" s="19" t="s">
        <v>902</v>
      </c>
      <c r="L165" s="58"/>
      <c r="M165" s="50"/>
      <c r="N165" s="50">
        <f t="shared" si="45"/>
        <v>7.76</v>
      </c>
      <c r="O165" s="52">
        <f t="shared" si="46"/>
        <v>0</v>
      </c>
      <c r="P165" s="59">
        <f t="shared" si="46"/>
        <v>0</v>
      </c>
      <c r="Q165" s="52">
        <f t="shared" si="47"/>
        <v>7.76</v>
      </c>
      <c r="R165" s="52">
        <v>0</v>
      </c>
      <c r="S165" s="52">
        <f t="shared" ref="S165:S182" si="52">I165</f>
        <v>10.5</v>
      </c>
      <c r="T165" s="52">
        <f t="shared" ref="T165:T182" si="53">S165-Q165</f>
        <v>2.74</v>
      </c>
      <c r="U165" s="19" t="s">
        <v>902</v>
      </c>
    </row>
    <row r="166" spans="1:21" x14ac:dyDescent="0.25">
      <c r="A166" s="53">
        <v>66</v>
      </c>
      <c r="B166" s="4" t="s">
        <v>1065</v>
      </c>
      <c r="C166" s="5" t="s">
        <v>5</v>
      </c>
      <c r="D166" s="50">
        <v>5.36</v>
      </c>
      <c r="E166" s="52"/>
      <c r="F166" s="31"/>
      <c r="G166" s="52">
        <f t="shared" si="51"/>
        <v>5.36</v>
      </c>
      <c r="H166" s="52">
        <v>0</v>
      </c>
      <c r="I166" s="52">
        <f>6.3*1.05</f>
        <v>6.6150000000000002</v>
      </c>
      <c r="J166" s="52">
        <f t="shared" si="50"/>
        <v>1.2549999999999999</v>
      </c>
      <c r="K166" s="19" t="s">
        <v>902</v>
      </c>
      <c r="L166" s="58"/>
      <c r="M166" s="50"/>
      <c r="N166" s="50">
        <f t="shared" si="45"/>
        <v>5.36</v>
      </c>
      <c r="O166" s="52">
        <f t="shared" si="46"/>
        <v>0</v>
      </c>
      <c r="P166" s="59">
        <f t="shared" si="46"/>
        <v>0</v>
      </c>
      <c r="Q166" s="52">
        <f t="shared" ref="Q166:Q182" si="54">N166-O166</f>
        <v>5.36</v>
      </c>
      <c r="R166" s="52">
        <v>0</v>
      </c>
      <c r="S166" s="52">
        <f t="shared" si="52"/>
        <v>6.6150000000000002</v>
      </c>
      <c r="T166" s="52">
        <f t="shared" si="53"/>
        <v>1.2549999999999999</v>
      </c>
      <c r="U166" s="19" t="s">
        <v>902</v>
      </c>
    </row>
    <row r="167" spans="1:21" x14ac:dyDescent="0.25">
      <c r="A167" s="53">
        <v>67</v>
      </c>
      <c r="B167" s="4" t="s">
        <v>1066</v>
      </c>
      <c r="C167" s="5" t="s">
        <v>11</v>
      </c>
      <c r="D167" s="50">
        <v>6.03</v>
      </c>
      <c r="E167" s="52"/>
      <c r="F167" s="31"/>
      <c r="G167" s="52">
        <f t="shared" si="51"/>
        <v>6.03</v>
      </c>
      <c r="H167" s="52">
        <v>0</v>
      </c>
      <c r="I167" s="52">
        <f>10*1.05</f>
        <v>10.5</v>
      </c>
      <c r="J167" s="52">
        <f t="shared" si="50"/>
        <v>4.47</v>
      </c>
      <c r="K167" s="19" t="s">
        <v>902</v>
      </c>
      <c r="L167" s="58"/>
      <c r="M167" s="50"/>
      <c r="N167" s="50">
        <f t="shared" si="45"/>
        <v>6.03</v>
      </c>
      <c r="O167" s="52">
        <f t="shared" si="46"/>
        <v>0</v>
      </c>
      <c r="P167" s="59">
        <f t="shared" si="46"/>
        <v>0</v>
      </c>
      <c r="Q167" s="52">
        <f t="shared" si="54"/>
        <v>6.03</v>
      </c>
      <c r="R167" s="52">
        <v>0</v>
      </c>
      <c r="S167" s="52">
        <f t="shared" si="52"/>
        <v>10.5</v>
      </c>
      <c r="T167" s="52">
        <f t="shared" si="53"/>
        <v>4.47</v>
      </c>
      <c r="U167" s="19" t="s">
        <v>902</v>
      </c>
    </row>
    <row r="168" spans="1:21" ht="30" x14ac:dyDescent="0.25">
      <c r="A168" s="53">
        <v>68</v>
      </c>
      <c r="B168" s="4" t="s">
        <v>1067</v>
      </c>
      <c r="C168" s="5" t="s">
        <v>3</v>
      </c>
      <c r="D168" s="50">
        <v>10.185</v>
      </c>
      <c r="E168" s="52"/>
      <c r="F168" s="31"/>
      <c r="G168" s="52">
        <f t="shared" si="51"/>
        <v>10.185</v>
      </c>
      <c r="H168" s="52">
        <v>0</v>
      </c>
      <c r="I168" s="52">
        <f>10*1.05</f>
        <v>10.5</v>
      </c>
      <c r="J168" s="52">
        <f t="shared" si="50"/>
        <v>0.3149999999999995</v>
      </c>
      <c r="K168" s="19" t="s">
        <v>902</v>
      </c>
      <c r="L168" s="58"/>
      <c r="M168" s="50"/>
      <c r="N168" s="50">
        <f t="shared" si="45"/>
        <v>10.185</v>
      </c>
      <c r="O168" s="52">
        <f t="shared" si="46"/>
        <v>0</v>
      </c>
      <c r="P168" s="59">
        <f t="shared" si="46"/>
        <v>0</v>
      </c>
      <c r="Q168" s="52">
        <f t="shared" si="54"/>
        <v>10.185</v>
      </c>
      <c r="R168" s="52">
        <v>0</v>
      </c>
      <c r="S168" s="52">
        <f t="shared" si="52"/>
        <v>10.5</v>
      </c>
      <c r="T168" s="52">
        <f t="shared" si="53"/>
        <v>0.3149999999999995</v>
      </c>
      <c r="U168" s="19" t="s">
        <v>902</v>
      </c>
    </row>
    <row r="169" spans="1:21" ht="15.75" thickBot="1" x14ac:dyDescent="0.3">
      <c r="A169" s="53">
        <v>69</v>
      </c>
      <c r="B169" s="4" t="s">
        <v>1068</v>
      </c>
      <c r="C169" s="5" t="s">
        <v>5</v>
      </c>
      <c r="D169" s="50">
        <v>2.645</v>
      </c>
      <c r="E169" s="52"/>
      <c r="F169" s="31"/>
      <c r="G169" s="52">
        <f t="shared" si="51"/>
        <v>2.645</v>
      </c>
      <c r="H169" s="52">
        <v>0</v>
      </c>
      <c r="I169" s="52">
        <f>6.3*1.05</f>
        <v>6.6150000000000002</v>
      </c>
      <c r="J169" s="52">
        <f t="shared" si="50"/>
        <v>3.97</v>
      </c>
      <c r="K169" s="19" t="s">
        <v>902</v>
      </c>
      <c r="L169" s="58"/>
      <c r="M169" s="50"/>
      <c r="N169" s="50">
        <f t="shared" si="45"/>
        <v>2.645</v>
      </c>
      <c r="O169" s="52">
        <f t="shared" si="46"/>
        <v>0</v>
      </c>
      <c r="P169" s="59">
        <f t="shared" si="46"/>
        <v>0</v>
      </c>
      <c r="Q169" s="52">
        <f t="shared" si="54"/>
        <v>2.645</v>
      </c>
      <c r="R169" s="52">
        <v>0</v>
      </c>
      <c r="S169" s="52">
        <f t="shared" si="52"/>
        <v>6.6150000000000002</v>
      </c>
      <c r="T169" s="52">
        <f t="shared" si="53"/>
        <v>3.97</v>
      </c>
      <c r="U169" s="19" t="s">
        <v>902</v>
      </c>
    </row>
    <row r="170" spans="1:21" ht="15.75" thickBot="1" x14ac:dyDescent="0.3">
      <c r="A170" s="53">
        <v>70</v>
      </c>
      <c r="B170" s="4" t="s">
        <v>1069</v>
      </c>
      <c r="C170" s="567" t="s">
        <v>3</v>
      </c>
      <c r="D170" s="567">
        <v>5.7649999999999997</v>
      </c>
      <c r="E170" s="568"/>
      <c r="F170" s="567"/>
      <c r="G170" s="568">
        <v>5.7649999999999997</v>
      </c>
      <c r="H170" s="568">
        <v>0</v>
      </c>
      <c r="I170" s="568">
        <v>10.5</v>
      </c>
      <c r="J170" s="107">
        <f t="shared" si="50"/>
        <v>4.7350000000000003</v>
      </c>
      <c r="K170" s="19" t="s">
        <v>902</v>
      </c>
      <c r="L170" s="58"/>
      <c r="M170" s="50"/>
      <c r="N170" s="50">
        <f t="shared" si="45"/>
        <v>5.7649999999999997</v>
      </c>
      <c r="O170" s="52">
        <f t="shared" si="46"/>
        <v>0</v>
      </c>
      <c r="P170" s="59">
        <f t="shared" si="46"/>
        <v>0</v>
      </c>
      <c r="Q170" s="52">
        <f t="shared" si="54"/>
        <v>5.7649999999999997</v>
      </c>
      <c r="R170" s="52">
        <v>0</v>
      </c>
      <c r="S170" s="52">
        <f t="shared" si="52"/>
        <v>10.5</v>
      </c>
      <c r="T170" s="52">
        <f t="shared" si="53"/>
        <v>4.7350000000000003</v>
      </c>
      <c r="U170" s="19" t="s">
        <v>902</v>
      </c>
    </row>
    <row r="171" spans="1:21" x14ac:dyDescent="0.25">
      <c r="A171" s="53">
        <v>71</v>
      </c>
      <c r="B171" s="4" t="s">
        <v>1070</v>
      </c>
      <c r="C171" s="5" t="s">
        <v>3</v>
      </c>
      <c r="D171" s="50">
        <f>0.24+1.12</f>
        <v>1.36</v>
      </c>
      <c r="E171" s="52"/>
      <c r="F171" s="31"/>
      <c r="G171" s="52">
        <f t="shared" si="51"/>
        <v>1.36</v>
      </c>
      <c r="H171" s="52">
        <v>0</v>
      </c>
      <c r="I171" s="52">
        <f>10*1.05</f>
        <v>10.5</v>
      </c>
      <c r="J171" s="52">
        <f t="shared" si="50"/>
        <v>9.14</v>
      </c>
      <c r="K171" s="19" t="s">
        <v>902</v>
      </c>
      <c r="L171" s="58"/>
      <c r="M171" s="50"/>
      <c r="N171" s="50">
        <f t="shared" si="45"/>
        <v>1.36</v>
      </c>
      <c r="O171" s="52">
        <f t="shared" si="46"/>
        <v>0</v>
      </c>
      <c r="P171" s="59">
        <f t="shared" si="46"/>
        <v>0</v>
      </c>
      <c r="Q171" s="52">
        <f t="shared" si="54"/>
        <v>1.36</v>
      </c>
      <c r="R171" s="52">
        <v>0</v>
      </c>
      <c r="S171" s="52">
        <f t="shared" si="52"/>
        <v>10.5</v>
      </c>
      <c r="T171" s="52">
        <f t="shared" si="53"/>
        <v>9.14</v>
      </c>
      <c r="U171" s="19" t="s">
        <v>902</v>
      </c>
    </row>
    <row r="172" spans="1:21" x14ac:dyDescent="0.25">
      <c r="A172" s="61">
        <v>72</v>
      </c>
      <c r="B172" s="4" t="s">
        <v>1071</v>
      </c>
      <c r="C172" s="5" t="s">
        <v>5</v>
      </c>
      <c r="D172" s="50">
        <v>0.41099999999999998</v>
      </c>
      <c r="E172" s="52"/>
      <c r="F172" s="31"/>
      <c r="G172" s="52">
        <f t="shared" si="51"/>
        <v>0.41099999999999998</v>
      </c>
      <c r="H172" s="52">
        <v>0</v>
      </c>
      <c r="I172" s="52">
        <f>6.3*1.05</f>
        <v>6.6150000000000002</v>
      </c>
      <c r="J172" s="52">
        <f t="shared" si="50"/>
        <v>6.2040000000000006</v>
      </c>
      <c r="K172" s="19" t="s">
        <v>902</v>
      </c>
      <c r="L172" s="58"/>
      <c r="M172" s="50"/>
      <c r="N172" s="50">
        <f t="shared" si="45"/>
        <v>0.41099999999999998</v>
      </c>
      <c r="O172" s="52">
        <f t="shared" si="46"/>
        <v>0</v>
      </c>
      <c r="P172" s="59">
        <f t="shared" si="46"/>
        <v>0</v>
      </c>
      <c r="Q172" s="52">
        <f t="shared" si="54"/>
        <v>0.41099999999999998</v>
      </c>
      <c r="R172" s="52">
        <v>0</v>
      </c>
      <c r="S172" s="52">
        <f t="shared" si="52"/>
        <v>6.6150000000000002</v>
      </c>
      <c r="T172" s="52">
        <f t="shared" si="53"/>
        <v>6.2040000000000006</v>
      </c>
      <c r="U172" s="19" t="s">
        <v>902</v>
      </c>
    </row>
    <row r="173" spans="1:21" ht="45" x14ac:dyDescent="0.25">
      <c r="A173" s="53">
        <v>73</v>
      </c>
      <c r="B173" s="109" t="s">
        <v>1072</v>
      </c>
      <c r="C173" s="5" t="s">
        <v>878</v>
      </c>
      <c r="D173" s="50">
        <f>2.1+2.664+6.016+1.152</f>
        <v>11.932</v>
      </c>
      <c r="E173" s="52"/>
      <c r="F173" s="31"/>
      <c r="G173" s="52">
        <f t="shared" si="51"/>
        <v>11.932</v>
      </c>
      <c r="H173" s="52">
        <v>0</v>
      </c>
      <c r="I173" s="52">
        <f>10*1.05</f>
        <v>10.5</v>
      </c>
      <c r="J173" s="52">
        <f t="shared" si="50"/>
        <v>-1.4320000000000004</v>
      </c>
      <c r="K173" s="110" t="s">
        <v>906</v>
      </c>
      <c r="L173" s="58"/>
      <c r="M173" s="50"/>
      <c r="N173" s="50">
        <f t="shared" si="45"/>
        <v>11.932</v>
      </c>
      <c r="O173" s="52">
        <f t="shared" si="46"/>
        <v>0</v>
      </c>
      <c r="P173" s="59">
        <f t="shared" si="46"/>
        <v>0</v>
      </c>
      <c r="Q173" s="52">
        <f t="shared" si="54"/>
        <v>11.932</v>
      </c>
      <c r="R173" s="52">
        <v>0</v>
      </c>
      <c r="S173" s="52">
        <f t="shared" si="52"/>
        <v>10.5</v>
      </c>
      <c r="T173" s="52">
        <f t="shared" si="53"/>
        <v>-1.4320000000000004</v>
      </c>
      <c r="U173" s="110" t="s">
        <v>906</v>
      </c>
    </row>
    <row r="174" spans="1:21" x14ac:dyDescent="0.25">
      <c r="A174" s="53">
        <v>74</v>
      </c>
      <c r="B174" s="4" t="s">
        <v>1073</v>
      </c>
      <c r="C174" s="5" t="s">
        <v>3</v>
      </c>
      <c r="D174" s="50">
        <v>1.5</v>
      </c>
      <c r="E174" s="52"/>
      <c r="F174" s="31"/>
      <c r="G174" s="52">
        <f t="shared" si="51"/>
        <v>1.5</v>
      </c>
      <c r="H174" s="52">
        <v>0</v>
      </c>
      <c r="I174" s="52">
        <f>10*1.05</f>
        <v>10.5</v>
      </c>
      <c r="J174" s="52">
        <f t="shared" si="50"/>
        <v>9</v>
      </c>
      <c r="K174" s="19" t="s">
        <v>902</v>
      </c>
      <c r="L174" s="58"/>
      <c r="M174" s="50"/>
      <c r="N174" s="50">
        <f t="shared" si="45"/>
        <v>1.5</v>
      </c>
      <c r="O174" s="52">
        <f t="shared" si="46"/>
        <v>0</v>
      </c>
      <c r="P174" s="59">
        <f t="shared" si="46"/>
        <v>0</v>
      </c>
      <c r="Q174" s="52">
        <f t="shared" si="54"/>
        <v>1.5</v>
      </c>
      <c r="R174" s="52">
        <v>0</v>
      </c>
      <c r="S174" s="52">
        <f t="shared" si="52"/>
        <v>10.5</v>
      </c>
      <c r="T174" s="52">
        <f t="shared" si="53"/>
        <v>9</v>
      </c>
      <c r="U174" s="19" t="s">
        <v>902</v>
      </c>
    </row>
    <row r="175" spans="1:21" ht="45" x14ac:dyDescent="0.25">
      <c r="A175" s="53">
        <v>75</v>
      </c>
      <c r="B175" s="109" t="s">
        <v>1074</v>
      </c>
      <c r="C175" s="5" t="s">
        <v>3</v>
      </c>
      <c r="D175" s="50">
        <v>12.55</v>
      </c>
      <c r="E175" s="52"/>
      <c r="F175" s="31"/>
      <c r="G175" s="52">
        <f t="shared" si="51"/>
        <v>12.55</v>
      </c>
      <c r="H175" s="52">
        <v>0</v>
      </c>
      <c r="I175" s="52">
        <f>10*1.05</f>
        <v>10.5</v>
      </c>
      <c r="J175" s="52">
        <f t="shared" si="50"/>
        <v>-2.0500000000000007</v>
      </c>
      <c r="K175" s="110" t="s">
        <v>906</v>
      </c>
      <c r="L175" s="58"/>
      <c r="M175" s="50"/>
      <c r="N175" s="50">
        <f t="shared" si="45"/>
        <v>12.55</v>
      </c>
      <c r="O175" s="52">
        <f t="shared" si="46"/>
        <v>0</v>
      </c>
      <c r="P175" s="59">
        <f t="shared" si="46"/>
        <v>0</v>
      </c>
      <c r="Q175" s="52">
        <f t="shared" si="54"/>
        <v>12.55</v>
      </c>
      <c r="R175" s="52">
        <v>0</v>
      </c>
      <c r="S175" s="52">
        <f t="shared" si="52"/>
        <v>10.5</v>
      </c>
      <c r="T175" s="52">
        <f t="shared" si="53"/>
        <v>-2.0500000000000007</v>
      </c>
      <c r="U175" s="110" t="s">
        <v>906</v>
      </c>
    </row>
    <row r="176" spans="1:21" ht="30" x14ac:dyDescent="0.25">
      <c r="A176" s="53">
        <v>76</v>
      </c>
      <c r="B176" s="4" t="s">
        <v>1075</v>
      </c>
      <c r="C176" s="5" t="s">
        <v>5</v>
      </c>
      <c r="D176" s="50">
        <f>0.893+0.4</f>
        <v>1.2930000000000001</v>
      </c>
      <c r="E176" s="52"/>
      <c r="F176" s="31"/>
      <c r="G176" s="52">
        <f t="shared" si="51"/>
        <v>1.2930000000000001</v>
      </c>
      <c r="H176" s="52">
        <v>0</v>
      </c>
      <c r="I176" s="50">
        <f>6.3*1.05</f>
        <v>6.6150000000000002</v>
      </c>
      <c r="J176" s="52">
        <f t="shared" si="50"/>
        <v>5.3220000000000001</v>
      </c>
      <c r="K176" s="19" t="s">
        <v>902</v>
      </c>
      <c r="L176" s="58"/>
      <c r="M176" s="50"/>
      <c r="N176" s="50">
        <f t="shared" si="45"/>
        <v>1.2930000000000001</v>
      </c>
      <c r="O176" s="52">
        <f t="shared" si="46"/>
        <v>0</v>
      </c>
      <c r="P176" s="59">
        <f t="shared" si="46"/>
        <v>0</v>
      </c>
      <c r="Q176" s="52">
        <f t="shared" si="54"/>
        <v>1.2930000000000001</v>
      </c>
      <c r="R176" s="52">
        <v>0</v>
      </c>
      <c r="S176" s="52">
        <f t="shared" si="52"/>
        <v>6.6150000000000002</v>
      </c>
      <c r="T176" s="52">
        <f t="shared" si="53"/>
        <v>5.3220000000000001</v>
      </c>
      <c r="U176" s="19" t="s">
        <v>902</v>
      </c>
    </row>
    <row r="177" spans="1:22" x14ac:dyDescent="0.25">
      <c r="A177" s="53">
        <v>77</v>
      </c>
      <c r="B177" s="109" t="s">
        <v>1076</v>
      </c>
      <c r="C177" s="5" t="s">
        <v>852</v>
      </c>
      <c r="D177" s="50">
        <f>1.908+1.656</f>
        <v>3.5640000000000001</v>
      </c>
      <c r="E177" s="50"/>
      <c r="F177" s="31"/>
      <c r="G177" s="50">
        <f t="shared" si="51"/>
        <v>3.5640000000000001</v>
      </c>
      <c r="H177" s="50">
        <v>0</v>
      </c>
      <c r="I177" s="52">
        <f>2.5*1.05</f>
        <v>2.625</v>
      </c>
      <c r="J177" s="52">
        <f t="shared" si="50"/>
        <v>-0.93900000000000006</v>
      </c>
      <c r="K177" s="110" t="s">
        <v>903</v>
      </c>
      <c r="L177" s="58"/>
      <c r="M177" s="50"/>
      <c r="N177" s="50">
        <f t="shared" si="45"/>
        <v>3.5640000000000001</v>
      </c>
      <c r="O177" s="50">
        <f t="shared" si="46"/>
        <v>0</v>
      </c>
      <c r="P177" s="31">
        <f t="shared" si="46"/>
        <v>0</v>
      </c>
      <c r="Q177" s="50">
        <f t="shared" si="54"/>
        <v>3.5640000000000001</v>
      </c>
      <c r="R177" s="50">
        <v>0</v>
      </c>
      <c r="S177" s="50">
        <f t="shared" si="52"/>
        <v>2.625</v>
      </c>
      <c r="T177" s="50">
        <f t="shared" si="53"/>
        <v>-0.93900000000000006</v>
      </c>
      <c r="U177" s="110" t="s">
        <v>903</v>
      </c>
    </row>
    <row r="178" spans="1:22" ht="123.75" customHeight="1" x14ac:dyDescent="0.25">
      <c r="A178" s="98">
        <v>78</v>
      </c>
      <c r="B178" s="109" t="s">
        <v>1077</v>
      </c>
      <c r="C178" s="5" t="s">
        <v>879</v>
      </c>
      <c r="D178" s="50">
        <f>2.16+2.34</f>
        <v>4.5</v>
      </c>
      <c r="E178" s="52"/>
      <c r="F178" s="31"/>
      <c r="G178" s="52">
        <f t="shared" si="51"/>
        <v>4.5</v>
      </c>
      <c r="H178" s="52">
        <v>0</v>
      </c>
      <c r="I178" s="50">
        <f>6.3*1.05</f>
        <v>6.6150000000000002</v>
      </c>
      <c r="J178" s="52">
        <f t="shared" si="50"/>
        <v>2.1150000000000002</v>
      </c>
      <c r="K178" s="531" t="s">
        <v>905</v>
      </c>
      <c r="L178" s="58"/>
      <c r="M178" s="50"/>
      <c r="N178" s="50">
        <f t="shared" ref="N178:N183" si="55">D178+M178</f>
        <v>4.5</v>
      </c>
      <c r="O178" s="52">
        <f t="shared" si="46"/>
        <v>0</v>
      </c>
      <c r="P178" s="59">
        <f t="shared" si="46"/>
        <v>0</v>
      </c>
      <c r="Q178" s="52">
        <f t="shared" si="54"/>
        <v>4.5</v>
      </c>
      <c r="R178" s="52">
        <v>0</v>
      </c>
      <c r="S178" s="52">
        <f t="shared" si="52"/>
        <v>6.6150000000000002</v>
      </c>
      <c r="T178" s="52">
        <f t="shared" si="53"/>
        <v>2.1150000000000002</v>
      </c>
      <c r="U178" s="531" t="s">
        <v>905</v>
      </c>
    </row>
    <row r="179" spans="1:22" x14ac:dyDescent="0.25">
      <c r="A179" s="44">
        <v>79</v>
      </c>
      <c r="B179" s="4" t="s">
        <v>1078</v>
      </c>
      <c r="C179" s="5" t="s">
        <v>15</v>
      </c>
      <c r="D179" s="50">
        <v>0.15</v>
      </c>
      <c r="E179" s="52"/>
      <c r="F179" s="31"/>
      <c r="G179" s="52">
        <f t="shared" si="51"/>
        <v>0.15</v>
      </c>
      <c r="H179" s="52">
        <v>0</v>
      </c>
      <c r="I179" s="50">
        <f>1.6*1.05</f>
        <v>1.6800000000000002</v>
      </c>
      <c r="J179" s="52">
        <f t="shared" si="50"/>
        <v>1.5300000000000002</v>
      </c>
      <c r="K179" s="19" t="s">
        <v>902</v>
      </c>
      <c r="L179" s="58"/>
      <c r="M179" s="50"/>
      <c r="N179" s="50">
        <f t="shared" si="55"/>
        <v>0.15</v>
      </c>
      <c r="O179" s="50">
        <f>E179</f>
        <v>0</v>
      </c>
      <c r="P179" s="31">
        <f>F179</f>
        <v>0</v>
      </c>
      <c r="Q179" s="50">
        <f>N179-O179</f>
        <v>0.15</v>
      </c>
      <c r="R179" s="52">
        <v>0</v>
      </c>
      <c r="S179" s="50">
        <f>I179</f>
        <v>1.6800000000000002</v>
      </c>
      <c r="T179" s="52">
        <f>S179-Q179</f>
        <v>1.5300000000000002</v>
      </c>
      <c r="U179" s="19" t="s">
        <v>902</v>
      </c>
    </row>
    <row r="180" spans="1:22" x14ac:dyDescent="0.25">
      <c r="A180" s="53">
        <v>80</v>
      </c>
      <c r="B180" s="4" t="s">
        <v>1079</v>
      </c>
      <c r="C180" s="5" t="s">
        <v>437</v>
      </c>
      <c r="D180" s="50">
        <v>0.96</v>
      </c>
      <c r="E180" s="52"/>
      <c r="F180" s="31"/>
      <c r="G180" s="52">
        <f t="shared" si="51"/>
        <v>0.96</v>
      </c>
      <c r="H180" s="52">
        <v>0</v>
      </c>
      <c r="I180" s="52">
        <f>4*1.05</f>
        <v>4.2</v>
      </c>
      <c r="J180" s="52">
        <f t="shared" si="50"/>
        <v>3.24</v>
      </c>
      <c r="K180" s="19" t="s">
        <v>902</v>
      </c>
      <c r="L180" s="58"/>
      <c r="M180" s="50"/>
      <c r="N180" s="50">
        <f t="shared" si="55"/>
        <v>0.96</v>
      </c>
      <c r="O180" s="52">
        <f t="shared" si="46"/>
        <v>0</v>
      </c>
      <c r="P180" s="59">
        <f t="shared" si="46"/>
        <v>0</v>
      </c>
      <c r="Q180" s="52">
        <f t="shared" si="54"/>
        <v>0.96</v>
      </c>
      <c r="R180" s="52">
        <v>0</v>
      </c>
      <c r="S180" s="52">
        <f t="shared" si="52"/>
        <v>4.2</v>
      </c>
      <c r="T180" s="52">
        <f t="shared" si="53"/>
        <v>3.24</v>
      </c>
      <c r="U180" s="19" t="s">
        <v>902</v>
      </c>
    </row>
    <row r="181" spans="1:22" ht="78" customHeight="1" x14ac:dyDescent="0.25">
      <c r="A181" s="53">
        <v>81</v>
      </c>
      <c r="B181" s="109" t="s">
        <v>1080</v>
      </c>
      <c r="C181" s="5" t="s">
        <v>4</v>
      </c>
      <c r="D181" s="50">
        <v>3.36</v>
      </c>
      <c r="E181" s="52"/>
      <c r="F181" s="31"/>
      <c r="G181" s="52">
        <f t="shared" si="51"/>
        <v>3.36</v>
      </c>
      <c r="H181" s="52">
        <v>0</v>
      </c>
      <c r="I181" s="52">
        <f>2.5*1.05</f>
        <v>2.625</v>
      </c>
      <c r="J181" s="52">
        <f t="shared" si="50"/>
        <v>-0.73499999999999988</v>
      </c>
      <c r="K181" s="110" t="s">
        <v>904</v>
      </c>
      <c r="L181" s="58"/>
      <c r="M181" s="50"/>
      <c r="N181" s="50">
        <f t="shared" si="55"/>
        <v>3.36</v>
      </c>
      <c r="O181" s="52">
        <f t="shared" si="46"/>
        <v>0</v>
      </c>
      <c r="P181" s="59">
        <f t="shared" si="46"/>
        <v>0</v>
      </c>
      <c r="Q181" s="52">
        <f t="shared" si="54"/>
        <v>3.36</v>
      </c>
      <c r="R181" s="52">
        <v>0</v>
      </c>
      <c r="S181" s="52">
        <f t="shared" si="52"/>
        <v>2.625</v>
      </c>
      <c r="T181" s="52">
        <f t="shared" si="53"/>
        <v>-0.73499999999999988</v>
      </c>
      <c r="U181" s="110" t="s">
        <v>904</v>
      </c>
    </row>
    <row r="182" spans="1:22" x14ac:dyDescent="0.25">
      <c r="A182" s="61">
        <v>82</v>
      </c>
      <c r="B182" s="4" t="s">
        <v>1081</v>
      </c>
      <c r="C182" s="5" t="s">
        <v>15</v>
      </c>
      <c r="D182" s="50">
        <v>0.28499999999999998</v>
      </c>
      <c r="E182" s="52"/>
      <c r="F182" s="31"/>
      <c r="G182" s="52">
        <f t="shared" si="51"/>
        <v>0.28499999999999998</v>
      </c>
      <c r="H182" s="52">
        <v>0</v>
      </c>
      <c r="I182" s="52">
        <f>1.6*1.05</f>
        <v>1.6800000000000002</v>
      </c>
      <c r="J182" s="52">
        <f t="shared" si="50"/>
        <v>1.3950000000000002</v>
      </c>
      <c r="K182" s="19" t="s">
        <v>902</v>
      </c>
      <c r="L182" s="58"/>
      <c r="M182" s="50"/>
      <c r="N182" s="50">
        <f t="shared" si="55"/>
        <v>0.28499999999999998</v>
      </c>
      <c r="O182" s="52">
        <f t="shared" si="46"/>
        <v>0</v>
      </c>
      <c r="P182" s="59">
        <f t="shared" si="46"/>
        <v>0</v>
      </c>
      <c r="Q182" s="52">
        <f t="shared" si="54"/>
        <v>0.28499999999999998</v>
      </c>
      <c r="R182" s="52">
        <v>0</v>
      </c>
      <c r="S182" s="52">
        <f t="shared" si="52"/>
        <v>1.6800000000000002</v>
      </c>
      <c r="T182" s="52">
        <f t="shared" si="53"/>
        <v>1.3950000000000002</v>
      </c>
      <c r="U182" s="19" t="s">
        <v>902</v>
      </c>
    </row>
    <row r="183" spans="1:22" x14ac:dyDescent="0.25">
      <c r="A183" s="53">
        <v>83</v>
      </c>
      <c r="B183" s="4" t="s">
        <v>1082</v>
      </c>
      <c r="C183" s="5" t="s">
        <v>15</v>
      </c>
      <c r="D183" s="50">
        <v>0.14000000000000001</v>
      </c>
      <c r="E183" s="52"/>
      <c r="F183" s="31"/>
      <c r="G183" s="52">
        <f t="shared" si="51"/>
        <v>0.14000000000000001</v>
      </c>
      <c r="H183" s="52">
        <v>0</v>
      </c>
      <c r="I183" s="52">
        <f>1.6*1.05</f>
        <v>1.6800000000000002</v>
      </c>
      <c r="J183" s="52">
        <f t="shared" si="50"/>
        <v>1.54</v>
      </c>
      <c r="K183" s="19" t="s">
        <v>902</v>
      </c>
      <c r="L183" s="155"/>
      <c r="M183" s="50"/>
      <c r="N183" s="50">
        <f t="shared" si="55"/>
        <v>0.14000000000000001</v>
      </c>
      <c r="O183" s="50">
        <f>E183</f>
        <v>0</v>
      </c>
      <c r="P183" s="31">
        <f>F183</f>
        <v>0</v>
      </c>
      <c r="Q183" s="50">
        <f>N183-O183</f>
        <v>0.14000000000000001</v>
      </c>
      <c r="R183" s="52">
        <v>0</v>
      </c>
      <c r="S183" s="50">
        <f>I183</f>
        <v>1.6800000000000002</v>
      </c>
      <c r="T183" s="52">
        <f>S183-Q183</f>
        <v>1.54</v>
      </c>
      <c r="U183" s="19" t="s">
        <v>902</v>
      </c>
    </row>
    <row r="184" spans="1:22" x14ac:dyDescent="0.25">
      <c r="A184" s="117"/>
      <c r="B184" s="118" t="s">
        <v>923</v>
      </c>
      <c r="C184" s="119"/>
      <c r="D184" s="113"/>
      <c r="E184" s="114"/>
      <c r="F184" s="120"/>
      <c r="G184" s="114"/>
      <c r="H184" s="114"/>
      <c r="I184" s="114"/>
      <c r="J184" s="114"/>
      <c r="K184" s="121"/>
      <c r="L184" s="122"/>
      <c r="M184" s="113"/>
      <c r="N184" s="113"/>
      <c r="O184" s="114"/>
      <c r="P184" s="115"/>
      <c r="Q184" s="114"/>
      <c r="R184" s="114"/>
      <c r="S184" s="114"/>
      <c r="T184" s="114"/>
      <c r="U184" s="114"/>
      <c r="V184" s="45"/>
    </row>
    <row r="185" spans="1:22" x14ac:dyDescent="0.25">
      <c r="A185" s="117"/>
      <c r="B185" s="118"/>
      <c r="C185" s="119"/>
      <c r="D185" s="113"/>
      <c r="E185" s="114"/>
      <c r="F185" s="120"/>
      <c r="G185" s="114"/>
      <c r="H185" s="114"/>
      <c r="I185" s="114"/>
      <c r="J185" s="114"/>
      <c r="K185" s="121"/>
      <c r="L185" s="122"/>
      <c r="M185" s="113"/>
      <c r="N185" s="113"/>
      <c r="O185" s="114"/>
      <c r="P185" s="115"/>
      <c r="Q185" s="114"/>
      <c r="R185" s="114"/>
      <c r="S185" s="114"/>
      <c r="T185" s="114"/>
      <c r="U185" s="114"/>
      <c r="V185" s="45"/>
    </row>
    <row r="186" spans="1:22" x14ac:dyDescent="0.25">
      <c r="A186" s="123"/>
      <c r="B186" s="118"/>
      <c r="C186" s="119"/>
      <c r="D186" s="113"/>
      <c r="E186" s="113"/>
      <c r="F186" s="120"/>
      <c r="G186" s="113"/>
      <c r="H186" s="113"/>
      <c r="I186" s="113"/>
      <c r="J186" s="113"/>
      <c r="K186" s="124"/>
      <c r="L186" s="122"/>
      <c r="M186" s="113"/>
      <c r="N186" s="113"/>
      <c r="O186" s="113"/>
      <c r="P186" s="120"/>
      <c r="Q186" s="113"/>
      <c r="R186" s="113"/>
      <c r="S186" s="113"/>
      <c r="T186" s="113"/>
      <c r="U186" s="113"/>
      <c r="V186" s="45"/>
    </row>
    <row r="187" spans="1:22" x14ac:dyDescent="0.25">
      <c r="A187" s="117"/>
      <c r="B187" s="118"/>
      <c r="C187" s="119"/>
      <c r="D187" s="114"/>
      <c r="E187" s="114"/>
      <c r="F187" s="120"/>
      <c r="G187" s="114"/>
      <c r="H187" s="114"/>
      <c r="I187" s="114"/>
      <c r="J187" s="114"/>
      <c r="K187" s="121"/>
      <c r="L187" s="122"/>
      <c r="M187" s="113"/>
      <c r="N187" s="113"/>
      <c r="O187" s="114"/>
      <c r="P187" s="115"/>
      <c r="Q187" s="114"/>
      <c r="R187" s="114"/>
      <c r="S187" s="114"/>
      <c r="T187" s="114"/>
      <c r="U187" s="114"/>
      <c r="V187" s="45"/>
    </row>
    <row r="188" spans="1:22" x14ac:dyDescent="0.25">
      <c r="A188" s="117"/>
      <c r="B188" s="118"/>
      <c r="C188" s="119"/>
      <c r="D188" s="114"/>
      <c r="E188" s="114"/>
      <c r="F188" s="120"/>
      <c r="G188" s="114"/>
      <c r="H188" s="114"/>
      <c r="I188" s="114"/>
      <c r="J188" s="114"/>
      <c r="K188" s="121"/>
      <c r="L188" s="122"/>
      <c r="M188" s="113"/>
      <c r="N188" s="113"/>
      <c r="O188" s="114"/>
      <c r="P188" s="115"/>
      <c r="Q188" s="114"/>
      <c r="R188" s="114"/>
      <c r="S188" s="114"/>
      <c r="T188" s="114"/>
      <c r="U188" s="114"/>
      <c r="V188" s="45"/>
    </row>
    <row r="189" spans="1:22" x14ac:dyDescent="0.25">
      <c r="A189" s="117"/>
      <c r="B189" s="118"/>
      <c r="C189" s="119"/>
      <c r="D189" s="114"/>
      <c r="E189" s="114"/>
      <c r="F189" s="120"/>
      <c r="G189" s="114"/>
      <c r="H189" s="114"/>
      <c r="I189" s="114"/>
      <c r="J189" s="114"/>
      <c r="K189" s="121"/>
      <c r="L189" s="122"/>
      <c r="M189" s="113"/>
      <c r="N189" s="113"/>
      <c r="O189" s="114"/>
      <c r="P189" s="115"/>
      <c r="Q189" s="114"/>
      <c r="R189" s="114"/>
      <c r="S189" s="114"/>
      <c r="T189" s="114"/>
      <c r="U189" s="114"/>
      <c r="V189" s="45"/>
    </row>
    <row r="190" spans="1:22" x14ac:dyDescent="0.25">
      <c r="A190" s="117"/>
      <c r="B190" s="118"/>
      <c r="C190" s="119"/>
      <c r="D190" s="114"/>
      <c r="E190" s="114"/>
      <c r="F190" s="120"/>
      <c r="G190" s="114"/>
      <c r="H190" s="114"/>
      <c r="I190" s="114"/>
      <c r="J190" s="114"/>
      <c r="K190" s="121"/>
      <c r="L190" s="122"/>
      <c r="M190" s="113"/>
      <c r="N190" s="113"/>
      <c r="O190" s="114"/>
      <c r="P190" s="115"/>
      <c r="Q190" s="114"/>
      <c r="R190" s="114"/>
      <c r="S190" s="114"/>
      <c r="T190" s="114"/>
      <c r="U190" s="114"/>
      <c r="V190" s="45"/>
    </row>
    <row r="191" spans="1:22" x14ac:dyDescent="0.25">
      <c r="A191" s="117"/>
      <c r="B191" s="118"/>
      <c r="C191" s="119"/>
      <c r="D191" s="114"/>
      <c r="E191" s="114"/>
      <c r="F191" s="120"/>
      <c r="G191" s="114"/>
      <c r="H191" s="114"/>
      <c r="I191" s="114"/>
      <c r="J191" s="114"/>
      <c r="K191" s="121"/>
      <c r="L191" s="122"/>
      <c r="M191" s="113"/>
      <c r="N191" s="113"/>
      <c r="O191" s="114"/>
      <c r="P191" s="115"/>
      <c r="Q191" s="114"/>
      <c r="R191" s="114"/>
      <c r="S191" s="114"/>
      <c r="T191" s="114"/>
      <c r="U191" s="114"/>
      <c r="V191" s="45"/>
    </row>
    <row r="192" spans="1:22" x14ac:dyDescent="0.25">
      <c r="A192" s="117"/>
      <c r="B192" s="118"/>
      <c r="C192" s="119"/>
      <c r="D192" s="114"/>
      <c r="E192" s="114"/>
      <c r="F192" s="120"/>
      <c r="G192" s="114"/>
      <c r="H192" s="114"/>
      <c r="I192" s="114"/>
      <c r="J192" s="114"/>
      <c r="K192" s="121"/>
      <c r="L192" s="122"/>
      <c r="M192" s="113"/>
      <c r="N192" s="113"/>
      <c r="O192" s="114"/>
      <c r="P192" s="115"/>
      <c r="Q192" s="114"/>
      <c r="R192" s="114"/>
      <c r="S192" s="114"/>
      <c r="T192" s="114"/>
      <c r="U192" s="114"/>
      <c r="V192" s="45"/>
    </row>
    <row r="193" spans="1:22" x14ac:dyDescent="0.25">
      <c r="A193" s="117"/>
      <c r="B193" s="118"/>
      <c r="C193" s="119"/>
      <c r="D193" s="114"/>
      <c r="E193" s="114"/>
      <c r="F193" s="120"/>
      <c r="G193" s="114"/>
      <c r="H193" s="114"/>
      <c r="I193" s="114"/>
      <c r="J193" s="114"/>
      <c r="K193" s="121"/>
      <c r="L193" s="122"/>
      <c r="M193" s="113"/>
      <c r="N193" s="113"/>
      <c r="O193" s="114"/>
      <c r="P193" s="115"/>
      <c r="Q193" s="114"/>
      <c r="R193" s="114"/>
      <c r="S193" s="114"/>
      <c r="T193" s="114"/>
      <c r="U193" s="114"/>
      <c r="V193" s="45"/>
    </row>
    <row r="194" spans="1:22" x14ac:dyDescent="0.25">
      <c r="A194" s="117"/>
      <c r="B194" s="118"/>
      <c r="C194" s="119"/>
      <c r="D194" s="114"/>
      <c r="E194" s="114"/>
      <c r="F194" s="120"/>
      <c r="G194" s="114"/>
      <c r="H194" s="114"/>
      <c r="I194" s="114"/>
      <c r="J194" s="114"/>
      <c r="K194" s="121"/>
      <c r="L194" s="122"/>
      <c r="M194" s="113"/>
      <c r="N194" s="113"/>
      <c r="O194" s="114"/>
      <c r="P194" s="115"/>
      <c r="Q194" s="114"/>
      <c r="R194" s="114"/>
      <c r="S194" s="114"/>
      <c r="T194" s="114"/>
      <c r="U194" s="114"/>
      <c r="V194" s="45"/>
    </row>
    <row r="195" spans="1:22" x14ac:dyDescent="0.25">
      <c r="A195" s="117"/>
      <c r="B195" s="118"/>
      <c r="C195" s="119"/>
      <c r="D195" s="114"/>
      <c r="E195" s="114"/>
      <c r="F195" s="120"/>
      <c r="G195" s="114"/>
      <c r="H195" s="114"/>
      <c r="I195" s="114"/>
      <c r="J195" s="114"/>
      <c r="K195" s="121"/>
      <c r="L195" s="122"/>
      <c r="M195" s="113"/>
      <c r="N195" s="113"/>
      <c r="O195" s="114"/>
      <c r="P195" s="115"/>
      <c r="Q195" s="114"/>
      <c r="R195" s="114"/>
      <c r="S195" s="114"/>
      <c r="T195" s="114"/>
      <c r="U195" s="114"/>
      <c r="V195" s="45"/>
    </row>
    <row r="196" spans="1:22" x14ac:dyDescent="0.25">
      <c r="A196" s="117"/>
      <c r="B196" s="118"/>
      <c r="C196" s="119"/>
      <c r="D196" s="114"/>
      <c r="E196" s="114"/>
      <c r="F196" s="120"/>
      <c r="G196" s="114"/>
      <c r="H196" s="114"/>
      <c r="I196" s="114"/>
      <c r="J196" s="114"/>
      <c r="K196" s="121"/>
      <c r="L196" s="122"/>
      <c r="M196" s="113"/>
      <c r="N196" s="113"/>
      <c r="O196" s="114"/>
      <c r="P196" s="115"/>
      <c r="Q196" s="114"/>
      <c r="R196" s="114"/>
      <c r="S196" s="114"/>
      <c r="T196" s="114"/>
      <c r="U196" s="114"/>
      <c r="V196" s="45"/>
    </row>
    <row r="197" spans="1:22" x14ac:dyDescent="0.25">
      <c r="A197" s="117"/>
      <c r="B197" s="118"/>
      <c r="C197" s="119"/>
      <c r="D197" s="114"/>
      <c r="E197" s="114"/>
      <c r="F197" s="120"/>
      <c r="G197" s="114"/>
      <c r="H197" s="114"/>
      <c r="I197" s="114"/>
      <c r="J197" s="114"/>
      <c r="K197" s="121"/>
      <c r="L197" s="122"/>
      <c r="M197" s="113"/>
      <c r="N197" s="113"/>
      <c r="O197" s="114"/>
      <c r="P197" s="115"/>
      <c r="Q197" s="114"/>
      <c r="R197" s="114"/>
      <c r="S197" s="114"/>
      <c r="T197" s="114"/>
      <c r="U197" s="114"/>
      <c r="V197" s="45"/>
    </row>
    <row r="198" spans="1:22" x14ac:dyDescent="0.25">
      <c r="A198" s="117"/>
      <c r="B198" s="118"/>
      <c r="C198" s="119"/>
      <c r="D198" s="114"/>
      <c r="E198" s="114"/>
      <c r="F198" s="120"/>
      <c r="G198" s="114"/>
      <c r="H198" s="114"/>
      <c r="I198" s="114"/>
      <c r="J198" s="114"/>
      <c r="K198" s="121"/>
      <c r="L198" s="122"/>
      <c r="M198" s="113"/>
      <c r="N198" s="113"/>
      <c r="O198" s="114"/>
      <c r="P198" s="115"/>
      <c r="Q198" s="114"/>
      <c r="R198" s="114"/>
      <c r="S198" s="114"/>
      <c r="T198" s="114"/>
      <c r="U198" s="114"/>
      <c r="V198" s="45"/>
    </row>
    <row r="199" spans="1:22" x14ac:dyDescent="0.25">
      <c r="A199" s="123"/>
      <c r="B199" s="118"/>
      <c r="C199" s="119"/>
      <c r="D199" s="113"/>
      <c r="E199" s="113"/>
      <c r="F199" s="120"/>
      <c r="G199" s="113"/>
      <c r="H199" s="113"/>
      <c r="I199" s="113"/>
      <c r="J199" s="114"/>
      <c r="K199" s="124"/>
      <c r="L199" s="122"/>
      <c r="M199" s="113"/>
      <c r="N199" s="113"/>
      <c r="O199" s="113"/>
      <c r="P199" s="120"/>
      <c r="Q199" s="113"/>
      <c r="R199" s="113"/>
      <c r="S199" s="113"/>
      <c r="T199" s="113"/>
      <c r="U199" s="113"/>
      <c r="V199" s="45"/>
    </row>
    <row r="200" spans="1:22" x14ac:dyDescent="0.25">
      <c r="A200" s="117"/>
      <c r="B200" s="118"/>
      <c r="C200" s="119"/>
      <c r="D200" s="114"/>
      <c r="E200" s="114"/>
      <c r="F200" s="120"/>
      <c r="G200" s="114"/>
      <c r="H200" s="114"/>
      <c r="I200" s="114"/>
      <c r="J200" s="114"/>
      <c r="K200" s="121"/>
      <c r="L200" s="122"/>
      <c r="M200" s="113"/>
      <c r="N200" s="113"/>
      <c r="O200" s="114"/>
      <c r="P200" s="115"/>
      <c r="Q200" s="114"/>
      <c r="R200" s="114"/>
      <c r="S200" s="114"/>
      <c r="T200" s="114"/>
      <c r="U200" s="114"/>
      <c r="V200" s="45"/>
    </row>
    <row r="201" spans="1:22" x14ac:dyDescent="0.25">
      <c r="A201" s="117"/>
      <c r="B201" s="118"/>
      <c r="C201" s="119"/>
      <c r="D201" s="114"/>
      <c r="E201" s="114"/>
      <c r="F201" s="120"/>
      <c r="G201" s="114"/>
      <c r="H201" s="114"/>
      <c r="I201" s="113"/>
      <c r="J201" s="114"/>
      <c r="K201" s="121"/>
      <c r="L201" s="122"/>
      <c r="M201" s="113"/>
      <c r="N201" s="113"/>
      <c r="O201" s="113"/>
      <c r="P201" s="120"/>
      <c r="Q201" s="113"/>
      <c r="R201" s="114"/>
      <c r="S201" s="113"/>
      <c r="T201" s="114"/>
      <c r="U201" s="114"/>
      <c r="V201" s="45"/>
    </row>
    <row r="202" spans="1:22" x14ac:dyDescent="0.25">
      <c r="A202" s="117"/>
      <c r="B202" s="118"/>
      <c r="C202" s="119"/>
      <c r="D202" s="114"/>
      <c r="E202" s="114"/>
      <c r="F202" s="120"/>
      <c r="G202" s="114"/>
      <c r="H202" s="114"/>
      <c r="I202" s="114"/>
      <c r="J202" s="114"/>
      <c r="K202" s="121"/>
      <c r="L202" s="122"/>
      <c r="M202" s="113"/>
      <c r="N202" s="113"/>
      <c r="O202" s="114"/>
      <c r="P202" s="115"/>
      <c r="Q202" s="114"/>
      <c r="R202" s="114"/>
      <c r="S202" s="114"/>
      <c r="T202" s="114"/>
      <c r="U202" s="114"/>
      <c r="V202" s="45"/>
    </row>
    <row r="203" spans="1:22" x14ac:dyDescent="0.25">
      <c r="A203" s="117"/>
      <c r="B203" s="118"/>
      <c r="C203" s="119"/>
      <c r="D203" s="114"/>
      <c r="E203" s="114"/>
      <c r="F203" s="120"/>
      <c r="G203" s="114"/>
      <c r="H203" s="114"/>
      <c r="I203" s="114"/>
      <c r="J203" s="114"/>
      <c r="K203" s="121"/>
      <c r="L203" s="122"/>
      <c r="M203" s="113"/>
      <c r="N203" s="113"/>
      <c r="O203" s="114"/>
      <c r="P203" s="115"/>
      <c r="Q203" s="114"/>
      <c r="R203" s="114"/>
      <c r="S203" s="114"/>
      <c r="T203" s="114"/>
      <c r="U203" s="114"/>
      <c r="V203" s="45"/>
    </row>
    <row r="204" spans="1:22" x14ac:dyDescent="0.25">
      <c r="A204" s="117"/>
      <c r="B204" s="118"/>
      <c r="C204" s="119"/>
      <c r="D204" s="114"/>
      <c r="E204" s="114"/>
      <c r="F204" s="120"/>
      <c r="G204" s="114"/>
      <c r="H204" s="114"/>
      <c r="I204" s="114"/>
      <c r="J204" s="114"/>
      <c r="K204" s="121"/>
      <c r="L204" s="122"/>
      <c r="M204" s="113"/>
      <c r="N204" s="113"/>
      <c r="O204" s="114"/>
      <c r="P204" s="115"/>
      <c r="Q204" s="114"/>
      <c r="R204" s="114"/>
      <c r="S204" s="114"/>
      <c r="T204" s="114"/>
      <c r="U204" s="114"/>
      <c r="V204" s="45"/>
    </row>
    <row r="205" spans="1:22" x14ac:dyDescent="0.25">
      <c r="A205" s="125"/>
      <c r="B205" s="118"/>
      <c r="C205" s="119"/>
      <c r="D205" s="114"/>
      <c r="E205" s="114"/>
      <c r="F205" s="120"/>
      <c r="G205" s="114"/>
      <c r="H205" s="114"/>
      <c r="I205" s="114"/>
      <c r="J205" s="114"/>
      <c r="K205" s="121"/>
      <c r="L205" s="122"/>
      <c r="M205" s="113"/>
      <c r="N205" s="113"/>
      <c r="O205" s="113"/>
      <c r="P205" s="120"/>
      <c r="Q205" s="113"/>
      <c r="R205" s="114"/>
      <c r="S205" s="113"/>
      <c r="T205" s="114"/>
      <c r="U205" s="114"/>
      <c r="V205" s="45"/>
    </row>
    <row r="206" spans="1:22" x14ac:dyDescent="0.25">
      <c r="A206" s="126"/>
      <c r="B206" s="118"/>
      <c r="C206" s="119"/>
      <c r="D206" s="131"/>
      <c r="E206" s="131"/>
      <c r="F206" s="120"/>
      <c r="G206" s="131"/>
      <c r="H206" s="131"/>
      <c r="I206" s="131"/>
      <c r="J206" s="131"/>
      <c r="K206" s="129"/>
      <c r="L206" s="122"/>
      <c r="M206" s="113"/>
      <c r="N206" s="113"/>
      <c r="O206" s="131"/>
      <c r="P206" s="132"/>
      <c r="Q206" s="131"/>
      <c r="R206" s="131"/>
      <c r="S206" s="131"/>
      <c r="T206" s="131"/>
      <c r="U206" s="131"/>
      <c r="V206" s="45"/>
    </row>
    <row r="207" spans="1:22" x14ac:dyDescent="0.25">
      <c r="A207" s="117"/>
      <c r="B207" s="118"/>
      <c r="C207" s="119"/>
      <c r="D207" s="114"/>
      <c r="E207" s="114"/>
      <c r="F207" s="120"/>
      <c r="G207" s="114"/>
      <c r="H207" s="114"/>
      <c r="I207" s="114"/>
      <c r="J207" s="114"/>
      <c r="K207" s="121"/>
      <c r="L207" s="122"/>
      <c r="M207" s="113"/>
      <c r="N207" s="113"/>
      <c r="O207" s="114"/>
      <c r="P207" s="115"/>
      <c r="Q207" s="114"/>
      <c r="R207" s="114"/>
      <c r="S207" s="114"/>
      <c r="T207" s="114"/>
      <c r="U207" s="114"/>
      <c r="V207" s="45"/>
    </row>
    <row r="208" spans="1:22" x14ac:dyDescent="0.25">
      <c r="A208" s="117"/>
      <c r="B208" s="118"/>
      <c r="C208" s="119"/>
      <c r="D208" s="114"/>
      <c r="E208" s="114"/>
      <c r="F208" s="120"/>
      <c r="G208" s="114"/>
      <c r="H208" s="114"/>
      <c r="I208" s="114"/>
      <c r="J208" s="114"/>
      <c r="K208" s="121"/>
      <c r="L208" s="122"/>
      <c r="M208" s="113"/>
      <c r="N208" s="113"/>
      <c r="O208" s="114"/>
      <c r="P208" s="115"/>
      <c r="Q208" s="114"/>
      <c r="R208" s="114"/>
      <c r="S208" s="114"/>
      <c r="T208" s="114"/>
      <c r="U208" s="114"/>
      <c r="V208" s="45"/>
    </row>
    <row r="209" spans="1:22" x14ac:dyDescent="0.25">
      <c r="A209" s="123"/>
      <c r="B209" s="118"/>
      <c r="C209" s="119"/>
      <c r="D209" s="113"/>
      <c r="E209" s="113"/>
      <c r="F209" s="120"/>
      <c r="G209" s="113"/>
      <c r="H209" s="113"/>
      <c r="I209" s="113"/>
      <c r="J209" s="113"/>
      <c r="K209" s="124"/>
      <c r="L209" s="122"/>
      <c r="M209" s="113"/>
      <c r="N209" s="113"/>
      <c r="O209" s="113"/>
      <c r="P209" s="120"/>
      <c r="Q209" s="113"/>
      <c r="R209" s="113"/>
      <c r="S209" s="113"/>
      <c r="T209" s="113"/>
      <c r="U209" s="124"/>
      <c r="V209" s="45"/>
    </row>
    <row r="210" spans="1:22" x14ac:dyDescent="0.25">
      <c r="A210" s="117"/>
      <c r="B210" s="118"/>
      <c r="C210" s="119"/>
      <c r="D210" s="114"/>
      <c r="E210" s="114"/>
      <c r="F210" s="120"/>
      <c r="G210" s="114"/>
      <c r="H210" s="114"/>
      <c r="I210" s="114"/>
      <c r="J210" s="114"/>
      <c r="K210" s="121"/>
      <c r="L210" s="122"/>
      <c r="M210" s="113"/>
      <c r="N210" s="113"/>
      <c r="O210" s="114"/>
      <c r="P210" s="115"/>
      <c r="Q210" s="114"/>
      <c r="R210" s="114"/>
      <c r="S210" s="114"/>
      <c r="T210" s="114"/>
      <c r="U210" s="114"/>
      <c r="V210" s="45"/>
    </row>
    <row r="211" spans="1:22" x14ac:dyDescent="0.25">
      <c r="A211" s="117"/>
      <c r="B211" s="118"/>
      <c r="C211" s="119"/>
      <c r="D211" s="114"/>
      <c r="E211" s="114"/>
      <c r="F211" s="120"/>
      <c r="G211" s="114"/>
      <c r="H211" s="114"/>
      <c r="I211" s="114"/>
      <c r="J211" s="114"/>
      <c r="K211" s="121"/>
      <c r="L211" s="122"/>
      <c r="M211" s="113"/>
      <c r="N211" s="113"/>
      <c r="O211" s="114"/>
      <c r="P211" s="115"/>
      <c r="Q211" s="114"/>
      <c r="R211" s="114"/>
      <c r="S211" s="114"/>
      <c r="T211" s="114"/>
      <c r="U211" s="114"/>
      <c r="V211" s="45"/>
    </row>
    <row r="212" spans="1:22" x14ac:dyDescent="0.25">
      <c r="A212" s="117"/>
      <c r="B212" s="118"/>
      <c r="C212" s="119"/>
      <c r="D212" s="114"/>
      <c r="E212" s="114"/>
      <c r="F212" s="120"/>
      <c r="G212" s="114"/>
      <c r="H212" s="114"/>
      <c r="I212" s="114"/>
      <c r="J212" s="114"/>
      <c r="K212" s="121"/>
      <c r="L212" s="122"/>
      <c r="M212" s="113"/>
      <c r="N212" s="113"/>
      <c r="O212" s="114"/>
      <c r="P212" s="115"/>
      <c r="Q212" s="114"/>
      <c r="R212" s="114"/>
      <c r="S212" s="114"/>
      <c r="T212" s="114"/>
      <c r="U212" s="114"/>
      <c r="V212" s="45"/>
    </row>
    <row r="213" spans="1:22" x14ac:dyDescent="0.25">
      <c r="A213" s="117"/>
      <c r="B213" s="118"/>
      <c r="C213" s="119"/>
      <c r="D213" s="114"/>
      <c r="E213" s="114"/>
      <c r="F213" s="120"/>
      <c r="G213" s="114"/>
      <c r="H213" s="114"/>
      <c r="I213" s="114"/>
      <c r="J213" s="114"/>
      <c r="K213" s="121"/>
      <c r="L213" s="122"/>
      <c r="M213" s="113"/>
      <c r="N213" s="113"/>
      <c r="O213" s="114"/>
      <c r="P213" s="115"/>
      <c r="Q213" s="114"/>
      <c r="R213" s="114"/>
      <c r="S213" s="114"/>
      <c r="T213" s="114"/>
      <c r="U213" s="114"/>
      <c r="V213" s="45"/>
    </row>
    <row r="214" spans="1:22" x14ac:dyDescent="0.25">
      <c r="A214" s="123"/>
      <c r="B214" s="118"/>
      <c r="C214" s="119"/>
      <c r="D214" s="113"/>
      <c r="E214" s="113"/>
      <c r="F214" s="120"/>
      <c r="G214" s="113"/>
      <c r="H214" s="113"/>
      <c r="I214" s="113"/>
      <c r="J214" s="113"/>
      <c r="K214" s="124"/>
      <c r="L214" s="122"/>
      <c r="M214" s="113"/>
      <c r="N214" s="113"/>
      <c r="O214" s="113"/>
      <c r="P214" s="120"/>
      <c r="Q214" s="113"/>
      <c r="R214" s="113"/>
      <c r="S214" s="113"/>
      <c r="T214" s="113"/>
      <c r="U214" s="113"/>
      <c r="V214" s="45"/>
    </row>
    <row r="215" spans="1:22" x14ac:dyDescent="0.25">
      <c r="A215" s="117"/>
      <c r="B215" s="118"/>
      <c r="C215" s="119"/>
      <c r="D215" s="114"/>
      <c r="E215" s="114"/>
      <c r="F215" s="120"/>
      <c r="G215" s="114"/>
      <c r="H215" s="114"/>
      <c r="I215" s="114"/>
      <c r="J215" s="114"/>
      <c r="K215" s="121"/>
      <c r="L215" s="122"/>
      <c r="M215" s="113"/>
      <c r="N215" s="113"/>
      <c r="O215" s="114"/>
      <c r="P215" s="115"/>
      <c r="Q215" s="114"/>
      <c r="R215" s="114"/>
      <c r="S215" s="114"/>
      <c r="T215" s="114"/>
      <c r="U215" s="114"/>
      <c r="V215" s="45"/>
    </row>
    <row r="216" spans="1:22" x14ac:dyDescent="0.25">
      <c r="A216" s="117"/>
      <c r="B216" s="118"/>
      <c r="C216" s="119"/>
      <c r="D216" s="114"/>
      <c r="E216" s="114"/>
      <c r="F216" s="120"/>
      <c r="G216" s="114"/>
      <c r="H216" s="114"/>
      <c r="I216" s="114"/>
      <c r="J216" s="114"/>
      <c r="K216" s="121"/>
      <c r="L216" s="122"/>
      <c r="M216" s="113"/>
      <c r="N216" s="113"/>
      <c r="O216" s="114"/>
      <c r="P216" s="115"/>
      <c r="Q216" s="114"/>
      <c r="R216" s="114"/>
      <c r="S216" s="114"/>
      <c r="T216" s="114"/>
      <c r="U216" s="114"/>
      <c r="V216" s="45"/>
    </row>
    <row r="217" spans="1:22" x14ac:dyDescent="0.25">
      <c r="A217" s="117"/>
      <c r="B217" s="118"/>
      <c r="C217" s="119"/>
      <c r="D217" s="114"/>
      <c r="E217" s="114"/>
      <c r="F217" s="120"/>
      <c r="G217" s="114"/>
      <c r="H217" s="114"/>
      <c r="I217" s="114"/>
      <c r="J217" s="114"/>
      <c r="K217" s="121"/>
      <c r="L217" s="122"/>
      <c r="M217" s="113"/>
      <c r="N217" s="113"/>
      <c r="O217" s="114"/>
      <c r="P217" s="115"/>
      <c r="Q217" s="114"/>
      <c r="R217" s="114"/>
      <c r="S217" s="114"/>
      <c r="T217" s="114"/>
      <c r="U217" s="114"/>
      <c r="V217" s="45"/>
    </row>
    <row r="218" spans="1:22" x14ac:dyDescent="0.25">
      <c r="A218" s="117"/>
      <c r="B218" s="118"/>
      <c r="C218" s="119"/>
      <c r="D218" s="114"/>
      <c r="E218" s="114"/>
      <c r="F218" s="120"/>
      <c r="G218" s="114"/>
      <c r="H218" s="114"/>
      <c r="I218" s="114"/>
      <c r="J218" s="114"/>
      <c r="K218" s="121"/>
      <c r="L218" s="122"/>
      <c r="M218" s="113"/>
      <c r="N218" s="113"/>
      <c r="O218" s="114"/>
      <c r="P218" s="115"/>
      <c r="Q218" s="114"/>
      <c r="R218" s="114"/>
      <c r="S218" s="114"/>
      <c r="T218" s="114"/>
      <c r="U218" s="114"/>
      <c r="V218" s="45"/>
    </row>
    <row r="219" spans="1:22" x14ac:dyDescent="0.25">
      <c r="A219" s="117"/>
      <c r="B219" s="118"/>
      <c r="C219" s="119"/>
      <c r="D219" s="114"/>
      <c r="E219" s="114"/>
      <c r="F219" s="120"/>
      <c r="G219" s="114"/>
      <c r="H219" s="114"/>
      <c r="I219" s="114"/>
      <c r="J219" s="114"/>
      <c r="K219" s="121"/>
      <c r="L219" s="122"/>
      <c r="M219" s="113"/>
      <c r="N219" s="113"/>
      <c r="O219" s="114"/>
      <c r="P219" s="115"/>
      <c r="Q219" s="114"/>
      <c r="R219" s="114"/>
      <c r="S219" s="114"/>
      <c r="T219" s="114"/>
      <c r="U219" s="114"/>
      <c r="V219" s="45"/>
    </row>
    <row r="220" spans="1:22" x14ac:dyDescent="0.25">
      <c r="A220" s="117"/>
      <c r="B220" s="118"/>
      <c r="C220" s="119"/>
      <c r="D220" s="114"/>
      <c r="E220" s="114"/>
      <c r="F220" s="120"/>
      <c r="G220" s="114"/>
      <c r="H220" s="114"/>
      <c r="I220" s="114"/>
      <c r="J220" s="114"/>
      <c r="K220" s="121"/>
      <c r="L220" s="122"/>
      <c r="M220" s="113"/>
      <c r="N220" s="113"/>
      <c r="O220" s="114"/>
      <c r="P220" s="115"/>
      <c r="Q220" s="114"/>
      <c r="R220" s="114"/>
      <c r="S220" s="114"/>
      <c r="T220" s="114"/>
      <c r="U220" s="114"/>
      <c r="V220" s="45"/>
    </row>
    <row r="221" spans="1:22" x14ac:dyDescent="0.25">
      <c r="A221" s="117"/>
      <c r="B221" s="118"/>
      <c r="C221" s="119"/>
      <c r="D221" s="114"/>
      <c r="E221" s="114"/>
      <c r="F221" s="120"/>
      <c r="G221" s="114"/>
      <c r="H221" s="114"/>
      <c r="I221" s="114"/>
      <c r="J221" s="114"/>
      <c r="K221" s="121"/>
      <c r="L221" s="122"/>
      <c r="M221" s="113"/>
      <c r="N221" s="113"/>
      <c r="O221" s="114"/>
      <c r="P221" s="115"/>
      <c r="Q221" s="114"/>
      <c r="R221" s="114"/>
      <c r="S221" s="114"/>
      <c r="T221" s="114"/>
      <c r="U221" s="114"/>
      <c r="V221" s="45"/>
    </row>
    <row r="222" spans="1:22" x14ac:dyDescent="0.25">
      <c r="A222" s="117"/>
      <c r="B222" s="118"/>
      <c r="C222" s="119"/>
      <c r="D222" s="114"/>
      <c r="E222" s="114"/>
      <c r="F222" s="120"/>
      <c r="G222" s="114"/>
      <c r="H222" s="114"/>
      <c r="I222" s="114"/>
      <c r="J222" s="114"/>
      <c r="K222" s="121"/>
      <c r="L222" s="122"/>
      <c r="M222" s="113"/>
      <c r="N222" s="113"/>
      <c r="O222" s="114"/>
      <c r="P222" s="115"/>
      <c r="Q222" s="114"/>
      <c r="R222" s="114"/>
      <c r="S222" s="114"/>
      <c r="T222" s="114"/>
      <c r="U222" s="114"/>
      <c r="V222" s="45"/>
    </row>
    <row r="223" spans="1:22" x14ac:dyDescent="0.25">
      <c r="A223" s="117"/>
      <c r="B223" s="118"/>
      <c r="C223" s="119"/>
      <c r="D223" s="114"/>
      <c r="E223" s="114"/>
      <c r="F223" s="120"/>
      <c r="G223" s="114"/>
      <c r="H223" s="114"/>
      <c r="I223" s="114"/>
      <c r="J223" s="114"/>
      <c r="K223" s="121"/>
      <c r="L223" s="122"/>
      <c r="M223" s="113"/>
      <c r="N223" s="113"/>
      <c r="O223" s="114"/>
      <c r="P223" s="115"/>
      <c r="Q223" s="114"/>
      <c r="R223" s="114"/>
      <c r="S223" s="114"/>
      <c r="T223" s="114"/>
      <c r="U223" s="114"/>
      <c r="V223" s="45"/>
    </row>
    <row r="224" spans="1:22" x14ac:dyDescent="0.25">
      <c r="A224" s="117"/>
      <c r="B224" s="118"/>
      <c r="C224" s="119"/>
      <c r="D224" s="114"/>
      <c r="E224" s="114"/>
      <c r="F224" s="120"/>
      <c r="G224" s="114"/>
      <c r="H224" s="114"/>
      <c r="I224" s="114"/>
      <c r="J224" s="114"/>
      <c r="K224" s="121"/>
      <c r="L224" s="122"/>
      <c r="M224" s="113"/>
      <c r="N224" s="113"/>
      <c r="O224" s="114"/>
      <c r="P224" s="115"/>
      <c r="Q224" s="114"/>
      <c r="R224" s="114"/>
      <c r="S224" s="114"/>
      <c r="T224" s="114"/>
      <c r="U224" s="114"/>
      <c r="V224" s="45"/>
    </row>
    <row r="225" spans="1:22" x14ac:dyDescent="0.25">
      <c r="A225" s="117"/>
      <c r="B225" s="118"/>
      <c r="C225" s="119"/>
      <c r="D225" s="114"/>
      <c r="E225" s="114"/>
      <c r="F225" s="120"/>
      <c r="G225" s="114"/>
      <c r="H225" s="114"/>
      <c r="I225" s="114"/>
      <c r="J225" s="114"/>
      <c r="K225" s="121"/>
      <c r="L225" s="122"/>
      <c r="M225" s="113"/>
      <c r="N225" s="113"/>
      <c r="O225" s="114"/>
      <c r="P225" s="115"/>
      <c r="Q225" s="114"/>
      <c r="R225" s="114"/>
      <c r="S225" s="114"/>
      <c r="T225" s="114"/>
      <c r="U225" s="114"/>
      <c r="V225" s="45"/>
    </row>
    <row r="226" spans="1:22" x14ac:dyDescent="0.25">
      <c r="A226" s="117"/>
      <c r="B226" s="118"/>
      <c r="C226" s="119"/>
      <c r="D226" s="114"/>
      <c r="E226" s="114"/>
      <c r="F226" s="120"/>
      <c r="G226" s="114"/>
      <c r="H226" s="114"/>
      <c r="I226" s="114"/>
      <c r="J226" s="114"/>
      <c r="K226" s="121"/>
      <c r="L226" s="122"/>
      <c r="M226" s="113"/>
      <c r="N226" s="113"/>
      <c r="O226" s="114"/>
      <c r="P226" s="115"/>
      <c r="Q226" s="114"/>
      <c r="R226" s="114"/>
      <c r="S226" s="114"/>
      <c r="T226" s="114"/>
      <c r="U226" s="114"/>
      <c r="V226" s="45"/>
    </row>
    <row r="227" spans="1:22" x14ac:dyDescent="0.25">
      <c r="A227" s="123"/>
      <c r="B227" s="118"/>
      <c r="C227" s="119"/>
      <c r="D227" s="113"/>
      <c r="E227" s="113"/>
      <c r="F227" s="120"/>
      <c r="G227" s="113"/>
      <c r="H227" s="113"/>
      <c r="I227" s="113"/>
      <c r="J227" s="114"/>
      <c r="K227" s="124"/>
      <c r="L227" s="122"/>
      <c r="M227" s="113"/>
      <c r="N227" s="113"/>
      <c r="O227" s="113"/>
      <c r="P227" s="120"/>
      <c r="Q227" s="113"/>
      <c r="R227" s="99"/>
      <c r="S227" s="113"/>
      <c r="T227" s="113"/>
      <c r="U227" s="113"/>
      <c r="V227" s="45"/>
    </row>
    <row r="228" spans="1:22" x14ac:dyDescent="0.25">
      <c r="A228" s="117"/>
      <c r="B228" s="118"/>
      <c r="C228" s="119"/>
      <c r="D228" s="114"/>
      <c r="E228" s="114"/>
      <c r="F228" s="120"/>
      <c r="G228" s="114"/>
      <c r="H228" s="114"/>
      <c r="I228" s="114"/>
      <c r="J228" s="114"/>
      <c r="K228" s="121"/>
      <c r="L228" s="122"/>
      <c r="M228" s="113"/>
      <c r="N228" s="113"/>
      <c r="O228" s="114"/>
      <c r="P228" s="115"/>
      <c r="Q228" s="114"/>
      <c r="R228" s="100"/>
      <c r="S228" s="114"/>
      <c r="T228" s="114"/>
      <c r="U228" s="114"/>
      <c r="V228" s="45"/>
    </row>
    <row r="229" spans="1:22" x14ac:dyDescent="0.25">
      <c r="A229" s="117"/>
      <c r="B229" s="118"/>
      <c r="C229" s="119"/>
      <c r="D229" s="114"/>
      <c r="E229" s="114"/>
      <c r="F229" s="120"/>
      <c r="G229" s="114"/>
      <c r="H229" s="114"/>
      <c r="I229" s="113"/>
      <c r="J229" s="114"/>
      <c r="K229" s="121"/>
      <c r="L229" s="122"/>
      <c r="M229" s="113"/>
      <c r="N229" s="113"/>
      <c r="O229" s="113"/>
      <c r="P229" s="120"/>
      <c r="Q229" s="113"/>
      <c r="R229" s="100"/>
      <c r="S229" s="113"/>
      <c r="T229" s="114"/>
      <c r="U229" s="114"/>
      <c r="V229" s="45"/>
    </row>
    <row r="230" spans="1:22" x14ac:dyDescent="0.25">
      <c r="A230" s="117"/>
      <c r="B230" s="118"/>
      <c r="C230" s="119"/>
      <c r="D230" s="114"/>
      <c r="E230" s="114"/>
      <c r="F230" s="120"/>
      <c r="G230" s="114"/>
      <c r="H230" s="114"/>
      <c r="I230" s="114"/>
      <c r="J230" s="114"/>
      <c r="K230" s="121"/>
      <c r="L230" s="122"/>
      <c r="M230" s="113"/>
      <c r="N230" s="113"/>
      <c r="O230" s="114"/>
      <c r="P230" s="115"/>
      <c r="Q230" s="114"/>
      <c r="R230" s="100"/>
      <c r="S230" s="114"/>
      <c r="T230" s="114"/>
      <c r="U230" s="114"/>
      <c r="V230" s="45"/>
    </row>
    <row r="231" spans="1:22" x14ac:dyDescent="0.25">
      <c r="A231" s="117"/>
      <c r="B231" s="118"/>
      <c r="C231" s="119"/>
      <c r="D231" s="114"/>
      <c r="E231" s="114"/>
      <c r="F231" s="120"/>
      <c r="G231" s="114"/>
      <c r="H231" s="114"/>
      <c r="I231" s="114"/>
      <c r="J231" s="114"/>
      <c r="K231" s="121"/>
      <c r="L231" s="122"/>
      <c r="M231" s="113"/>
      <c r="N231" s="113"/>
      <c r="O231" s="114"/>
      <c r="P231" s="115"/>
      <c r="Q231" s="114"/>
      <c r="R231" s="100"/>
      <c r="S231" s="114"/>
      <c r="T231" s="114"/>
      <c r="U231" s="114"/>
      <c r="V231" s="45"/>
    </row>
    <row r="232" spans="1:22" x14ac:dyDescent="0.25">
      <c r="A232" s="117"/>
      <c r="B232" s="118"/>
      <c r="C232" s="119"/>
      <c r="D232" s="114"/>
      <c r="E232" s="114"/>
      <c r="F232" s="120"/>
      <c r="G232" s="114"/>
      <c r="H232" s="114"/>
      <c r="I232" s="114"/>
      <c r="J232" s="114"/>
      <c r="K232" s="121"/>
      <c r="L232" s="122"/>
      <c r="M232" s="113"/>
      <c r="N232" s="113"/>
      <c r="O232" s="114"/>
      <c r="P232" s="115"/>
      <c r="Q232" s="114"/>
      <c r="R232" s="100"/>
      <c r="S232" s="114"/>
      <c r="T232" s="114"/>
      <c r="U232" s="114"/>
      <c r="V232" s="45"/>
    </row>
    <row r="233" spans="1:22" x14ac:dyDescent="0.25">
      <c r="A233" s="125"/>
      <c r="B233" s="118"/>
      <c r="C233" s="119"/>
      <c r="D233" s="114"/>
      <c r="E233" s="114"/>
      <c r="F233" s="120"/>
      <c r="G233" s="114"/>
      <c r="H233" s="114"/>
      <c r="I233" s="114"/>
      <c r="J233" s="114"/>
      <c r="K233" s="121"/>
      <c r="L233" s="122"/>
      <c r="M233" s="113"/>
      <c r="N233" s="113"/>
      <c r="O233" s="113"/>
      <c r="P233" s="120"/>
      <c r="Q233" s="113"/>
      <c r="R233" s="100"/>
      <c r="S233" s="113"/>
      <c r="T233" s="114"/>
      <c r="U233" s="114"/>
      <c r="V233" s="45"/>
    </row>
    <row r="234" spans="1:22" x14ac:dyDescent="0.25">
      <c r="A234" s="126"/>
      <c r="B234" s="118"/>
      <c r="C234" s="119"/>
      <c r="D234" s="131"/>
      <c r="E234" s="131"/>
      <c r="F234" s="120"/>
      <c r="G234" s="131"/>
      <c r="H234" s="131"/>
      <c r="I234" s="131"/>
      <c r="J234" s="131"/>
      <c r="K234" s="129"/>
      <c r="L234" s="122"/>
      <c r="M234" s="113"/>
      <c r="N234" s="133"/>
      <c r="O234" s="127"/>
      <c r="P234" s="134"/>
      <c r="Q234" s="127"/>
      <c r="R234" s="127"/>
      <c r="S234" s="127"/>
      <c r="T234" s="127"/>
      <c r="U234" s="127"/>
      <c r="V234" s="45"/>
    </row>
    <row r="235" spans="1:22" x14ac:dyDescent="0.25">
      <c r="A235" s="117"/>
      <c r="B235" s="118"/>
      <c r="C235" s="119"/>
      <c r="D235" s="114"/>
      <c r="E235" s="114"/>
      <c r="F235" s="120"/>
      <c r="G235" s="114"/>
      <c r="H235" s="114"/>
      <c r="I235" s="114"/>
      <c r="J235" s="114"/>
      <c r="K235" s="121"/>
      <c r="L235" s="122"/>
      <c r="M235" s="113"/>
      <c r="N235" s="113"/>
      <c r="O235" s="114"/>
      <c r="P235" s="115"/>
      <c r="Q235" s="114"/>
      <c r="R235" s="100"/>
      <c r="S235" s="114"/>
      <c r="T235" s="114"/>
      <c r="U235" s="114"/>
      <c r="V235" s="45"/>
    </row>
    <row r="236" spans="1:22" x14ac:dyDescent="0.25">
      <c r="A236" s="117"/>
      <c r="B236" s="118"/>
      <c r="C236" s="119"/>
      <c r="D236" s="114"/>
      <c r="E236" s="114"/>
      <c r="F236" s="120"/>
      <c r="G236" s="114"/>
      <c r="H236" s="114"/>
      <c r="I236" s="114"/>
      <c r="J236" s="114"/>
      <c r="K236" s="121"/>
      <c r="L236" s="122"/>
      <c r="M236" s="113"/>
      <c r="N236" s="113"/>
      <c r="O236" s="114"/>
      <c r="P236" s="115"/>
      <c r="Q236" s="114"/>
      <c r="R236" s="100"/>
      <c r="S236" s="114"/>
      <c r="T236" s="114"/>
      <c r="U236" s="114"/>
      <c r="V236" s="45"/>
    </row>
    <row r="237" spans="1:22" x14ac:dyDescent="0.25">
      <c r="A237" s="123"/>
      <c r="B237" s="118"/>
      <c r="C237" s="119"/>
      <c r="D237" s="113"/>
      <c r="E237" s="113"/>
      <c r="F237" s="120"/>
      <c r="G237" s="113"/>
      <c r="H237" s="113"/>
      <c r="I237" s="113"/>
      <c r="J237" s="113"/>
      <c r="K237" s="124"/>
      <c r="L237" s="122"/>
      <c r="M237" s="113"/>
      <c r="N237" s="113"/>
      <c r="O237" s="113"/>
      <c r="P237" s="120"/>
      <c r="Q237" s="113"/>
      <c r="R237" s="99"/>
      <c r="S237" s="113"/>
      <c r="T237" s="113"/>
      <c r="U237" s="124"/>
      <c r="V237" s="45"/>
    </row>
    <row r="238" spans="1:22" x14ac:dyDescent="0.25">
      <c r="A238" s="117"/>
      <c r="B238" s="118"/>
      <c r="C238" s="119"/>
      <c r="D238" s="114"/>
      <c r="E238" s="114"/>
      <c r="F238" s="120"/>
      <c r="G238" s="114"/>
      <c r="H238" s="114"/>
      <c r="I238" s="114"/>
      <c r="J238" s="114"/>
      <c r="K238" s="121"/>
      <c r="L238" s="122"/>
      <c r="M238" s="113"/>
      <c r="N238" s="113"/>
      <c r="O238" s="114"/>
      <c r="P238" s="115"/>
      <c r="Q238" s="114"/>
      <c r="R238" s="100"/>
      <c r="S238" s="114"/>
      <c r="T238" s="114"/>
      <c r="U238" s="114"/>
      <c r="V238" s="45"/>
    </row>
    <row r="239" spans="1:22" x14ac:dyDescent="0.25">
      <c r="A239" s="117"/>
      <c r="B239" s="118"/>
      <c r="C239" s="119"/>
      <c r="D239" s="114"/>
      <c r="E239" s="114"/>
      <c r="F239" s="120"/>
      <c r="G239" s="114"/>
      <c r="H239" s="114"/>
      <c r="I239" s="114"/>
      <c r="J239" s="114"/>
      <c r="K239" s="121"/>
      <c r="L239" s="122"/>
      <c r="M239" s="113"/>
      <c r="N239" s="113"/>
      <c r="O239" s="114"/>
      <c r="P239" s="115"/>
      <c r="Q239" s="114"/>
      <c r="R239" s="100"/>
      <c r="S239" s="114"/>
      <c r="T239" s="114"/>
      <c r="U239" s="114"/>
      <c r="V239" s="45"/>
    </row>
    <row r="240" spans="1:22" x14ac:dyDescent="0.25">
      <c r="A240" s="117"/>
      <c r="B240" s="118"/>
      <c r="C240" s="119"/>
      <c r="D240" s="114"/>
      <c r="E240" s="114"/>
      <c r="F240" s="120"/>
      <c r="G240" s="114"/>
      <c r="H240" s="114"/>
      <c r="I240" s="114"/>
      <c r="J240" s="114"/>
      <c r="K240" s="121"/>
      <c r="L240" s="122"/>
      <c r="M240" s="113"/>
      <c r="N240" s="113"/>
      <c r="O240" s="114"/>
      <c r="P240" s="115"/>
      <c r="Q240" s="114"/>
      <c r="R240" s="100"/>
      <c r="S240" s="114"/>
      <c r="T240" s="114"/>
      <c r="U240" s="114"/>
      <c r="V240" s="45"/>
    </row>
    <row r="241" spans="1:22" x14ac:dyDescent="0.25">
      <c r="A241" s="117"/>
      <c r="B241" s="118"/>
      <c r="C241" s="119"/>
      <c r="D241" s="114"/>
      <c r="E241" s="114"/>
      <c r="F241" s="120"/>
      <c r="G241" s="114"/>
      <c r="H241" s="114"/>
      <c r="I241" s="114"/>
      <c r="J241" s="114"/>
      <c r="K241" s="121"/>
      <c r="L241" s="122"/>
      <c r="M241" s="113"/>
      <c r="N241" s="113"/>
      <c r="O241" s="114"/>
      <c r="P241" s="115"/>
      <c r="Q241" s="114"/>
      <c r="R241" s="100"/>
      <c r="S241" s="114"/>
      <c r="T241" s="114"/>
      <c r="U241" s="114"/>
      <c r="V241" s="45"/>
    </row>
    <row r="242" spans="1:22" x14ac:dyDescent="0.25">
      <c r="A242" s="123"/>
      <c r="B242" s="118"/>
      <c r="C242" s="119"/>
      <c r="D242" s="113"/>
      <c r="E242" s="113"/>
      <c r="F242" s="120"/>
      <c r="G242" s="113"/>
      <c r="H242" s="113"/>
      <c r="I242" s="113"/>
      <c r="J242" s="113"/>
      <c r="K242" s="124"/>
      <c r="L242" s="122"/>
      <c r="M242" s="113"/>
      <c r="N242" s="113"/>
      <c r="O242" s="113"/>
      <c r="P242" s="120"/>
      <c r="Q242" s="113"/>
      <c r="R242" s="99"/>
      <c r="S242" s="113"/>
      <c r="T242" s="113"/>
      <c r="U242" s="113"/>
      <c r="V242" s="45"/>
    </row>
    <row r="243" spans="1:22" x14ac:dyDescent="0.25">
      <c r="A243" s="117"/>
      <c r="B243" s="118"/>
      <c r="C243" s="119"/>
      <c r="D243" s="114"/>
      <c r="E243" s="114"/>
      <c r="F243" s="120"/>
      <c r="G243" s="114"/>
      <c r="H243" s="114"/>
      <c r="I243" s="114"/>
      <c r="J243" s="114"/>
      <c r="K243" s="121"/>
      <c r="L243" s="122"/>
      <c r="M243" s="113"/>
      <c r="N243" s="113"/>
      <c r="O243" s="114"/>
      <c r="P243" s="115"/>
      <c r="Q243" s="114"/>
      <c r="R243" s="100"/>
      <c r="S243" s="114"/>
      <c r="T243" s="114"/>
      <c r="U243" s="114"/>
      <c r="V243" s="45"/>
    </row>
    <row r="244" spans="1:22" x14ac:dyDescent="0.25">
      <c r="A244" s="117"/>
      <c r="B244" s="118"/>
      <c r="C244" s="119"/>
      <c r="D244" s="114"/>
      <c r="E244" s="114"/>
      <c r="F244" s="120"/>
      <c r="G244" s="114"/>
      <c r="H244" s="114"/>
      <c r="I244" s="114"/>
      <c r="J244" s="114"/>
      <c r="K244" s="121"/>
      <c r="L244" s="122"/>
      <c r="M244" s="113"/>
      <c r="N244" s="113"/>
      <c r="O244" s="114"/>
      <c r="P244" s="115"/>
      <c r="Q244" s="114"/>
      <c r="R244" s="100"/>
      <c r="S244" s="114"/>
      <c r="T244" s="114"/>
      <c r="U244" s="114"/>
      <c r="V244" s="45"/>
    </row>
    <row r="245" spans="1:22" x14ac:dyDescent="0.25">
      <c r="A245" s="117"/>
      <c r="B245" s="118"/>
      <c r="C245" s="119"/>
      <c r="D245" s="114"/>
      <c r="E245" s="114"/>
      <c r="F245" s="120"/>
      <c r="G245" s="114"/>
      <c r="H245" s="114"/>
      <c r="I245" s="114"/>
      <c r="J245" s="114"/>
      <c r="K245" s="121"/>
      <c r="L245" s="122"/>
      <c r="M245" s="113"/>
      <c r="N245" s="113"/>
      <c r="O245" s="114"/>
      <c r="P245" s="115"/>
      <c r="Q245" s="114"/>
      <c r="R245" s="100"/>
      <c r="S245" s="114"/>
      <c r="T245" s="114"/>
      <c r="U245" s="114"/>
      <c r="V245" s="45"/>
    </row>
    <row r="246" spans="1:22" x14ac:dyDescent="0.25">
      <c r="A246" s="117"/>
      <c r="B246" s="118"/>
      <c r="C246" s="119"/>
      <c r="D246" s="114"/>
      <c r="E246" s="114"/>
      <c r="F246" s="120"/>
      <c r="G246" s="114"/>
      <c r="H246" s="114"/>
      <c r="I246" s="114"/>
      <c r="J246" s="114"/>
      <c r="K246" s="121"/>
      <c r="L246" s="122"/>
      <c r="M246" s="113"/>
      <c r="N246" s="113"/>
      <c r="O246" s="114"/>
      <c r="P246" s="115"/>
      <c r="Q246" s="114"/>
      <c r="R246" s="100"/>
      <c r="S246" s="114"/>
      <c r="T246" s="114"/>
      <c r="U246" s="114"/>
      <c r="V246" s="45"/>
    </row>
    <row r="247" spans="1:22" x14ac:dyDescent="0.25">
      <c r="A247" s="117"/>
      <c r="B247" s="118"/>
      <c r="C247" s="119"/>
      <c r="D247" s="114"/>
      <c r="E247" s="114"/>
      <c r="F247" s="120"/>
      <c r="G247" s="114"/>
      <c r="H247" s="114"/>
      <c r="I247" s="114"/>
      <c r="J247" s="114"/>
      <c r="K247" s="121"/>
      <c r="L247" s="122"/>
      <c r="M247" s="113"/>
      <c r="N247" s="113"/>
      <c r="O247" s="114"/>
      <c r="P247" s="115"/>
      <c r="Q247" s="114"/>
      <c r="R247" s="100"/>
      <c r="S247" s="114"/>
      <c r="T247" s="114"/>
      <c r="U247" s="114"/>
      <c r="V247" s="45"/>
    </row>
    <row r="248" spans="1:22" x14ac:dyDescent="0.25">
      <c r="A248" s="117"/>
      <c r="B248" s="118"/>
      <c r="C248" s="119"/>
      <c r="D248" s="114"/>
      <c r="E248" s="114"/>
      <c r="F248" s="120"/>
      <c r="G248" s="114"/>
      <c r="H248" s="114"/>
      <c r="I248" s="114"/>
      <c r="J248" s="114"/>
      <c r="K248" s="121"/>
      <c r="L248" s="122"/>
      <c r="M248" s="113"/>
      <c r="N248" s="113"/>
      <c r="O248" s="114"/>
      <c r="P248" s="115"/>
      <c r="Q248" s="114"/>
      <c r="R248" s="100"/>
      <c r="S248" s="114"/>
      <c r="T248" s="114"/>
      <c r="U248" s="114"/>
      <c r="V248" s="45"/>
    </row>
    <row r="249" spans="1:22" x14ac:dyDescent="0.25">
      <c r="A249" s="117"/>
      <c r="B249" s="118"/>
      <c r="C249" s="119"/>
      <c r="D249" s="114"/>
      <c r="E249" s="114"/>
      <c r="F249" s="120"/>
      <c r="G249" s="114"/>
      <c r="H249" s="114"/>
      <c r="I249" s="114"/>
      <c r="J249" s="114"/>
      <c r="K249" s="121"/>
      <c r="L249" s="122"/>
      <c r="M249" s="113"/>
      <c r="N249" s="113"/>
      <c r="O249" s="114"/>
      <c r="P249" s="115"/>
      <c r="Q249" s="114"/>
      <c r="R249" s="100"/>
      <c r="S249" s="114"/>
      <c r="T249" s="114"/>
      <c r="U249" s="114"/>
      <c r="V249" s="45"/>
    </row>
    <row r="250" spans="1:22" x14ac:dyDescent="0.25">
      <c r="A250" s="117"/>
      <c r="B250" s="118"/>
      <c r="C250" s="119"/>
      <c r="D250" s="114"/>
      <c r="E250" s="114"/>
      <c r="F250" s="120"/>
      <c r="G250" s="114"/>
      <c r="H250" s="114"/>
      <c r="I250" s="114"/>
      <c r="J250" s="114"/>
      <c r="K250" s="121"/>
      <c r="L250" s="122"/>
      <c r="M250" s="113"/>
      <c r="N250" s="113"/>
      <c r="O250" s="114"/>
      <c r="P250" s="115"/>
      <c r="Q250" s="114"/>
      <c r="R250" s="100"/>
      <c r="S250" s="114"/>
      <c r="T250" s="114"/>
      <c r="U250" s="114"/>
      <c r="V250" s="45"/>
    </row>
    <row r="251" spans="1:22" x14ac:dyDescent="0.25">
      <c r="A251" s="117"/>
      <c r="B251" s="118"/>
      <c r="C251" s="119"/>
      <c r="D251" s="114"/>
      <c r="E251" s="114"/>
      <c r="F251" s="120"/>
      <c r="G251" s="114"/>
      <c r="H251" s="114"/>
      <c r="I251" s="114"/>
      <c r="J251" s="114"/>
      <c r="K251" s="121"/>
      <c r="L251" s="122"/>
      <c r="M251" s="113"/>
      <c r="N251" s="113"/>
      <c r="O251" s="114"/>
      <c r="P251" s="115"/>
      <c r="Q251" s="114"/>
      <c r="R251" s="100"/>
      <c r="S251" s="114"/>
      <c r="T251" s="114"/>
      <c r="U251" s="114"/>
      <c r="V251" s="45"/>
    </row>
    <row r="252" spans="1:22" x14ac:dyDescent="0.25">
      <c r="A252" s="117"/>
      <c r="B252" s="118"/>
      <c r="C252" s="119"/>
      <c r="D252" s="114"/>
      <c r="E252" s="114"/>
      <c r="F252" s="120"/>
      <c r="G252" s="114"/>
      <c r="H252" s="114"/>
      <c r="I252" s="114"/>
      <c r="J252" s="114"/>
      <c r="K252" s="121"/>
      <c r="L252" s="122"/>
      <c r="M252" s="113"/>
      <c r="N252" s="113"/>
      <c r="O252" s="114"/>
      <c r="P252" s="115"/>
      <c r="Q252" s="114"/>
      <c r="R252" s="100"/>
      <c r="S252" s="114"/>
      <c r="T252" s="114"/>
      <c r="U252" s="114"/>
      <c r="V252" s="45"/>
    </row>
    <row r="253" spans="1:22" x14ac:dyDescent="0.25">
      <c r="A253" s="117"/>
      <c r="B253" s="118"/>
      <c r="C253" s="119"/>
      <c r="D253" s="114"/>
      <c r="E253" s="114"/>
      <c r="F253" s="120"/>
      <c r="G253" s="114"/>
      <c r="H253" s="114"/>
      <c r="I253" s="114"/>
      <c r="J253" s="114"/>
      <c r="K253" s="121"/>
      <c r="L253" s="122"/>
      <c r="M253" s="113"/>
      <c r="N253" s="113"/>
      <c r="O253" s="114"/>
      <c r="P253" s="115"/>
      <c r="Q253" s="114"/>
      <c r="R253" s="100"/>
      <c r="S253" s="114"/>
      <c r="T253" s="114"/>
      <c r="U253" s="114"/>
      <c r="V253" s="45"/>
    </row>
    <row r="254" spans="1:22" x14ac:dyDescent="0.25">
      <c r="A254" s="117"/>
      <c r="B254" s="118"/>
      <c r="C254" s="119"/>
      <c r="D254" s="114"/>
      <c r="E254" s="114"/>
      <c r="F254" s="120"/>
      <c r="G254" s="114"/>
      <c r="H254" s="114"/>
      <c r="I254" s="114"/>
      <c r="J254" s="114"/>
      <c r="K254" s="121"/>
      <c r="L254" s="122"/>
      <c r="M254" s="113"/>
      <c r="N254" s="113"/>
      <c r="O254" s="114"/>
      <c r="P254" s="115"/>
      <c r="Q254" s="114"/>
      <c r="R254" s="100"/>
      <c r="S254" s="114"/>
      <c r="T254" s="114"/>
      <c r="U254" s="114"/>
      <c r="V254" s="45"/>
    </row>
    <row r="255" spans="1:22" x14ac:dyDescent="0.25">
      <c r="A255" s="123"/>
      <c r="B255" s="118"/>
      <c r="C255" s="119"/>
      <c r="D255" s="113"/>
      <c r="E255" s="113"/>
      <c r="F255" s="120"/>
      <c r="G255" s="113"/>
      <c r="H255" s="113"/>
      <c r="I255" s="113"/>
      <c r="J255" s="114"/>
      <c r="K255" s="124"/>
      <c r="L255" s="122"/>
      <c r="M255" s="113"/>
      <c r="N255" s="113"/>
      <c r="O255" s="113"/>
      <c r="P255" s="120"/>
      <c r="Q255" s="113"/>
      <c r="R255" s="99"/>
      <c r="S255" s="113"/>
      <c r="T255" s="113"/>
      <c r="U255" s="113"/>
      <c r="V255" s="45"/>
    </row>
    <row r="256" spans="1:22" x14ac:dyDescent="0.25">
      <c r="A256" s="117"/>
      <c r="B256" s="118"/>
      <c r="C256" s="119"/>
      <c r="D256" s="114"/>
      <c r="E256" s="114"/>
      <c r="F256" s="120"/>
      <c r="G256" s="114"/>
      <c r="H256" s="114"/>
      <c r="I256" s="114"/>
      <c r="J256" s="114"/>
      <c r="K256" s="121"/>
      <c r="L256" s="122"/>
      <c r="M256" s="113"/>
      <c r="N256" s="113"/>
      <c r="O256" s="114"/>
      <c r="P256" s="115"/>
      <c r="Q256" s="114"/>
      <c r="R256" s="100"/>
      <c r="S256" s="114"/>
      <c r="T256" s="114"/>
      <c r="U256" s="114"/>
      <c r="V256" s="45"/>
    </row>
    <row r="257" spans="1:22" x14ac:dyDescent="0.25">
      <c r="A257" s="117"/>
      <c r="B257" s="118"/>
      <c r="C257" s="119"/>
      <c r="D257" s="114"/>
      <c r="E257" s="114"/>
      <c r="F257" s="120"/>
      <c r="G257" s="114"/>
      <c r="H257" s="114"/>
      <c r="I257" s="113"/>
      <c r="J257" s="114"/>
      <c r="K257" s="121"/>
      <c r="L257" s="122"/>
      <c r="M257" s="113"/>
      <c r="N257" s="113"/>
      <c r="O257" s="113"/>
      <c r="P257" s="120"/>
      <c r="Q257" s="113"/>
      <c r="R257" s="100"/>
      <c r="S257" s="113"/>
      <c r="T257" s="114"/>
      <c r="U257" s="114"/>
      <c r="V257" s="45"/>
    </row>
    <row r="258" spans="1:22" x14ac:dyDescent="0.25">
      <c r="A258" s="117"/>
      <c r="B258" s="118"/>
      <c r="C258" s="119"/>
      <c r="D258" s="114"/>
      <c r="E258" s="114"/>
      <c r="F258" s="120"/>
      <c r="G258" s="114"/>
      <c r="H258" s="114"/>
      <c r="I258" s="114"/>
      <c r="J258" s="114"/>
      <c r="K258" s="121"/>
      <c r="L258" s="122"/>
      <c r="M258" s="113"/>
      <c r="N258" s="113"/>
      <c r="O258" s="114"/>
      <c r="P258" s="115"/>
      <c r="Q258" s="114"/>
      <c r="R258" s="100"/>
      <c r="S258" s="114"/>
      <c r="T258" s="114"/>
      <c r="U258" s="114"/>
      <c r="V258" s="45"/>
    </row>
    <row r="259" spans="1:22" x14ac:dyDescent="0.25">
      <c r="A259" s="117"/>
      <c r="B259" s="118"/>
      <c r="C259" s="119"/>
      <c r="D259" s="114"/>
      <c r="E259" s="114"/>
      <c r="F259" s="120"/>
      <c r="G259" s="114"/>
      <c r="H259" s="114"/>
      <c r="I259" s="114"/>
      <c r="J259" s="114"/>
      <c r="K259" s="121"/>
      <c r="L259" s="122"/>
      <c r="M259" s="113"/>
      <c r="N259" s="113"/>
      <c r="O259" s="114"/>
      <c r="P259" s="115"/>
      <c r="Q259" s="114"/>
      <c r="R259" s="100"/>
      <c r="S259" s="114"/>
      <c r="T259" s="114"/>
      <c r="U259" s="114"/>
      <c r="V259" s="45"/>
    </row>
    <row r="260" spans="1:22" x14ac:dyDescent="0.25">
      <c r="A260" s="117"/>
      <c r="B260" s="118"/>
      <c r="C260" s="119"/>
      <c r="D260" s="114"/>
      <c r="E260" s="114"/>
      <c r="F260" s="120"/>
      <c r="G260" s="114"/>
      <c r="H260" s="114"/>
      <c r="I260" s="114"/>
      <c r="J260" s="114"/>
      <c r="K260" s="121"/>
      <c r="L260" s="122"/>
      <c r="M260" s="113"/>
      <c r="N260" s="113"/>
      <c r="O260" s="114"/>
      <c r="P260" s="115"/>
      <c r="Q260" s="114"/>
      <c r="R260" s="100"/>
      <c r="S260" s="114"/>
      <c r="T260" s="114"/>
      <c r="U260" s="114"/>
      <c r="V260" s="45"/>
    </row>
    <row r="261" spans="1:22" x14ac:dyDescent="0.25">
      <c r="A261" s="125"/>
      <c r="B261" s="118"/>
      <c r="C261" s="119"/>
      <c r="D261" s="114"/>
      <c r="E261" s="114"/>
      <c r="F261" s="120"/>
      <c r="G261" s="114"/>
      <c r="H261" s="114"/>
      <c r="I261" s="114"/>
      <c r="J261" s="114"/>
      <c r="K261" s="121"/>
      <c r="L261" s="122"/>
      <c r="M261" s="113"/>
      <c r="N261" s="113"/>
      <c r="O261" s="113"/>
      <c r="P261" s="120"/>
      <c r="Q261" s="113"/>
      <c r="R261" s="100"/>
      <c r="S261" s="113"/>
      <c r="T261" s="114"/>
      <c r="U261" s="114"/>
      <c r="V261" s="45"/>
    </row>
    <row r="262" spans="1:22" x14ac:dyDescent="0.25">
      <c r="A262" s="126"/>
      <c r="B262" s="118"/>
      <c r="C262" s="119"/>
      <c r="D262" s="131"/>
      <c r="E262" s="131"/>
      <c r="F262" s="120"/>
      <c r="G262" s="131"/>
      <c r="H262" s="131"/>
      <c r="I262" s="131"/>
      <c r="J262" s="131"/>
      <c r="K262" s="129"/>
      <c r="L262" s="122"/>
      <c r="M262" s="113"/>
      <c r="N262" s="133"/>
      <c r="O262" s="127"/>
      <c r="P262" s="134"/>
      <c r="Q262" s="127"/>
      <c r="R262" s="127"/>
      <c r="S262" s="127"/>
      <c r="T262" s="127"/>
      <c r="U262" s="127"/>
      <c r="V262" s="45"/>
    </row>
    <row r="263" spans="1:22" x14ac:dyDescent="0.25">
      <c r="A263" s="117"/>
      <c r="B263" s="118"/>
      <c r="C263" s="119"/>
      <c r="D263" s="114"/>
      <c r="E263" s="114"/>
      <c r="F263" s="120"/>
      <c r="G263" s="114"/>
      <c r="H263" s="114"/>
      <c r="I263" s="114"/>
      <c r="J263" s="114"/>
      <c r="K263" s="121"/>
      <c r="L263" s="122"/>
      <c r="M263" s="113"/>
      <c r="N263" s="113"/>
      <c r="O263" s="114"/>
      <c r="P263" s="115"/>
      <c r="Q263" s="114"/>
      <c r="R263" s="100"/>
      <c r="S263" s="114"/>
      <c r="T263" s="114"/>
      <c r="U263" s="114"/>
      <c r="V263" s="45"/>
    </row>
    <row r="264" spans="1:22" x14ac:dyDescent="0.25">
      <c r="A264" s="117"/>
      <c r="B264" s="118"/>
      <c r="C264" s="119"/>
      <c r="D264" s="114"/>
      <c r="E264" s="114"/>
      <c r="F264" s="120"/>
      <c r="G264" s="114"/>
      <c r="H264" s="114"/>
      <c r="I264" s="114"/>
      <c r="J264" s="114"/>
      <c r="K264" s="121"/>
      <c r="L264" s="122"/>
      <c r="M264" s="113"/>
      <c r="N264" s="113"/>
      <c r="O264" s="114"/>
      <c r="P264" s="115"/>
      <c r="Q264" s="114"/>
      <c r="R264" s="100"/>
      <c r="S264" s="114"/>
      <c r="T264" s="114"/>
      <c r="U264" s="114"/>
      <c r="V264" s="45"/>
    </row>
    <row r="265" spans="1:22" x14ac:dyDescent="0.25">
      <c r="A265" s="123"/>
      <c r="B265" s="118"/>
      <c r="C265" s="119"/>
      <c r="D265" s="113"/>
      <c r="E265" s="113"/>
      <c r="F265" s="120"/>
      <c r="G265" s="113"/>
      <c r="H265" s="113"/>
      <c r="I265" s="113"/>
      <c r="J265" s="113"/>
      <c r="K265" s="124"/>
      <c r="L265" s="122"/>
      <c r="M265" s="113"/>
      <c r="N265" s="113"/>
      <c r="O265" s="113"/>
      <c r="P265" s="120"/>
      <c r="Q265" s="113"/>
      <c r="R265" s="99"/>
      <c r="S265" s="113"/>
      <c r="T265" s="113"/>
      <c r="U265" s="124"/>
      <c r="V265" s="45"/>
    </row>
    <row r="266" spans="1:22" x14ac:dyDescent="0.25">
      <c r="A266" s="117"/>
      <c r="B266" s="118"/>
      <c r="C266" s="119"/>
      <c r="D266" s="114"/>
      <c r="E266" s="114"/>
      <c r="F266" s="120"/>
      <c r="G266" s="114"/>
      <c r="H266" s="114"/>
      <c r="I266" s="114"/>
      <c r="J266" s="114"/>
      <c r="K266" s="121"/>
      <c r="L266" s="122"/>
      <c r="M266" s="113"/>
      <c r="N266" s="113"/>
      <c r="O266" s="114"/>
      <c r="P266" s="115"/>
      <c r="Q266" s="114"/>
      <c r="R266" s="100"/>
      <c r="S266" s="114"/>
      <c r="T266" s="114"/>
      <c r="U266" s="114"/>
      <c r="V266" s="45"/>
    </row>
    <row r="267" spans="1:22" x14ac:dyDescent="0.25">
      <c r="A267" s="117"/>
      <c r="B267" s="118"/>
      <c r="C267" s="119"/>
      <c r="D267" s="114"/>
      <c r="E267" s="114"/>
      <c r="F267" s="120"/>
      <c r="G267" s="114"/>
      <c r="H267" s="114"/>
      <c r="I267" s="114"/>
      <c r="J267" s="114"/>
      <c r="K267" s="121"/>
      <c r="L267" s="122"/>
      <c r="M267" s="113"/>
      <c r="N267" s="113"/>
      <c r="O267" s="114"/>
      <c r="P267" s="115"/>
      <c r="Q267" s="114"/>
      <c r="R267" s="100"/>
      <c r="S267" s="114"/>
      <c r="T267" s="114"/>
      <c r="U267" s="114"/>
      <c r="V267" s="45"/>
    </row>
    <row r="268" spans="1:22" x14ac:dyDescent="0.25">
      <c r="A268" s="117"/>
      <c r="B268" s="118"/>
      <c r="C268" s="119"/>
      <c r="D268" s="114"/>
      <c r="E268" s="114"/>
      <c r="F268" s="120"/>
      <c r="G268" s="114"/>
      <c r="H268" s="114"/>
      <c r="I268" s="114"/>
      <c r="J268" s="114"/>
      <c r="K268" s="121"/>
      <c r="L268" s="122"/>
      <c r="M268" s="113"/>
      <c r="N268" s="113"/>
      <c r="O268" s="114"/>
      <c r="P268" s="115"/>
      <c r="Q268" s="114"/>
      <c r="R268" s="100"/>
      <c r="S268" s="114"/>
      <c r="T268" s="114"/>
      <c r="U268" s="114"/>
      <c r="V268" s="45"/>
    </row>
    <row r="269" spans="1:22" x14ac:dyDescent="0.25">
      <c r="A269" s="117"/>
      <c r="B269" s="118"/>
      <c r="C269" s="119"/>
      <c r="D269" s="114"/>
      <c r="E269" s="114"/>
      <c r="F269" s="120"/>
      <c r="G269" s="114"/>
      <c r="H269" s="114"/>
      <c r="I269" s="114"/>
      <c r="J269" s="114"/>
      <c r="K269" s="121"/>
      <c r="L269" s="122"/>
      <c r="M269" s="113"/>
      <c r="N269" s="113"/>
      <c r="O269" s="114"/>
      <c r="P269" s="115"/>
      <c r="Q269" s="114"/>
      <c r="R269" s="100"/>
      <c r="S269" s="114"/>
      <c r="T269" s="114"/>
      <c r="U269" s="114"/>
      <c r="V269" s="45"/>
    </row>
    <row r="270" spans="1:22" x14ac:dyDescent="0.25">
      <c r="A270" s="123"/>
      <c r="B270" s="118"/>
      <c r="C270" s="119"/>
      <c r="D270" s="113"/>
      <c r="E270" s="113"/>
      <c r="F270" s="120"/>
      <c r="G270" s="113"/>
      <c r="H270" s="113"/>
      <c r="I270" s="113"/>
      <c r="J270" s="113"/>
      <c r="K270" s="124"/>
      <c r="L270" s="122"/>
      <c r="M270" s="113"/>
      <c r="N270" s="113"/>
      <c r="O270" s="113"/>
      <c r="P270" s="120"/>
      <c r="Q270" s="113"/>
      <c r="R270" s="99"/>
      <c r="S270" s="113"/>
      <c r="T270" s="113"/>
      <c r="U270" s="113"/>
      <c r="V270" s="45"/>
    </row>
    <row r="271" spans="1:22" x14ac:dyDescent="0.25">
      <c r="A271" s="117"/>
      <c r="B271" s="118"/>
      <c r="C271" s="119"/>
      <c r="D271" s="114"/>
      <c r="E271" s="114"/>
      <c r="F271" s="120"/>
      <c r="G271" s="114"/>
      <c r="H271" s="114"/>
      <c r="I271" s="114"/>
      <c r="J271" s="114"/>
      <c r="K271" s="121"/>
      <c r="L271" s="122"/>
      <c r="M271" s="113"/>
      <c r="N271" s="113"/>
      <c r="O271" s="114"/>
      <c r="P271" s="115"/>
      <c r="Q271" s="114"/>
      <c r="R271" s="100"/>
      <c r="S271" s="114"/>
      <c r="T271" s="114"/>
      <c r="U271" s="114"/>
      <c r="V271" s="45"/>
    </row>
    <row r="272" spans="1:22" x14ac:dyDescent="0.25">
      <c r="A272" s="117"/>
      <c r="B272" s="118"/>
      <c r="C272" s="119"/>
      <c r="D272" s="114"/>
      <c r="E272" s="114"/>
      <c r="F272" s="120"/>
      <c r="G272" s="114"/>
      <c r="H272" s="114"/>
      <c r="I272" s="114"/>
      <c r="J272" s="114"/>
      <c r="K272" s="121"/>
      <c r="L272" s="122"/>
      <c r="M272" s="113"/>
      <c r="N272" s="113"/>
      <c r="O272" s="114"/>
      <c r="P272" s="115"/>
      <c r="Q272" s="114"/>
      <c r="R272" s="100"/>
      <c r="S272" s="114"/>
      <c r="T272" s="114"/>
      <c r="U272" s="114"/>
      <c r="V272" s="45"/>
    </row>
    <row r="273" spans="1:22" x14ac:dyDescent="0.25">
      <c r="A273" s="117"/>
      <c r="B273" s="118"/>
      <c r="C273" s="119"/>
      <c r="D273" s="114"/>
      <c r="E273" s="114"/>
      <c r="F273" s="120"/>
      <c r="G273" s="114"/>
      <c r="H273" s="114"/>
      <c r="I273" s="114"/>
      <c r="J273" s="114"/>
      <c r="K273" s="121"/>
      <c r="L273" s="122"/>
      <c r="M273" s="113"/>
      <c r="N273" s="113"/>
      <c r="O273" s="114"/>
      <c r="P273" s="115"/>
      <c r="Q273" s="114"/>
      <c r="R273" s="100"/>
      <c r="S273" s="114"/>
      <c r="T273" s="114"/>
      <c r="U273" s="114"/>
      <c r="V273" s="45"/>
    </row>
    <row r="274" spans="1:22" x14ac:dyDescent="0.25">
      <c r="A274" s="117"/>
      <c r="B274" s="118"/>
      <c r="C274" s="119"/>
      <c r="D274" s="114"/>
      <c r="E274" s="114"/>
      <c r="F274" s="120"/>
      <c r="G274" s="114"/>
      <c r="H274" s="114"/>
      <c r="I274" s="114"/>
      <c r="J274" s="114"/>
      <c r="K274" s="121"/>
      <c r="L274" s="122"/>
      <c r="M274" s="113"/>
      <c r="N274" s="113"/>
      <c r="O274" s="114"/>
      <c r="P274" s="115"/>
      <c r="Q274" s="114"/>
      <c r="R274" s="100"/>
      <c r="S274" s="114"/>
      <c r="T274" s="114"/>
      <c r="U274" s="114"/>
      <c r="V274" s="45"/>
    </row>
    <row r="275" spans="1:22" x14ac:dyDescent="0.25">
      <c r="A275" s="117"/>
      <c r="B275" s="118"/>
      <c r="C275" s="119"/>
      <c r="D275" s="114"/>
      <c r="E275" s="114"/>
      <c r="F275" s="120"/>
      <c r="G275" s="114"/>
      <c r="H275" s="114"/>
      <c r="I275" s="114"/>
      <c r="J275" s="114"/>
      <c r="K275" s="121"/>
      <c r="L275" s="122"/>
      <c r="M275" s="113"/>
      <c r="N275" s="113"/>
      <c r="O275" s="114"/>
      <c r="P275" s="115"/>
      <c r="Q275" s="114"/>
      <c r="R275" s="100"/>
      <c r="S275" s="114"/>
      <c r="T275" s="114"/>
      <c r="U275" s="114"/>
      <c r="V275" s="45"/>
    </row>
    <row r="276" spans="1:22" x14ac:dyDescent="0.25">
      <c r="A276" s="117"/>
      <c r="B276" s="118"/>
      <c r="C276" s="119"/>
      <c r="D276" s="114"/>
      <c r="E276" s="114"/>
      <c r="F276" s="120"/>
      <c r="G276" s="114"/>
      <c r="H276" s="114"/>
      <c r="I276" s="114"/>
      <c r="J276" s="114"/>
      <c r="K276" s="121"/>
      <c r="L276" s="122"/>
      <c r="M276" s="113"/>
      <c r="N276" s="113"/>
      <c r="O276" s="114"/>
      <c r="P276" s="115"/>
      <c r="Q276" s="114"/>
      <c r="R276" s="100"/>
      <c r="S276" s="114"/>
      <c r="T276" s="114"/>
      <c r="U276" s="114"/>
      <c r="V276" s="45"/>
    </row>
    <row r="277" spans="1:22" x14ac:dyDescent="0.25">
      <c r="A277" s="117"/>
      <c r="B277" s="118"/>
      <c r="C277" s="119"/>
      <c r="D277" s="114"/>
      <c r="E277" s="114"/>
      <c r="F277" s="120"/>
      <c r="G277" s="114"/>
      <c r="H277" s="114"/>
      <c r="I277" s="114"/>
      <c r="J277" s="114"/>
      <c r="K277" s="121"/>
      <c r="L277" s="122"/>
      <c r="M277" s="113"/>
      <c r="N277" s="113"/>
      <c r="O277" s="114"/>
      <c r="P277" s="115"/>
      <c r="Q277" s="114"/>
      <c r="R277" s="100"/>
      <c r="S277" s="114"/>
      <c r="T277" s="114"/>
      <c r="U277" s="114"/>
      <c r="V277" s="45"/>
    </row>
    <row r="278" spans="1:22" x14ac:dyDescent="0.25">
      <c r="A278" s="117"/>
      <c r="B278" s="118"/>
      <c r="C278" s="119"/>
      <c r="D278" s="114"/>
      <c r="E278" s="114"/>
      <c r="F278" s="120"/>
      <c r="G278" s="114"/>
      <c r="H278" s="114"/>
      <c r="I278" s="114"/>
      <c r="J278" s="114"/>
      <c r="K278" s="121"/>
      <c r="L278" s="122"/>
      <c r="M278" s="113"/>
      <c r="N278" s="113"/>
      <c r="O278" s="114"/>
      <c r="P278" s="115"/>
      <c r="Q278" s="114"/>
      <c r="R278" s="100"/>
      <c r="S278" s="114"/>
      <c r="T278" s="114"/>
      <c r="U278" s="114"/>
      <c r="V278" s="45"/>
    </row>
    <row r="279" spans="1:22" x14ac:dyDescent="0.25">
      <c r="A279" s="117"/>
      <c r="B279" s="118"/>
      <c r="C279" s="119"/>
      <c r="D279" s="114"/>
      <c r="E279" s="114"/>
      <c r="F279" s="120"/>
      <c r="G279" s="114"/>
      <c r="H279" s="114"/>
      <c r="I279" s="114"/>
      <c r="J279" s="114"/>
      <c r="K279" s="121"/>
      <c r="L279" s="122"/>
      <c r="M279" s="113"/>
      <c r="N279" s="113"/>
      <c r="O279" s="114"/>
      <c r="P279" s="115"/>
      <c r="Q279" s="114"/>
      <c r="R279" s="100"/>
      <c r="S279" s="114"/>
      <c r="T279" s="114"/>
      <c r="U279" s="114"/>
      <c r="V279" s="45"/>
    </row>
    <row r="280" spans="1:22" x14ac:dyDescent="0.25">
      <c r="A280" s="117"/>
      <c r="B280" s="118"/>
      <c r="C280" s="119"/>
      <c r="D280" s="114"/>
      <c r="E280" s="114"/>
      <c r="F280" s="120"/>
      <c r="G280" s="114"/>
      <c r="H280" s="114"/>
      <c r="I280" s="114"/>
      <c r="J280" s="114"/>
      <c r="K280" s="121"/>
      <c r="L280" s="122"/>
      <c r="M280" s="113"/>
      <c r="N280" s="113"/>
      <c r="O280" s="114"/>
      <c r="P280" s="115"/>
      <c r="Q280" s="114"/>
      <c r="R280" s="100"/>
      <c r="S280" s="114"/>
      <c r="T280" s="114"/>
      <c r="U280" s="114"/>
      <c r="V280" s="45"/>
    </row>
    <row r="281" spans="1:22" x14ac:dyDescent="0.25">
      <c r="A281" s="117"/>
      <c r="B281" s="118"/>
      <c r="C281" s="119"/>
      <c r="D281" s="114"/>
      <c r="E281" s="114"/>
      <c r="F281" s="120"/>
      <c r="G281" s="114"/>
      <c r="H281" s="114"/>
      <c r="I281" s="114"/>
      <c r="J281" s="114"/>
      <c r="K281" s="121"/>
      <c r="L281" s="122"/>
      <c r="M281" s="113"/>
      <c r="N281" s="113"/>
      <c r="O281" s="114"/>
      <c r="P281" s="115"/>
      <c r="Q281" s="114"/>
      <c r="R281" s="100"/>
      <c r="S281" s="114"/>
      <c r="T281" s="114"/>
      <c r="U281" s="114"/>
      <c r="V281" s="45"/>
    </row>
    <row r="282" spans="1:22" x14ac:dyDescent="0.25">
      <c r="A282" s="117"/>
      <c r="B282" s="118"/>
      <c r="C282" s="119"/>
      <c r="D282" s="114"/>
      <c r="E282" s="114"/>
      <c r="F282" s="120"/>
      <c r="G282" s="114"/>
      <c r="H282" s="114"/>
      <c r="I282" s="114"/>
      <c r="J282" s="114"/>
      <c r="K282" s="121"/>
      <c r="L282" s="122"/>
      <c r="M282" s="113"/>
      <c r="N282" s="113"/>
      <c r="O282" s="114"/>
      <c r="P282" s="115"/>
      <c r="Q282" s="114"/>
      <c r="R282" s="100"/>
      <c r="S282" s="114"/>
      <c r="T282" s="114"/>
      <c r="U282" s="114"/>
      <c r="V282" s="45"/>
    </row>
    <row r="283" spans="1:22" x14ac:dyDescent="0.25">
      <c r="A283" s="123"/>
      <c r="B283" s="118"/>
      <c r="C283" s="119"/>
      <c r="D283" s="113"/>
      <c r="E283" s="113"/>
      <c r="F283" s="120"/>
      <c r="G283" s="113"/>
      <c r="H283" s="113"/>
      <c r="I283" s="113"/>
      <c r="J283" s="114"/>
      <c r="K283" s="124"/>
      <c r="L283" s="122"/>
      <c r="M283" s="113"/>
      <c r="N283" s="113"/>
      <c r="O283" s="113"/>
      <c r="P283" s="120"/>
      <c r="Q283" s="113"/>
      <c r="R283" s="99"/>
      <c r="S283" s="113"/>
      <c r="T283" s="113"/>
      <c r="U283" s="113"/>
      <c r="V283" s="45"/>
    </row>
    <row r="284" spans="1:22" x14ac:dyDescent="0.25">
      <c r="A284" s="117"/>
      <c r="B284" s="118"/>
      <c r="C284" s="119"/>
      <c r="D284" s="114"/>
      <c r="E284" s="114"/>
      <c r="F284" s="120"/>
      <c r="G284" s="114"/>
      <c r="H284" s="114"/>
      <c r="I284" s="114"/>
      <c r="J284" s="114"/>
      <c r="K284" s="121"/>
      <c r="L284" s="122"/>
      <c r="M284" s="113"/>
      <c r="N284" s="113"/>
      <c r="O284" s="114"/>
      <c r="P284" s="115"/>
      <c r="Q284" s="114"/>
      <c r="R284" s="100"/>
      <c r="S284" s="114"/>
      <c r="T284" s="114"/>
      <c r="U284" s="114"/>
      <c r="V284" s="45"/>
    </row>
    <row r="285" spans="1:22" x14ac:dyDescent="0.25">
      <c r="A285" s="117"/>
      <c r="B285" s="118"/>
      <c r="C285" s="119"/>
      <c r="D285" s="114"/>
      <c r="E285" s="114"/>
      <c r="F285" s="120"/>
      <c r="G285" s="114"/>
      <c r="H285" s="114"/>
      <c r="I285" s="113"/>
      <c r="J285" s="114"/>
      <c r="K285" s="121"/>
      <c r="L285" s="122"/>
      <c r="M285" s="113"/>
      <c r="N285" s="113"/>
      <c r="O285" s="113"/>
      <c r="P285" s="120"/>
      <c r="Q285" s="113"/>
      <c r="R285" s="100"/>
      <c r="S285" s="113"/>
      <c r="T285" s="114"/>
      <c r="U285" s="114"/>
      <c r="V285" s="45"/>
    </row>
    <row r="286" spans="1:22" x14ac:dyDescent="0.25">
      <c r="A286" s="117"/>
      <c r="B286" s="118"/>
      <c r="C286" s="119"/>
      <c r="D286" s="114"/>
      <c r="E286" s="114"/>
      <c r="F286" s="120"/>
      <c r="G286" s="114"/>
      <c r="H286" s="114"/>
      <c r="I286" s="114"/>
      <c r="J286" s="114"/>
      <c r="K286" s="121"/>
      <c r="L286" s="122"/>
      <c r="M286" s="113"/>
      <c r="N286" s="113"/>
      <c r="O286" s="114"/>
      <c r="P286" s="115"/>
      <c r="Q286" s="114"/>
      <c r="R286" s="100"/>
      <c r="S286" s="114"/>
      <c r="T286" s="114"/>
      <c r="U286" s="114"/>
      <c r="V286" s="45"/>
    </row>
    <row r="287" spans="1:22" x14ac:dyDescent="0.25">
      <c r="A287" s="117"/>
      <c r="B287" s="118"/>
      <c r="C287" s="119"/>
      <c r="D287" s="114"/>
      <c r="E287" s="114"/>
      <c r="F287" s="120"/>
      <c r="G287" s="114"/>
      <c r="H287" s="114"/>
      <c r="I287" s="114"/>
      <c r="J287" s="114"/>
      <c r="K287" s="121"/>
      <c r="L287" s="122"/>
      <c r="M287" s="113"/>
      <c r="N287" s="113"/>
      <c r="O287" s="114"/>
      <c r="P287" s="115"/>
      <c r="Q287" s="114"/>
      <c r="R287" s="100"/>
      <c r="S287" s="114"/>
      <c r="T287" s="114"/>
      <c r="U287" s="114"/>
      <c r="V287" s="45"/>
    </row>
    <row r="288" spans="1:22" x14ac:dyDescent="0.25">
      <c r="A288" s="117"/>
      <c r="B288" s="118"/>
      <c r="C288" s="119"/>
      <c r="D288" s="114"/>
      <c r="E288" s="114"/>
      <c r="F288" s="120"/>
      <c r="G288" s="114"/>
      <c r="H288" s="114"/>
      <c r="I288" s="114"/>
      <c r="J288" s="114"/>
      <c r="K288" s="121"/>
      <c r="L288" s="122"/>
      <c r="M288" s="113"/>
      <c r="N288" s="113"/>
      <c r="O288" s="114"/>
      <c r="P288" s="115"/>
      <c r="Q288" s="114"/>
      <c r="R288" s="100"/>
      <c r="S288" s="114"/>
      <c r="T288" s="114"/>
      <c r="U288" s="114"/>
      <c r="V288" s="45"/>
    </row>
    <row r="289" spans="1:22" x14ac:dyDescent="0.25">
      <c r="A289" s="125"/>
      <c r="B289" s="118"/>
      <c r="C289" s="119"/>
      <c r="D289" s="114"/>
      <c r="E289" s="114"/>
      <c r="F289" s="120"/>
      <c r="G289" s="114"/>
      <c r="H289" s="114"/>
      <c r="I289" s="114"/>
      <c r="J289" s="114"/>
      <c r="K289" s="121"/>
      <c r="L289" s="122"/>
      <c r="M289" s="113"/>
      <c r="N289" s="113"/>
      <c r="O289" s="113"/>
      <c r="P289" s="120"/>
      <c r="Q289" s="113"/>
      <c r="R289" s="100"/>
      <c r="S289" s="113"/>
      <c r="T289" s="114"/>
      <c r="U289" s="114"/>
      <c r="V289" s="45"/>
    </row>
    <row r="290" spans="1:22" x14ac:dyDescent="0.25">
      <c r="A290" s="126"/>
      <c r="B290" s="118"/>
      <c r="C290" s="119"/>
      <c r="D290" s="131"/>
      <c r="E290" s="131"/>
      <c r="F290" s="120"/>
      <c r="G290" s="131"/>
      <c r="H290" s="131"/>
      <c r="I290" s="131"/>
      <c r="J290" s="131"/>
      <c r="K290" s="129"/>
      <c r="L290" s="122"/>
      <c r="M290" s="113"/>
      <c r="N290" s="133"/>
      <c r="O290" s="127"/>
      <c r="P290" s="134"/>
      <c r="Q290" s="127"/>
      <c r="R290" s="127"/>
      <c r="S290" s="127"/>
      <c r="T290" s="127"/>
      <c r="U290" s="127"/>
      <c r="V290" s="45"/>
    </row>
    <row r="291" spans="1:22" x14ac:dyDescent="0.25">
      <c r="A291" s="117"/>
      <c r="B291" s="118"/>
      <c r="C291" s="119"/>
      <c r="D291" s="114"/>
      <c r="E291" s="114"/>
      <c r="F291" s="120"/>
      <c r="G291" s="114"/>
      <c r="H291" s="114"/>
      <c r="I291" s="114"/>
      <c r="J291" s="114"/>
      <c r="K291" s="121"/>
      <c r="L291" s="122"/>
      <c r="M291" s="113"/>
      <c r="N291" s="113"/>
      <c r="O291" s="114"/>
      <c r="P291" s="115"/>
      <c r="Q291" s="114"/>
      <c r="R291" s="100"/>
      <c r="S291" s="114"/>
      <c r="T291" s="114"/>
      <c r="U291" s="114"/>
      <c r="V291" s="45"/>
    </row>
    <row r="292" spans="1:22" x14ac:dyDescent="0.25">
      <c r="A292" s="117"/>
      <c r="B292" s="118"/>
      <c r="C292" s="119"/>
      <c r="D292" s="114"/>
      <c r="E292" s="114"/>
      <c r="F292" s="120"/>
      <c r="G292" s="114"/>
      <c r="H292" s="114"/>
      <c r="I292" s="114"/>
      <c r="J292" s="114"/>
      <c r="K292" s="121"/>
      <c r="L292" s="122"/>
      <c r="M292" s="113"/>
      <c r="N292" s="113"/>
      <c r="O292" s="114"/>
      <c r="P292" s="115"/>
      <c r="Q292" s="114"/>
      <c r="R292" s="100"/>
      <c r="S292" s="114"/>
      <c r="T292" s="114"/>
      <c r="U292" s="114"/>
      <c r="V292" s="45"/>
    </row>
    <row r="293" spans="1:22" x14ac:dyDescent="0.25">
      <c r="A293" s="123"/>
      <c r="B293" s="118"/>
      <c r="C293" s="119"/>
      <c r="D293" s="113"/>
      <c r="E293" s="113"/>
      <c r="F293" s="120"/>
      <c r="G293" s="113"/>
      <c r="H293" s="113"/>
      <c r="I293" s="113"/>
      <c r="J293" s="113"/>
      <c r="K293" s="124"/>
      <c r="L293" s="122"/>
      <c r="M293" s="113"/>
      <c r="N293" s="113"/>
      <c r="O293" s="113"/>
      <c r="P293" s="120"/>
      <c r="Q293" s="113"/>
      <c r="R293" s="99"/>
      <c r="S293" s="113"/>
      <c r="T293" s="113"/>
      <c r="U293" s="124"/>
      <c r="V293" s="45"/>
    </row>
    <row r="294" spans="1:22" x14ac:dyDescent="0.25">
      <c r="A294" s="117"/>
      <c r="B294" s="118"/>
      <c r="C294" s="119"/>
      <c r="D294" s="114"/>
      <c r="E294" s="114"/>
      <c r="F294" s="120"/>
      <c r="G294" s="114"/>
      <c r="H294" s="114"/>
      <c r="I294" s="114"/>
      <c r="J294" s="114"/>
      <c r="K294" s="121"/>
      <c r="L294" s="122"/>
      <c r="M294" s="113"/>
      <c r="N294" s="113"/>
      <c r="O294" s="114"/>
      <c r="P294" s="115"/>
      <c r="Q294" s="114"/>
      <c r="R294" s="100"/>
      <c r="S294" s="114"/>
      <c r="T294" s="114"/>
      <c r="U294" s="114"/>
      <c r="V294" s="45"/>
    </row>
    <row r="295" spans="1:22" x14ac:dyDescent="0.25">
      <c r="A295" s="117"/>
      <c r="B295" s="118"/>
      <c r="C295" s="119"/>
      <c r="D295" s="114"/>
      <c r="E295" s="114"/>
      <c r="F295" s="120"/>
      <c r="G295" s="114"/>
      <c r="H295" s="114"/>
      <c r="I295" s="114"/>
      <c r="J295" s="114"/>
      <c r="K295" s="121"/>
      <c r="L295" s="122"/>
      <c r="M295" s="113"/>
      <c r="N295" s="113"/>
      <c r="O295" s="114"/>
      <c r="P295" s="115"/>
      <c r="Q295" s="114"/>
      <c r="R295" s="100"/>
      <c r="S295" s="114"/>
      <c r="T295" s="114"/>
      <c r="U295" s="114"/>
      <c r="V295" s="45"/>
    </row>
    <row r="296" spans="1:22" x14ac:dyDescent="0.25">
      <c r="A296" s="117"/>
      <c r="B296" s="118"/>
      <c r="C296" s="119"/>
      <c r="D296" s="114"/>
      <c r="E296" s="114"/>
      <c r="F296" s="120"/>
      <c r="G296" s="114"/>
      <c r="H296" s="114"/>
      <c r="I296" s="114"/>
      <c r="J296" s="114"/>
      <c r="K296" s="121"/>
      <c r="L296" s="122"/>
      <c r="M296" s="113"/>
      <c r="N296" s="113"/>
      <c r="O296" s="114"/>
      <c r="P296" s="115"/>
      <c r="Q296" s="114"/>
      <c r="R296" s="100"/>
      <c r="S296" s="114"/>
      <c r="T296" s="114"/>
      <c r="U296" s="114"/>
      <c r="V296" s="45"/>
    </row>
    <row r="297" spans="1:22" x14ac:dyDescent="0.25">
      <c r="A297" s="117"/>
      <c r="B297" s="118"/>
      <c r="C297" s="119"/>
      <c r="D297" s="114"/>
      <c r="E297" s="114"/>
      <c r="F297" s="120"/>
      <c r="G297" s="114"/>
      <c r="H297" s="114"/>
      <c r="I297" s="114"/>
      <c r="J297" s="114"/>
      <c r="K297" s="121"/>
      <c r="L297" s="122"/>
      <c r="M297" s="113"/>
      <c r="N297" s="113"/>
      <c r="O297" s="114"/>
      <c r="P297" s="115"/>
      <c r="Q297" s="114"/>
      <c r="R297" s="100"/>
      <c r="S297" s="114"/>
      <c r="T297" s="114"/>
      <c r="U297" s="114"/>
      <c r="V297" s="45"/>
    </row>
    <row r="298" spans="1:22" x14ac:dyDescent="0.25">
      <c r="A298" s="123"/>
      <c r="B298" s="118"/>
      <c r="C298" s="119"/>
      <c r="D298" s="113"/>
      <c r="E298" s="113"/>
      <c r="F298" s="120"/>
      <c r="G298" s="113"/>
      <c r="H298" s="113"/>
      <c r="I298" s="113"/>
      <c r="J298" s="113"/>
      <c r="K298" s="124"/>
      <c r="L298" s="122"/>
      <c r="M298" s="113"/>
      <c r="N298" s="113"/>
      <c r="O298" s="113"/>
      <c r="P298" s="120"/>
      <c r="Q298" s="113"/>
      <c r="R298" s="99"/>
      <c r="S298" s="113"/>
      <c r="T298" s="113"/>
      <c r="U298" s="113"/>
      <c r="V298" s="45"/>
    </row>
    <row r="299" spans="1:22" x14ac:dyDescent="0.25">
      <c r="A299" s="117"/>
      <c r="B299" s="118"/>
      <c r="C299" s="119"/>
      <c r="D299" s="114"/>
      <c r="E299" s="114"/>
      <c r="F299" s="120"/>
      <c r="G299" s="114"/>
      <c r="H299" s="114"/>
      <c r="I299" s="114"/>
      <c r="J299" s="114"/>
      <c r="K299" s="121"/>
      <c r="L299" s="122"/>
      <c r="M299" s="113"/>
      <c r="N299" s="113"/>
      <c r="O299" s="114"/>
      <c r="P299" s="115"/>
      <c r="Q299" s="114"/>
      <c r="R299" s="100"/>
      <c r="S299" s="114"/>
      <c r="T299" s="114"/>
      <c r="U299" s="114"/>
      <c r="V299" s="45"/>
    </row>
    <row r="300" spans="1:22" x14ac:dyDescent="0.25">
      <c r="A300" s="117"/>
      <c r="B300" s="118"/>
      <c r="C300" s="119"/>
      <c r="D300" s="114"/>
      <c r="E300" s="114"/>
      <c r="F300" s="120"/>
      <c r="G300" s="114"/>
      <c r="H300" s="114"/>
      <c r="I300" s="114"/>
      <c r="J300" s="114"/>
      <c r="K300" s="121"/>
      <c r="L300" s="122"/>
      <c r="M300" s="113"/>
      <c r="N300" s="113"/>
      <c r="O300" s="114"/>
      <c r="P300" s="115"/>
      <c r="Q300" s="114"/>
      <c r="R300" s="100"/>
      <c r="S300" s="114"/>
      <c r="T300" s="114"/>
      <c r="U300" s="114"/>
      <c r="V300" s="45"/>
    </row>
    <row r="301" spans="1:22" x14ac:dyDescent="0.25">
      <c r="A301" s="117"/>
      <c r="B301" s="118"/>
      <c r="C301" s="119"/>
      <c r="D301" s="114"/>
      <c r="E301" s="114"/>
      <c r="F301" s="120"/>
      <c r="G301" s="114"/>
      <c r="H301" s="114"/>
      <c r="I301" s="114"/>
      <c r="J301" s="114"/>
      <c r="K301" s="121"/>
      <c r="L301" s="122"/>
      <c r="M301" s="113"/>
      <c r="N301" s="113"/>
      <c r="O301" s="114"/>
      <c r="P301" s="115"/>
      <c r="Q301" s="114"/>
      <c r="R301" s="100"/>
      <c r="S301" s="114"/>
      <c r="T301" s="114"/>
      <c r="U301" s="114"/>
      <c r="V301" s="45"/>
    </row>
    <row r="302" spans="1:22" x14ac:dyDescent="0.25">
      <c r="A302" s="117"/>
      <c r="B302" s="118"/>
      <c r="C302" s="119"/>
      <c r="D302" s="114"/>
      <c r="E302" s="114"/>
      <c r="F302" s="120"/>
      <c r="G302" s="114"/>
      <c r="H302" s="114"/>
      <c r="I302" s="114"/>
      <c r="J302" s="114"/>
      <c r="K302" s="121"/>
      <c r="L302" s="122"/>
      <c r="M302" s="113"/>
      <c r="N302" s="113"/>
      <c r="O302" s="114"/>
      <c r="P302" s="115"/>
      <c r="Q302" s="114"/>
      <c r="R302" s="100"/>
      <c r="S302" s="114"/>
      <c r="T302" s="114"/>
      <c r="U302" s="114"/>
      <c r="V302" s="45"/>
    </row>
    <row r="303" spans="1:22" x14ac:dyDescent="0.25">
      <c r="A303" s="117"/>
      <c r="B303" s="118"/>
      <c r="C303" s="119"/>
      <c r="D303" s="114"/>
      <c r="E303" s="114"/>
      <c r="F303" s="120"/>
      <c r="G303" s="114"/>
      <c r="H303" s="114"/>
      <c r="I303" s="114"/>
      <c r="J303" s="114"/>
      <c r="K303" s="121"/>
      <c r="L303" s="122"/>
      <c r="M303" s="113"/>
      <c r="N303" s="113"/>
      <c r="O303" s="114"/>
      <c r="P303" s="115"/>
      <c r="Q303" s="114"/>
      <c r="R303" s="100"/>
      <c r="S303" s="114"/>
      <c r="T303" s="114"/>
      <c r="U303" s="114"/>
      <c r="V303" s="45"/>
    </row>
    <row r="304" spans="1:22" x14ac:dyDescent="0.25">
      <c r="A304" s="117"/>
      <c r="B304" s="118"/>
      <c r="C304" s="119"/>
      <c r="D304" s="114"/>
      <c r="E304" s="114"/>
      <c r="F304" s="120"/>
      <c r="G304" s="114"/>
      <c r="H304" s="114"/>
      <c r="I304" s="114"/>
      <c r="J304" s="114"/>
      <c r="K304" s="121"/>
      <c r="L304" s="122"/>
      <c r="M304" s="113"/>
      <c r="N304" s="113"/>
      <c r="O304" s="114"/>
      <c r="P304" s="115"/>
      <c r="Q304" s="114"/>
      <c r="R304" s="100"/>
      <c r="S304" s="114"/>
      <c r="T304" s="114"/>
      <c r="U304" s="114"/>
      <c r="V304" s="45"/>
    </row>
    <row r="305" spans="1:22" x14ac:dyDescent="0.25">
      <c r="A305" s="117"/>
      <c r="B305" s="118"/>
      <c r="C305" s="119"/>
      <c r="D305" s="114"/>
      <c r="E305" s="114"/>
      <c r="F305" s="120"/>
      <c r="G305" s="114"/>
      <c r="H305" s="114"/>
      <c r="I305" s="114"/>
      <c r="J305" s="114"/>
      <c r="K305" s="121"/>
      <c r="L305" s="122"/>
      <c r="M305" s="113"/>
      <c r="N305" s="113"/>
      <c r="O305" s="114"/>
      <c r="P305" s="115"/>
      <c r="Q305" s="114"/>
      <c r="R305" s="100"/>
      <c r="S305" s="114"/>
      <c r="T305" s="114"/>
      <c r="U305" s="114"/>
      <c r="V305" s="45"/>
    </row>
    <row r="306" spans="1:22" x14ac:dyDescent="0.25">
      <c r="A306" s="117"/>
      <c r="B306" s="118"/>
      <c r="C306" s="119"/>
      <c r="D306" s="114"/>
      <c r="E306" s="114"/>
      <c r="F306" s="120"/>
      <c r="G306" s="114"/>
      <c r="H306" s="114"/>
      <c r="I306" s="114"/>
      <c r="J306" s="114"/>
      <c r="K306" s="121"/>
      <c r="L306" s="122"/>
      <c r="M306" s="113"/>
      <c r="N306" s="113"/>
      <c r="O306" s="114"/>
      <c r="P306" s="115"/>
      <c r="Q306" s="114"/>
      <c r="R306" s="100"/>
      <c r="S306" s="114"/>
      <c r="T306" s="114"/>
      <c r="U306" s="114"/>
      <c r="V306" s="45"/>
    </row>
    <row r="307" spans="1:22" x14ac:dyDescent="0.25">
      <c r="A307" s="117"/>
      <c r="B307" s="118"/>
      <c r="C307" s="119"/>
      <c r="D307" s="114"/>
      <c r="E307" s="114"/>
      <c r="F307" s="120"/>
      <c r="G307" s="114"/>
      <c r="H307" s="114"/>
      <c r="I307" s="114"/>
      <c r="J307" s="114"/>
      <c r="K307" s="121"/>
      <c r="L307" s="122"/>
      <c r="M307" s="113"/>
      <c r="N307" s="113"/>
      <c r="O307" s="114"/>
      <c r="P307" s="115"/>
      <c r="Q307" s="114"/>
      <c r="R307" s="100"/>
      <c r="S307" s="114"/>
      <c r="T307" s="114"/>
      <c r="U307" s="114"/>
      <c r="V307" s="45"/>
    </row>
    <row r="308" spans="1:22" x14ac:dyDescent="0.25">
      <c r="A308" s="117"/>
      <c r="B308" s="118"/>
      <c r="C308" s="119"/>
      <c r="D308" s="114"/>
      <c r="E308" s="114"/>
      <c r="F308" s="120"/>
      <c r="G308" s="114"/>
      <c r="H308" s="114"/>
      <c r="I308" s="114"/>
      <c r="J308" s="114"/>
      <c r="K308" s="121"/>
      <c r="L308" s="122"/>
      <c r="M308" s="113"/>
      <c r="N308" s="113"/>
      <c r="O308" s="114"/>
      <c r="P308" s="115"/>
      <c r="Q308" s="114"/>
      <c r="R308" s="100"/>
      <c r="S308" s="114"/>
      <c r="T308" s="114"/>
      <c r="U308" s="114"/>
      <c r="V308" s="45"/>
    </row>
    <row r="309" spans="1:22" x14ac:dyDescent="0.25">
      <c r="A309" s="117"/>
      <c r="B309" s="118"/>
      <c r="C309" s="119"/>
      <c r="D309" s="114"/>
      <c r="E309" s="114"/>
      <c r="F309" s="120"/>
      <c r="G309" s="114"/>
      <c r="H309" s="114"/>
      <c r="I309" s="114"/>
      <c r="J309" s="114"/>
      <c r="K309" s="121"/>
      <c r="L309" s="122"/>
      <c r="M309" s="113"/>
      <c r="N309" s="113"/>
      <c r="O309" s="114"/>
      <c r="P309" s="115"/>
      <c r="Q309" s="114"/>
      <c r="R309" s="100"/>
      <c r="S309" s="114"/>
      <c r="T309" s="114"/>
      <c r="U309" s="114"/>
      <c r="V309" s="45"/>
    </row>
    <row r="310" spans="1:22" x14ac:dyDescent="0.25">
      <c r="A310" s="117"/>
      <c r="B310" s="118"/>
      <c r="C310" s="119"/>
      <c r="D310" s="114"/>
      <c r="E310" s="114"/>
      <c r="F310" s="120"/>
      <c r="G310" s="114"/>
      <c r="H310" s="114"/>
      <c r="I310" s="114"/>
      <c r="J310" s="114"/>
      <c r="K310" s="121"/>
      <c r="L310" s="122"/>
      <c r="M310" s="113"/>
      <c r="N310" s="113"/>
      <c r="O310" s="114"/>
      <c r="P310" s="115"/>
      <c r="Q310" s="114"/>
      <c r="R310" s="100"/>
      <c r="S310" s="114"/>
      <c r="T310" s="114"/>
      <c r="U310" s="114"/>
      <c r="V310" s="45"/>
    </row>
    <row r="311" spans="1:22" x14ac:dyDescent="0.25">
      <c r="A311" s="123"/>
      <c r="B311" s="118"/>
      <c r="C311" s="119"/>
      <c r="D311" s="113"/>
      <c r="E311" s="113"/>
      <c r="F311" s="120"/>
      <c r="G311" s="113"/>
      <c r="H311" s="113"/>
      <c r="I311" s="113"/>
      <c r="J311" s="114"/>
      <c r="K311" s="124"/>
      <c r="L311" s="122"/>
      <c r="M311" s="113"/>
      <c r="N311" s="113"/>
      <c r="O311" s="113"/>
      <c r="P311" s="120"/>
      <c r="Q311" s="113"/>
      <c r="R311" s="99"/>
      <c r="S311" s="113"/>
      <c r="T311" s="113"/>
      <c r="U311" s="113"/>
      <c r="V311" s="45"/>
    </row>
    <row r="312" spans="1:22" x14ac:dyDescent="0.25">
      <c r="A312" s="117"/>
      <c r="B312" s="118"/>
      <c r="C312" s="119"/>
      <c r="D312" s="114"/>
      <c r="E312" s="114"/>
      <c r="F312" s="120"/>
      <c r="G312" s="114"/>
      <c r="H312" s="114"/>
      <c r="I312" s="114"/>
      <c r="J312" s="114"/>
      <c r="K312" s="121"/>
      <c r="L312" s="122"/>
      <c r="M312" s="113"/>
      <c r="N312" s="113"/>
      <c r="O312" s="114"/>
      <c r="P312" s="115"/>
      <c r="Q312" s="114"/>
      <c r="R312" s="100"/>
      <c r="S312" s="114"/>
      <c r="T312" s="114"/>
      <c r="U312" s="114"/>
      <c r="V312" s="45"/>
    </row>
    <row r="313" spans="1:22" x14ac:dyDescent="0.25">
      <c r="A313" s="117"/>
      <c r="B313" s="118"/>
      <c r="C313" s="119"/>
      <c r="D313" s="114"/>
      <c r="E313" s="114"/>
      <c r="F313" s="120"/>
      <c r="G313" s="114"/>
      <c r="H313" s="114"/>
      <c r="I313" s="113"/>
      <c r="J313" s="114"/>
      <c r="K313" s="121"/>
      <c r="L313" s="122"/>
      <c r="M313" s="113"/>
      <c r="N313" s="113"/>
      <c r="O313" s="113"/>
      <c r="P313" s="120"/>
      <c r="Q313" s="113"/>
      <c r="R313" s="100"/>
      <c r="S313" s="113"/>
      <c r="T313" s="114"/>
      <c r="U313" s="114"/>
      <c r="V313" s="45"/>
    </row>
    <row r="314" spans="1:22" x14ac:dyDescent="0.25">
      <c r="A314" s="117"/>
      <c r="B314" s="118"/>
      <c r="C314" s="119"/>
      <c r="D314" s="114"/>
      <c r="E314" s="114"/>
      <c r="F314" s="120"/>
      <c r="G314" s="114"/>
      <c r="H314" s="114"/>
      <c r="I314" s="114"/>
      <c r="J314" s="114"/>
      <c r="K314" s="121"/>
      <c r="L314" s="122"/>
      <c r="M314" s="113"/>
      <c r="N314" s="113"/>
      <c r="O314" s="114"/>
      <c r="P314" s="115"/>
      <c r="Q314" s="114"/>
      <c r="R314" s="100"/>
      <c r="S314" s="114"/>
      <c r="T314" s="114"/>
      <c r="U314" s="114"/>
      <c r="V314" s="45"/>
    </row>
    <row r="315" spans="1:22" x14ac:dyDescent="0.25">
      <c r="A315" s="117"/>
      <c r="B315" s="118"/>
      <c r="C315" s="119"/>
      <c r="D315" s="114"/>
      <c r="E315" s="114"/>
      <c r="F315" s="120"/>
      <c r="G315" s="114"/>
      <c r="H315" s="114"/>
      <c r="I315" s="114"/>
      <c r="J315" s="114"/>
      <c r="K315" s="121"/>
      <c r="L315" s="122"/>
      <c r="M315" s="113"/>
      <c r="N315" s="113"/>
      <c r="O315" s="114"/>
      <c r="P315" s="115"/>
      <c r="Q315" s="114"/>
      <c r="R315" s="100"/>
      <c r="S315" s="114"/>
      <c r="T315" s="114"/>
      <c r="U315" s="114"/>
      <c r="V315" s="45"/>
    </row>
    <row r="316" spans="1:22" x14ac:dyDescent="0.25">
      <c r="A316" s="117"/>
      <c r="B316" s="118"/>
      <c r="C316" s="119"/>
      <c r="D316" s="114"/>
      <c r="E316" s="114"/>
      <c r="F316" s="120"/>
      <c r="G316" s="114"/>
      <c r="H316" s="114"/>
      <c r="I316" s="114"/>
      <c r="J316" s="114"/>
      <c r="K316" s="121"/>
      <c r="L316" s="122"/>
      <c r="M316" s="113"/>
      <c r="N316" s="113"/>
      <c r="O316" s="114"/>
      <c r="P316" s="115"/>
      <c r="Q316" s="114"/>
      <c r="R316" s="100"/>
      <c r="S316" s="114"/>
      <c r="T316" s="114"/>
      <c r="U316" s="114"/>
      <c r="V316" s="45"/>
    </row>
    <row r="317" spans="1:22" x14ac:dyDescent="0.25">
      <c r="A317" s="125"/>
      <c r="B317" s="118"/>
      <c r="C317" s="119"/>
      <c r="D317" s="114"/>
      <c r="E317" s="114"/>
      <c r="F317" s="120"/>
      <c r="G317" s="114"/>
      <c r="H317" s="114"/>
      <c r="I317" s="114"/>
      <c r="J317" s="114"/>
      <c r="K317" s="121"/>
      <c r="L317" s="122"/>
      <c r="M317" s="113"/>
      <c r="N317" s="113"/>
      <c r="O317" s="113"/>
      <c r="P317" s="120"/>
      <c r="Q317" s="113"/>
      <c r="R317" s="100"/>
      <c r="S317" s="113"/>
      <c r="T317" s="114"/>
      <c r="U317" s="114"/>
      <c r="V317" s="45"/>
    </row>
    <row r="318" spans="1:22" x14ac:dyDescent="0.25">
      <c r="A318" s="126"/>
      <c r="B318" s="118"/>
      <c r="C318" s="84"/>
      <c r="D318" s="127"/>
      <c r="E318" s="127"/>
      <c r="F318" s="128"/>
      <c r="G318" s="127"/>
      <c r="H318" s="127"/>
      <c r="I318" s="127"/>
      <c r="J318" s="127"/>
      <c r="K318" s="129"/>
      <c r="L318" s="130"/>
      <c r="M318" s="133"/>
      <c r="N318" s="133"/>
      <c r="O318" s="127"/>
      <c r="P318" s="134"/>
      <c r="Q318" s="127"/>
      <c r="R318" s="127"/>
      <c r="S318" s="127"/>
      <c r="T318" s="127"/>
      <c r="U318" s="127"/>
      <c r="V318" s="45"/>
    </row>
    <row r="319" spans="1:22" x14ac:dyDescent="0.25">
      <c r="A319" s="117"/>
      <c r="B319" s="118"/>
      <c r="C319" s="119"/>
      <c r="D319" s="114"/>
      <c r="E319" s="114"/>
      <c r="F319" s="120"/>
      <c r="G319" s="114"/>
      <c r="H319" s="114"/>
      <c r="I319" s="114"/>
      <c r="J319" s="114"/>
      <c r="K319" s="121"/>
      <c r="L319" s="122"/>
      <c r="M319" s="113"/>
      <c r="N319" s="113"/>
      <c r="O319" s="114"/>
      <c r="P319" s="115"/>
      <c r="Q319" s="114"/>
      <c r="R319" s="100"/>
      <c r="S319" s="114"/>
      <c r="T319" s="114"/>
      <c r="U319" s="114"/>
      <c r="V319" s="45"/>
    </row>
    <row r="320" spans="1:22" x14ac:dyDescent="0.25">
      <c r="A320" s="117"/>
      <c r="B320" s="118"/>
      <c r="C320" s="119"/>
      <c r="D320" s="114"/>
      <c r="E320" s="114"/>
      <c r="F320" s="120"/>
      <c r="G320" s="114"/>
      <c r="H320" s="114"/>
      <c r="I320" s="114"/>
      <c r="J320" s="114"/>
      <c r="K320" s="121"/>
      <c r="L320" s="122"/>
      <c r="M320" s="113"/>
      <c r="N320" s="113"/>
      <c r="O320" s="114"/>
      <c r="P320" s="115"/>
      <c r="Q320" s="114"/>
      <c r="R320" s="100"/>
      <c r="S320" s="114"/>
      <c r="T320" s="114"/>
      <c r="U320" s="114"/>
      <c r="V320" s="45"/>
    </row>
    <row r="321" spans="1:22" x14ac:dyDescent="0.25">
      <c r="A321" s="123"/>
      <c r="B321" s="118"/>
      <c r="C321" s="119"/>
      <c r="D321" s="113"/>
      <c r="E321" s="113"/>
      <c r="F321" s="120"/>
      <c r="G321" s="113"/>
      <c r="H321" s="113"/>
      <c r="I321" s="113"/>
      <c r="J321" s="113"/>
      <c r="K321" s="124"/>
      <c r="L321" s="122"/>
      <c r="M321" s="113"/>
      <c r="N321" s="113"/>
      <c r="O321" s="113"/>
      <c r="P321" s="120"/>
      <c r="Q321" s="113"/>
      <c r="R321" s="99"/>
      <c r="S321" s="113"/>
      <c r="T321" s="113"/>
      <c r="U321" s="124"/>
      <c r="V321" s="45"/>
    </row>
    <row r="322" spans="1:22" x14ac:dyDescent="0.25">
      <c r="A322" s="117"/>
      <c r="B322" s="118"/>
      <c r="C322" s="119"/>
      <c r="D322" s="114"/>
      <c r="E322" s="114"/>
      <c r="F322" s="120"/>
      <c r="G322" s="114"/>
      <c r="H322" s="114"/>
      <c r="I322" s="114"/>
      <c r="J322" s="114"/>
      <c r="K322" s="121"/>
      <c r="L322" s="122"/>
      <c r="M322" s="113"/>
      <c r="N322" s="113"/>
      <c r="O322" s="114"/>
      <c r="P322" s="115"/>
      <c r="Q322" s="114"/>
      <c r="R322" s="100"/>
      <c r="S322" s="114"/>
      <c r="T322" s="114"/>
      <c r="U322" s="114"/>
      <c r="V322" s="45"/>
    </row>
    <row r="323" spans="1:22" x14ac:dyDescent="0.25">
      <c r="A323" s="117"/>
      <c r="B323" s="118"/>
      <c r="C323" s="119"/>
      <c r="D323" s="114"/>
      <c r="E323" s="114"/>
      <c r="F323" s="120"/>
      <c r="G323" s="114"/>
      <c r="H323" s="114"/>
      <c r="I323" s="114"/>
      <c r="J323" s="114"/>
      <c r="K323" s="121"/>
      <c r="L323" s="122"/>
      <c r="M323" s="113"/>
      <c r="N323" s="113"/>
      <c r="O323" s="114"/>
      <c r="P323" s="115"/>
      <c r="Q323" s="114"/>
      <c r="R323" s="100"/>
      <c r="S323" s="114"/>
      <c r="T323" s="114"/>
      <c r="U323" s="114"/>
      <c r="V323" s="45"/>
    </row>
    <row r="324" spans="1:22" x14ac:dyDescent="0.25">
      <c r="A324" s="117"/>
      <c r="B324" s="118"/>
      <c r="C324" s="119"/>
      <c r="D324" s="114"/>
      <c r="E324" s="114"/>
      <c r="F324" s="120"/>
      <c r="G324" s="114"/>
      <c r="H324" s="114"/>
      <c r="I324" s="114"/>
      <c r="J324" s="114"/>
      <c r="K324" s="121"/>
      <c r="L324" s="122"/>
      <c r="M324" s="113"/>
      <c r="N324" s="113"/>
      <c r="O324" s="114"/>
      <c r="P324" s="115"/>
      <c r="Q324" s="114"/>
      <c r="R324" s="100"/>
      <c r="S324" s="114"/>
      <c r="T324" s="114"/>
      <c r="U324" s="114"/>
      <c r="V324" s="45"/>
    </row>
    <row r="325" spans="1:22" x14ac:dyDescent="0.25">
      <c r="A325" s="117"/>
      <c r="B325" s="118"/>
      <c r="C325" s="119"/>
      <c r="D325" s="114"/>
      <c r="E325" s="114"/>
      <c r="F325" s="120"/>
      <c r="G325" s="114"/>
      <c r="H325" s="114"/>
      <c r="I325" s="114"/>
      <c r="J325" s="114"/>
      <c r="K325" s="121"/>
      <c r="L325" s="122"/>
      <c r="M325" s="113"/>
      <c r="N325" s="113"/>
      <c r="O325" s="114"/>
      <c r="P325" s="115"/>
      <c r="Q325" s="114"/>
      <c r="R325" s="100"/>
      <c r="S325" s="114"/>
      <c r="T325" s="114"/>
      <c r="U325" s="114"/>
      <c r="V325" s="45"/>
    </row>
    <row r="326" spans="1:22" x14ac:dyDescent="0.25">
      <c r="A326" s="123"/>
      <c r="B326" s="118"/>
      <c r="C326" s="119"/>
      <c r="D326" s="113"/>
      <c r="E326" s="113"/>
      <c r="F326" s="120"/>
      <c r="G326" s="113"/>
      <c r="H326" s="113"/>
      <c r="I326" s="113"/>
      <c r="J326" s="113"/>
      <c r="K326" s="124"/>
      <c r="L326" s="122"/>
      <c r="M326" s="113"/>
      <c r="N326" s="113"/>
      <c r="O326" s="113"/>
      <c r="P326" s="120"/>
      <c r="Q326" s="113"/>
      <c r="R326" s="99"/>
      <c r="S326" s="113"/>
      <c r="T326" s="113"/>
      <c r="U326" s="113"/>
      <c r="V326" s="45"/>
    </row>
    <row r="327" spans="1:22" x14ac:dyDescent="0.25">
      <c r="A327" s="117"/>
      <c r="B327" s="118"/>
      <c r="C327" s="119"/>
      <c r="D327" s="114"/>
      <c r="E327" s="114"/>
      <c r="F327" s="120"/>
      <c r="G327" s="114"/>
      <c r="H327" s="114"/>
      <c r="I327" s="114"/>
      <c r="J327" s="114"/>
      <c r="K327" s="121"/>
      <c r="L327" s="122"/>
      <c r="M327" s="113"/>
      <c r="N327" s="113"/>
      <c r="O327" s="114"/>
      <c r="P327" s="115"/>
      <c r="Q327" s="114"/>
      <c r="R327" s="100"/>
      <c r="S327" s="114"/>
      <c r="T327" s="114"/>
      <c r="U327" s="114"/>
      <c r="V327" s="45"/>
    </row>
    <row r="328" spans="1:22" x14ac:dyDescent="0.25">
      <c r="A328" s="117"/>
      <c r="B328" s="118"/>
      <c r="C328" s="119"/>
      <c r="D328" s="114"/>
      <c r="E328" s="114"/>
      <c r="F328" s="120"/>
      <c r="G328" s="114"/>
      <c r="H328" s="114"/>
      <c r="I328" s="114"/>
      <c r="J328" s="114"/>
      <c r="K328" s="121"/>
      <c r="L328" s="122"/>
      <c r="M328" s="113"/>
      <c r="N328" s="113"/>
      <c r="O328" s="114"/>
      <c r="P328" s="115"/>
      <c r="Q328" s="114"/>
      <c r="R328" s="100"/>
      <c r="S328" s="114"/>
      <c r="T328" s="114"/>
      <c r="U328" s="114"/>
      <c r="V328" s="45"/>
    </row>
    <row r="329" spans="1:22" x14ac:dyDescent="0.25">
      <c r="A329" s="117"/>
      <c r="B329" s="118"/>
      <c r="C329" s="119"/>
      <c r="D329" s="114"/>
      <c r="E329" s="114"/>
      <c r="F329" s="120"/>
      <c r="G329" s="114"/>
      <c r="H329" s="114"/>
      <c r="I329" s="114"/>
      <c r="J329" s="114"/>
      <c r="K329" s="121"/>
      <c r="L329" s="122"/>
      <c r="M329" s="113"/>
      <c r="N329" s="113"/>
      <c r="O329" s="114"/>
      <c r="P329" s="115"/>
      <c r="Q329" s="114"/>
      <c r="R329" s="100"/>
      <c r="S329" s="114"/>
      <c r="T329" s="114"/>
      <c r="U329" s="114"/>
      <c r="V329" s="45"/>
    </row>
    <row r="330" spans="1:22" x14ac:dyDescent="0.25">
      <c r="A330" s="117"/>
      <c r="B330" s="118"/>
      <c r="C330" s="119"/>
      <c r="D330" s="114"/>
      <c r="E330" s="114"/>
      <c r="F330" s="120"/>
      <c r="G330" s="114"/>
      <c r="H330" s="114"/>
      <c r="I330" s="114"/>
      <c r="J330" s="114"/>
      <c r="K330" s="121"/>
      <c r="L330" s="122"/>
      <c r="M330" s="113"/>
      <c r="N330" s="113"/>
      <c r="O330" s="114"/>
      <c r="P330" s="115"/>
      <c r="Q330" s="114"/>
      <c r="R330" s="100"/>
      <c r="S330" s="114"/>
      <c r="T330" s="114"/>
      <c r="U330" s="114"/>
      <c r="V330" s="45"/>
    </row>
    <row r="331" spans="1:22" x14ac:dyDescent="0.25">
      <c r="A331" s="117"/>
      <c r="B331" s="118"/>
      <c r="C331" s="119"/>
      <c r="D331" s="114"/>
      <c r="E331" s="114"/>
      <c r="F331" s="120"/>
      <c r="G331" s="114"/>
      <c r="H331" s="114"/>
      <c r="I331" s="114"/>
      <c r="J331" s="114"/>
      <c r="K331" s="121"/>
      <c r="L331" s="122"/>
      <c r="M331" s="113"/>
      <c r="N331" s="113"/>
      <c r="O331" s="114"/>
      <c r="P331" s="115"/>
      <c r="Q331" s="114"/>
      <c r="R331" s="100"/>
      <c r="S331" s="114"/>
      <c r="T331" s="114"/>
      <c r="U331" s="114"/>
      <c r="V331" s="45"/>
    </row>
    <row r="332" spans="1:22" x14ac:dyDescent="0.25">
      <c r="A332" s="117"/>
      <c r="B332" s="118"/>
      <c r="C332" s="119"/>
      <c r="D332" s="114"/>
      <c r="E332" s="114"/>
      <c r="F332" s="120"/>
      <c r="G332" s="114"/>
      <c r="H332" s="114"/>
      <c r="I332" s="114"/>
      <c r="J332" s="114"/>
      <c r="K332" s="121"/>
      <c r="L332" s="122"/>
      <c r="M332" s="113"/>
      <c r="N332" s="113"/>
      <c r="O332" s="114"/>
      <c r="P332" s="115"/>
      <c r="Q332" s="114"/>
      <c r="R332" s="100"/>
      <c r="S332" s="114"/>
      <c r="T332" s="114"/>
      <c r="U332" s="114"/>
      <c r="V332" s="45"/>
    </row>
    <row r="333" spans="1:22" x14ac:dyDescent="0.25">
      <c r="A333" s="117"/>
      <c r="B333" s="118"/>
      <c r="C333" s="119"/>
      <c r="D333" s="114"/>
      <c r="E333" s="114"/>
      <c r="F333" s="120"/>
      <c r="G333" s="114"/>
      <c r="H333" s="114"/>
      <c r="I333" s="114"/>
      <c r="J333" s="114"/>
      <c r="K333" s="121"/>
      <c r="L333" s="122"/>
      <c r="M333" s="113"/>
      <c r="N333" s="113"/>
      <c r="O333" s="114"/>
      <c r="P333" s="115"/>
      <c r="Q333" s="114"/>
      <c r="R333" s="100"/>
      <c r="S333" s="114"/>
      <c r="T333" s="114"/>
      <c r="U333" s="114"/>
      <c r="V333" s="45"/>
    </row>
    <row r="334" spans="1:22" x14ac:dyDescent="0.25">
      <c r="A334" s="117"/>
      <c r="B334" s="118"/>
      <c r="C334" s="119"/>
      <c r="D334" s="114"/>
      <c r="E334" s="114"/>
      <c r="F334" s="120"/>
      <c r="G334" s="114"/>
      <c r="H334" s="114"/>
      <c r="I334" s="114"/>
      <c r="J334" s="114"/>
      <c r="K334" s="121"/>
      <c r="L334" s="122"/>
      <c r="M334" s="113"/>
      <c r="N334" s="113"/>
      <c r="O334" s="114"/>
      <c r="P334" s="115"/>
      <c r="Q334" s="114"/>
      <c r="R334" s="100"/>
      <c r="S334" s="114"/>
      <c r="T334" s="114"/>
      <c r="U334" s="114"/>
      <c r="V334" s="45"/>
    </row>
    <row r="335" spans="1:22" x14ac:dyDescent="0.25">
      <c r="A335" s="117"/>
      <c r="B335" s="118"/>
      <c r="C335" s="119"/>
      <c r="D335" s="114"/>
      <c r="E335" s="114"/>
      <c r="F335" s="120"/>
      <c r="G335" s="114"/>
      <c r="H335" s="114"/>
      <c r="I335" s="114"/>
      <c r="J335" s="114"/>
      <c r="K335" s="121"/>
      <c r="L335" s="122"/>
      <c r="M335" s="113"/>
      <c r="N335" s="113"/>
      <c r="O335" s="114"/>
      <c r="P335" s="115"/>
      <c r="Q335" s="114"/>
      <c r="R335" s="100"/>
      <c r="S335" s="114"/>
      <c r="T335" s="114"/>
      <c r="U335" s="114"/>
      <c r="V335" s="45"/>
    </row>
    <row r="336" spans="1:22" x14ac:dyDescent="0.25">
      <c r="A336" s="117"/>
      <c r="B336" s="118"/>
      <c r="C336" s="119"/>
      <c r="D336" s="114"/>
      <c r="E336" s="114"/>
      <c r="F336" s="120"/>
      <c r="G336" s="114"/>
      <c r="H336" s="114"/>
      <c r="I336" s="114"/>
      <c r="J336" s="114"/>
      <c r="K336" s="121"/>
      <c r="L336" s="122"/>
      <c r="M336" s="113"/>
      <c r="N336" s="113"/>
      <c r="O336" s="114"/>
      <c r="P336" s="115"/>
      <c r="Q336" s="114"/>
      <c r="R336" s="100"/>
      <c r="S336" s="114"/>
      <c r="T336" s="114"/>
      <c r="U336" s="114"/>
      <c r="V336" s="45"/>
    </row>
    <row r="337" spans="1:22" x14ac:dyDescent="0.25">
      <c r="A337" s="117"/>
      <c r="B337" s="118"/>
      <c r="C337" s="119"/>
      <c r="D337" s="114"/>
      <c r="E337" s="114"/>
      <c r="F337" s="120"/>
      <c r="G337" s="114"/>
      <c r="H337" s="114"/>
      <c r="I337" s="114"/>
      <c r="J337" s="114"/>
      <c r="K337" s="121"/>
      <c r="L337" s="122"/>
      <c r="M337" s="113"/>
      <c r="N337" s="113"/>
      <c r="O337" s="114"/>
      <c r="P337" s="115"/>
      <c r="Q337" s="114"/>
      <c r="R337" s="100"/>
      <c r="S337" s="114"/>
      <c r="T337" s="114"/>
      <c r="U337" s="114"/>
      <c r="V337" s="45"/>
    </row>
    <row r="338" spans="1:22" x14ac:dyDescent="0.25">
      <c r="A338" s="117"/>
      <c r="B338" s="118"/>
      <c r="C338" s="119"/>
      <c r="D338" s="114"/>
      <c r="E338" s="114"/>
      <c r="F338" s="120"/>
      <c r="G338" s="114"/>
      <c r="H338" s="114"/>
      <c r="I338" s="114"/>
      <c r="J338" s="114"/>
      <c r="K338" s="121"/>
      <c r="L338" s="122"/>
      <c r="M338" s="113"/>
      <c r="N338" s="113"/>
      <c r="O338" s="114"/>
      <c r="P338" s="115"/>
      <c r="Q338" s="114"/>
      <c r="R338" s="100"/>
      <c r="S338" s="114"/>
      <c r="T338" s="114"/>
      <c r="U338" s="114"/>
      <c r="V338" s="45"/>
    </row>
    <row r="339" spans="1:22" x14ac:dyDescent="0.25">
      <c r="A339" s="123"/>
      <c r="B339" s="118"/>
      <c r="C339" s="119"/>
      <c r="D339" s="113"/>
      <c r="E339" s="113"/>
      <c r="F339" s="120"/>
      <c r="G339" s="113"/>
      <c r="H339" s="113"/>
      <c r="I339" s="113"/>
      <c r="J339" s="114"/>
      <c r="K339" s="124"/>
      <c r="L339" s="122"/>
      <c r="M339" s="113"/>
      <c r="N339" s="113"/>
      <c r="O339" s="113"/>
      <c r="P339" s="120"/>
      <c r="Q339" s="113"/>
      <c r="R339" s="99"/>
      <c r="S339" s="113"/>
      <c r="T339" s="113"/>
      <c r="U339" s="113"/>
      <c r="V339" s="45"/>
    </row>
    <row r="340" spans="1:22" x14ac:dyDescent="0.25">
      <c r="A340" s="117"/>
      <c r="B340" s="118"/>
      <c r="C340" s="119"/>
      <c r="D340" s="114"/>
      <c r="E340" s="114"/>
      <c r="F340" s="120"/>
      <c r="G340" s="114"/>
      <c r="H340" s="114"/>
      <c r="I340" s="114"/>
      <c r="J340" s="114"/>
      <c r="K340" s="121"/>
      <c r="L340" s="122"/>
      <c r="M340" s="113"/>
      <c r="N340" s="113"/>
      <c r="O340" s="114"/>
      <c r="P340" s="115"/>
      <c r="Q340" s="114"/>
      <c r="R340" s="100"/>
      <c r="S340" s="114"/>
      <c r="T340" s="114"/>
      <c r="U340" s="114"/>
      <c r="V340" s="45"/>
    </row>
    <row r="341" spans="1:22" x14ac:dyDescent="0.25">
      <c r="A341" s="117"/>
      <c r="B341" s="118"/>
      <c r="C341" s="119"/>
      <c r="D341" s="114"/>
      <c r="E341" s="114"/>
      <c r="F341" s="120"/>
      <c r="G341" s="114"/>
      <c r="H341" s="114"/>
      <c r="I341" s="113"/>
      <c r="J341" s="114"/>
      <c r="K341" s="121"/>
      <c r="L341" s="122"/>
      <c r="M341" s="113"/>
      <c r="N341" s="113"/>
      <c r="O341" s="113"/>
      <c r="P341" s="120"/>
      <c r="Q341" s="113"/>
      <c r="R341" s="100"/>
      <c r="S341" s="113"/>
      <c r="T341" s="114"/>
      <c r="U341" s="114"/>
      <c r="V341" s="45"/>
    </row>
    <row r="342" spans="1:22" x14ac:dyDescent="0.25">
      <c r="A342" s="117"/>
      <c r="B342" s="118"/>
      <c r="C342" s="119"/>
      <c r="D342" s="114"/>
      <c r="E342" s="114"/>
      <c r="F342" s="120"/>
      <c r="G342" s="114"/>
      <c r="H342" s="114"/>
      <c r="I342" s="114"/>
      <c r="J342" s="114"/>
      <c r="K342" s="121"/>
      <c r="L342" s="122"/>
      <c r="M342" s="113"/>
      <c r="N342" s="113"/>
      <c r="O342" s="114"/>
      <c r="P342" s="115"/>
      <c r="Q342" s="114"/>
      <c r="R342" s="100"/>
      <c r="S342" s="114"/>
      <c r="T342" s="114"/>
      <c r="U342" s="114"/>
      <c r="V342" s="45"/>
    </row>
    <row r="343" spans="1:22" x14ac:dyDescent="0.25">
      <c r="A343" s="117"/>
      <c r="B343" s="118"/>
      <c r="C343" s="119"/>
      <c r="D343" s="114"/>
      <c r="E343" s="114"/>
      <c r="F343" s="120"/>
      <c r="G343" s="114"/>
      <c r="H343" s="114"/>
      <c r="I343" s="114"/>
      <c r="J343" s="114"/>
      <c r="K343" s="121"/>
      <c r="L343" s="122"/>
      <c r="M343" s="113"/>
      <c r="N343" s="113"/>
      <c r="O343" s="114"/>
      <c r="P343" s="115"/>
      <c r="Q343" s="114"/>
      <c r="R343" s="100"/>
      <c r="S343" s="114"/>
      <c r="T343" s="114"/>
      <c r="U343" s="114"/>
      <c r="V343" s="45"/>
    </row>
    <row r="344" spans="1:22" x14ac:dyDescent="0.25">
      <c r="A344" s="117"/>
      <c r="B344" s="118"/>
      <c r="C344" s="119"/>
      <c r="D344" s="114"/>
      <c r="E344" s="114"/>
      <c r="F344" s="120"/>
      <c r="G344" s="114"/>
      <c r="H344" s="114"/>
      <c r="I344" s="114"/>
      <c r="J344" s="114"/>
      <c r="K344" s="121"/>
      <c r="L344" s="122"/>
      <c r="M344" s="113"/>
      <c r="N344" s="113"/>
      <c r="O344" s="114"/>
      <c r="P344" s="115"/>
      <c r="Q344" s="114"/>
      <c r="R344" s="100"/>
      <c r="S344" s="114"/>
      <c r="T344" s="114"/>
      <c r="U344" s="114"/>
      <c r="V344" s="45"/>
    </row>
    <row r="345" spans="1:22" x14ac:dyDescent="0.25">
      <c r="A345" s="125"/>
      <c r="B345" s="118"/>
      <c r="C345" s="119"/>
      <c r="D345" s="114"/>
      <c r="E345" s="114"/>
      <c r="F345" s="120"/>
      <c r="G345" s="114"/>
      <c r="H345" s="114"/>
      <c r="I345" s="114"/>
      <c r="J345" s="114"/>
      <c r="K345" s="121"/>
      <c r="L345" s="122"/>
      <c r="M345" s="113"/>
      <c r="N345" s="113"/>
      <c r="O345" s="113"/>
      <c r="P345" s="120"/>
      <c r="Q345" s="113"/>
      <c r="R345" s="100"/>
      <c r="S345" s="113"/>
      <c r="T345" s="114"/>
      <c r="U345" s="114"/>
      <c r="V345" s="45"/>
    </row>
    <row r="346" spans="1:22" x14ac:dyDescent="0.25">
      <c r="A346" s="126"/>
      <c r="B346" s="118"/>
      <c r="C346" s="84"/>
      <c r="D346" s="127"/>
      <c r="E346" s="127"/>
      <c r="F346" s="128"/>
      <c r="G346" s="127"/>
      <c r="H346" s="127"/>
      <c r="I346" s="127"/>
      <c r="J346" s="127"/>
      <c r="K346" s="129"/>
      <c r="L346" s="130"/>
      <c r="M346" s="133"/>
      <c r="N346" s="133"/>
      <c r="O346" s="127"/>
      <c r="P346" s="134"/>
      <c r="Q346" s="127"/>
      <c r="R346" s="127"/>
      <c r="S346" s="127"/>
      <c r="T346" s="127"/>
      <c r="U346" s="127"/>
      <c r="V346" s="45"/>
    </row>
    <row r="347" spans="1:22" x14ac:dyDescent="0.25">
      <c r="A347" s="117"/>
      <c r="B347" s="118"/>
      <c r="C347" s="119"/>
      <c r="D347" s="114"/>
      <c r="E347" s="114"/>
      <c r="F347" s="120"/>
      <c r="G347" s="114"/>
      <c r="H347" s="114"/>
      <c r="I347" s="114"/>
      <c r="J347" s="114"/>
      <c r="K347" s="121"/>
      <c r="L347" s="122"/>
      <c r="M347" s="113"/>
      <c r="N347" s="113"/>
      <c r="O347" s="114"/>
      <c r="P347" s="115"/>
      <c r="Q347" s="114"/>
      <c r="R347" s="100"/>
      <c r="S347" s="114"/>
      <c r="T347" s="114"/>
      <c r="U347" s="114"/>
      <c r="V347" s="45"/>
    </row>
    <row r="348" spans="1:22" x14ac:dyDescent="0.25">
      <c r="A348" s="117"/>
      <c r="B348" s="118"/>
      <c r="C348" s="119"/>
      <c r="D348" s="114"/>
      <c r="E348" s="114"/>
      <c r="F348" s="120"/>
      <c r="G348" s="114"/>
      <c r="H348" s="114"/>
      <c r="I348" s="114"/>
      <c r="J348" s="114"/>
      <c r="K348" s="121"/>
      <c r="L348" s="122"/>
      <c r="M348" s="113"/>
      <c r="N348" s="113"/>
      <c r="O348" s="114"/>
      <c r="P348" s="115"/>
      <c r="Q348" s="114"/>
      <c r="R348" s="100"/>
      <c r="S348" s="114"/>
      <c r="T348" s="114"/>
      <c r="U348" s="114"/>
      <c r="V348" s="45"/>
    </row>
    <row r="349" spans="1:22" x14ac:dyDescent="0.25">
      <c r="A349" s="123"/>
      <c r="B349" s="118"/>
      <c r="C349" s="119"/>
      <c r="D349" s="113"/>
      <c r="E349" s="113"/>
      <c r="F349" s="120"/>
      <c r="G349" s="113"/>
      <c r="H349" s="113"/>
      <c r="I349" s="113"/>
      <c r="J349" s="113"/>
      <c r="K349" s="124"/>
      <c r="L349" s="122"/>
      <c r="M349" s="113"/>
      <c r="N349" s="113"/>
      <c r="O349" s="113"/>
      <c r="P349" s="120"/>
      <c r="Q349" s="113"/>
      <c r="R349" s="99"/>
      <c r="S349" s="113"/>
      <c r="T349" s="113"/>
      <c r="U349" s="124"/>
      <c r="V349" s="45"/>
    </row>
    <row r="350" spans="1:22" x14ac:dyDescent="0.25">
      <c r="A350" s="117"/>
      <c r="B350" s="118"/>
      <c r="C350" s="119"/>
      <c r="D350" s="114"/>
      <c r="E350" s="114"/>
      <c r="F350" s="120"/>
      <c r="G350" s="114"/>
      <c r="H350" s="114"/>
      <c r="I350" s="114"/>
      <c r="J350" s="114"/>
      <c r="K350" s="121"/>
      <c r="L350" s="122"/>
      <c r="M350" s="113"/>
      <c r="N350" s="113"/>
      <c r="O350" s="114"/>
      <c r="P350" s="115"/>
      <c r="Q350" s="114"/>
      <c r="R350" s="100"/>
      <c r="S350" s="114"/>
      <c r="T350" s="114"/>
      <c r="U350" s="114"/>
      <c r="V350" s="45"/>
    </row>
    <row r="351" spans="1:22" x14ac:dyDescent="0.25">
      <c r="A351" s="117"/>
      <c r="B351" s="118"/>
      <c r="C351" s="119"/>
      <c r="D351" s="114"/>
      <c r="E351" s="114"/>
      <c r="F351" s="120"/>
      <c r="G351" s="114"/>
      <c r="H351" s="114"/>
      <c r="I351" s="114"/>
      <c r="J351" s="114"/>
      <c r="K351" s="121"/>
      <c r="L351" s="122"/>
      <c r="M351" s="113"/>
      <c r="N351" s="113"/>
      <c r="O351" s="114"/>
      <c r="P351" s="115"/>
      <c r="Q351" s="114"/>
      <c r="R351" s="100"/>
      <c r="S351" s="114"/>
      <c r="T351" s="114"/>
      <c r="U351" s="114"/>
      <c r="V351" s="45"/>
    </row>
    <row r="352" spans="1:22" x14ac:dyDescent="0.25">
      <c r="A352" s="117"/>
      <c r="B352" s="118"/>
      <c r="C352" s="119"/>
      <c r="D352" s="114"/>
      <c r="E352" s="114"/>
      <c r="F352" s="120"/>
      <c r="G352" s="114"/>
      <c r="H352" s="114"/>
      <c r="I352" s="114"/>
      <c r="J352" s="114"/>
      <c r="K352" s="121"/>
      <c r="L352" s="122"/>
      <c r="M352" s="113"/>
      <c r="N352" s="113"/>
      <c r="O352" s="114"/>
      <c r="P352" s="115"/>
      <c r="Q352" s="114"/>
      <c r="R352" s="100"/>
      <c r="S352" s="114"/>
      <c r="T352" s="114"/>
      <c r="U352" s="114"/>
      <c r="V352" s="45"/>
    </row>
    <row r="353" spans="1:22" x14ac:dyDescent="0.25">
      <c r="A353" s="117"/>
      <c r="B353" s="118"/>
      <c r="C353" s="119"/>
      <c r="D353" s="114"/>
      <c r="E353" s="114"/>
      <c r="F353" s="120"/>
      <c r="G353" s="114"/>
      <c r="H353" s="114"/>
      <c r="I353" s="114"/>
      <c r="J353" s="114"/>
      <c r="K353" s="121"/>
      <c r="L353" s="122"/>
      <c r="M353" s="113"/>
      <c r="N353" s="113"/>
      <c r="O353" s="114"/>
      <c r="P353" s="115"/>
      <c r="Q353" s="114"/>
      <c r="R353" s="100"/>
      <c r="S353" s="114"/>
      <c r="T353" s="114"/>
      <c r="U353" s="114"/>
      <c r="V353" s="45"/>
    </row>
    <row r="354" spans="1:22" x14ac:dyDescent="0.25">
      <c r="A354" s="123"/>
      <c r="B354" s="118"/>
      <c r="C354" s="119"/>
      <c r="D354" s="113"/>
      <c r="E354" s="113"/>
      <c r="F354" s="120"/>
      <c r="G354" s="113"/>
      <c r="H354" s="113"/>
      <c r="I354" s="113"/>
      <c r="J354" s="113"/>
      <c r="K354" s="124"/>
      <c r="L354" s="122"/>
      <c r="M354" s="113"/>
      <c r="N354" s="113"/>
      <c r="O354" s="113"/>
      <c r="P354" s="120"/>
      <c r="Q354" s="113"/>
      <c r="R354" s="99"/>
      <c r="S354" s="113"/>
      <c r="T354" s="113"/>
      <c r="U354" s="113"/>
      <c r="V354" s="45"/>
    </row>
    <row r="355" spans="1:22" x14ac:dyDescent="0.25">
      <c r="A355" s="117"/>
      <c r="B355" s="118"/>
      <c r="C355" s="119"/>
      <c r="D355" s="114"/>
      <c r="E355" s="114"/>
      <c r="F355" s="120"/>
      <c r="G355" s="114"/>
      <c r="H355" s="114"/>
      <c r="I355" s="114"/>
      <c r="J355" s="114"/>
      <c r="K355" s="121"/>
      <c r="L355" s="122"/>
      <c r="M355" s="113"/>
      <c r="N355" s="113"/>
      <c r="O355" s="114"/>
      <c r="P355" s="115"/>
      <c r="Q355" s="114"/>
      <c r="R355" s="100"/>
      <c r="S355" s="114"/>
      <c r="T355" s="114"/>
      <c r="U355" s="114"/>
      <c r="V355" s="45"/>
    </row>
    <row r="356" spans="1:22" x14ac:dyDescent="0.25">
      <c r="A356" s="117"/>
      <c r="B356" s="118"/>
      <c r="C356" s="119"/>
      <c r="D356" s="114"/>
      <c r="E356" s="114"/>
      <c r="F356" s="120"/>
      <c r="G356" s="114"/>
      <c r="H356" s="114"/>
      <c r="I356" s="114"/>
      <c r="J356" s="114"/>
      <c r="K356" s="121"/>
      <c r="L356" s="122"/>
      <c r="M356" s="113"/>
      <c r="N356" s="113"/>
      <c r="O356" s="114"/>
      <c r="P356" s="115"/>
      <c r="Q356" s="114"/>
      <c r="R356" s="100"/>
      <c r="S356" s="114"/>
      <c r="T356" s="114"/>
      <c r="U356" s="114"/>
      <c r="V356" s="45"/>
    </row>
    <row r="357" spans="1:22" x14ac:dyDescent="0.25">
      <c r="A357" s="117"/>
      <c r="B357" s="118"/>
      <c r="C357" s="119"/>
      <c r="D357" s="114"/>
      <c r="E357" s="114"/>
      <c r="F357" s="120"/>
      <c r="G357" s="114"/>
      <c r="H357" s="114"/>
      <c r="I357" s="114"/>
      <c r="J357" s="114"/>
      <c r="K357" s="121"/>
      <c r="L357" s="122"/>
      <c r="M357" s="113"/>
      <c r="N357" s="113"/>
      <c r="O357" s="114"/>
      <c r="P357" s="115"/>
      <c r="Q357" s="114"/>
      <c r="R357" s="100"/>
      <c r="S357" s="114"/>
      <c r="T357" s="114"/>
      <c r="U357" s="114"/>
      <c r="V357" s="45"/>
    </row>
    <row r="358" spans="1:22" x14ac:dyDescent="0.25">
      <c r="A358" s="117"/>
      <c r="B358" s="118"/>
      <c r="C358" s="119"/>
      <c r="D358" s="114"/>
      <c r="E358" s="114"/>
      <c r="F358" s="120"/>
      <c r="G358" s="114"/>
      <c r="H358" s="114"/>
      <c r="I358" s="114"/>
      <c r="J358" s="114"/>
      <c r="K358" s="121"/>
      <c r="L358" s="122"/>
      <c r="M358" s="113"/>
      <c r="N358" s="113"/>
      <c r="O358" s="114"/>
      <c r="P358" s="115"/>
      <c r="Q358" s="114"/>
      <c r="R358" s="100"/>
      <c r="S358" s="114"/>
      <c r="T358" s="114"/>
      <c r="U358" s="114"/>
      <c r="V358" s="45"/>
    </row>
    <row r="359" spans="1:22" x14ac:dyDescent="0.25">
      <c r="A359" s="117"/>
      <c r="B359" s="118"/>
      <c r="C359" s="119"/>
      <c r="D359" s="114"/>
      <c r="E359" s="114"/>
      <c r="F359" s="120"/>
      <c r="G359" s="114"/>
      <c r="H359" s="114"/>
      <c r="I359" s="114"/>
      <c r="J359" s="114"/>
      <c r="K359" s="121"/>
      <c r="L359" s="122"/>
      <c r="M359" s="113"/>
      <c r="N359" s="113"/>
      <c r="O359" s="114"/>
      <c r="P359" s="115"/>
      <c r="Q359" s="114"/>
      <c r="R359" s="100"/>
      <c r="S359" s="114"/>
      <c r="T359" s="114"/>
      <c r="U359" s="114"/>
      <c r="V359" s="45"/>
    </row>
    <row r="360" spans="1:22" x14ac:dyDescent="0.25">
      <c r="A360" s="117"/>
      <c r="B360" s="118"/>
      <c r="C360" s="119"/>
      <c r="D360" s="114"/>
      <c r="E360" s="114"/>
      <c r="F360" s="120"/>
      <c r="G360" s="114"/>
      <c r="H360" s="114"/>
      <c r="I360" s="114"/>
      <c r="J360" s="114"/>
      <c r="K360" s="121"/>
      <c r="L360" s="122"/>
      <c r="M360" s="113"/>
      <c r="N360" s="113"/>
      <c r="O360" s="114"/>
      <c r="P360" s="115"/>
      <c r="Q360" s="114"/>
      <c r="R360" s="100"/>
      <c r="S360" s="114"/>
      <c r="T360" s="114"/>
      <c r="U360" s="114"/>
      <c r="V360" s="45"/>
    </row>
    <row r="361" spans="1:22" x14ac:dyDescent="0.25">
      <c r="A361" s="117"/>
      <c r="B361" s="118"/>
      <c r="C361" s="119"/>
      <c r="D361" s="114"/>
      <c r="E361" s="114"/>
      <c r="F361" s="120"/>
      <c r="G361" s="114"/>
      <c r="H361" s="114"/>
      <c r="I361" s="114"/>
      <c r="J361" s="114"/>
      <c r="K361" s="121"/>
      <c r="L361" s="122"/>
      <c r="M361" s="113"/>
      <c r="N361" s="113"/>
      <c r="O361" s="114"/>
      <c r="P361" s="115"/>
      <c r="Q361" s="114"/>
      <c r="R361" s="100"/>
      <c r="S361" s="114"/>
      <c r="T361" s="114"/>
      <c r="U361" s="114"/>
      <c r="V361" s="45"/>
    </row>
    <row r="362" spans="1:22" x14ac:dyDescent="0.25">
      <c r="A362" s="117"/>
      <c r="B362" s="118"/>
      <c r="C362" s="119"/>
      <c r="D362" s="114"/>
      <c r="E362" s="114"/>
      <c r="F362" s="120"/>
      <c r="G362" s="114"/>
      <c r="H362" s="114"/>
      <c r="I362" s="114"/>
      <c r="J362" s="114"/>
      <c r="K362" s="121"/>
      <c r="L362" s="122"/>
      <c r="M362" s="113"/>
      <c r="N362" s="113"/>
      <c r="O362" s="114"/>
      <c r="P362" s="115"/>
      <c r="Q362" s="114"/>
      <c r="R362" s="100"/>
      <c r="S362" s="114"/>
      <c r="T362" s="114"/>
      <c r="U362" s="114"/>
      <c r="V362" s="45"/>
    </row>
    <row r="363" spans="1:22" x14ac:dyDescent="0.25">
      <c r="A363" s="117"/>
      <c r="B363" s="118"/>
      <c r="C363" s="119"/>
      <c r="D363" s="114"/>
      <c r="E363" s="114"/>
      <c r="F363" s="120"/>
      <c r="G363" s="114"/>
      <c r="H363" s="114"/>
      <c r="I363" s="114"/>
      <c r="J363" s="114"/>
      <c r="K363" s="121"/>
      <c r="L363" s="122"/>
      <c r="M363" s="113"/>
      <c r="N363" s="113"/>
      <c r="O363" s="114"/>
      <c r="P363" s="115"/>
      <c r="Q363" s="114"/>
      <c r="R363" s="100"/>
      <c r="S363" s="114"/>
      <c r="T363" s="114"/>
      <c r="U363" s="114"/>
      <c r="V363" s="45"/>
    </row>
    <row r="364" spans="1:22" x14ac:dyDescent="0.25">
      <c r="A364" s="117"/>
      <c r="B364" s="118"/>
      <c r="C364" s="119"/>
      <c r="D364" s="114"/>
      <c r="E364" s="114"/>
      <c r="F364" s="120"/>
      <c r="G364" s="114"/>
      <c r="H364" s="114"/>
      <c r="I364" s="114"/>
      <c r="J364" s="114"/>
      <c r="K364" s="121"/>
      <c r="L364" s="122"/>
      <c r="M364" s="113"/>
      <c r="N364" s="113"/>
      <c r="O364" s="114"/>
      <c r="P364" s="115"/>
      <c r="Q364" s="114"/>
      <c r="R364" s="100"/>
      <c r="S364" s="114"/>
      <c r="T364" s="114"/>
      <c r="U364" s="114"/>
      <c r="V364" s="45"/>
    </row>
    <row r="365" spans="1:22" x14ac:dyDescent="0.25">
      <c r="A365" s="117"/>
      <c r="B365" s="118"/>
      <c r="C365" s="119"/>
      <c r="D365" s="114"/>
      <c r="E365" s="114"/>
      <c r="F365" s="120"/>
      <c r="G365" s="114"/>
      <c r="H365" s="114"/>
      <c r="I365" s="114"/>
      <c r="J365" s="114"/>
      <c r="K365" s="121"/>
      <c r="L365" s="122"/>
      <c r="M365" s="113"/>
      <c r="N365" s="113"/>
      <c r="O365" s="114"/>
      <c r="P365" s="115"/>
      <c r="Q365" s="114"/>
      <c r="R365" s="100"/>
      <c r="S365" s="114"/>
      <c r="T365" s="114"/>
      <c r="U365" s="114"/>
      <c r="V365" s="45"/>
    </row>
    <row r="366" spans="1:22" x14ac:dyDescent="0.25">
      <c r="A366" s="117"/>
      <c r="B366" s="118"/>
      <c r="C366" s="119"/>
      <c r="D366" s="114"/>
      <c r="E366" s="114"/>
      <c r="F366" s="120"/>
      <c r="G366" s="114"/>
      <c r="H366" s="114"/>
      <c r="I366" s="114"/>
      <c r="J366" s="114"/>
      <c r="K366" s="121"/>
      <c r="L366" s="122"/>
      <c r="M366" s="113"/>
      <c r="N366" s="113"/>
      <c r="O366" s="114"/>
      <c r="P366" s="115"/>
      <c r="Q366" s="114"/>
      <c r="R366" s="100"/>
      <c r="S366" s="114"/>
      <c r="T366" s="114"/>
      <c r="U366" s="114"/>
      <c r="V366" s="45"/>
    </row>
    <row r="367" spans="1:22" x14ac:dyDescent="0.25">
      <c r="A367" s="123"/>
      <c r="B367" s="118"/>
      <c r="C367" s="119"/>
      <c r="D367" s="113"/>
      <c r="E367" s="113"/>
      <c r="F367" s="120"/>
      <c r="G367" s="113"/>
      <c r="H367" s="113"/>
      <c r="I367" s="113"/>
      <c r="J367" s="114"/>
      <c r="K367" s="124"/>
      <c r="L367" s="122"/>
      <c r="M367" s="113"/>
      <c r="N367" s="113"/>
      <c r="O367" s="113"/>
      <c r="P367" s="120"/>
      <c r="Q367" s="113"/>
      <c r="R367" s="99"/>
      <c r="S367" s="113"/>
      <c r="T367" s="113"/>
      <c r="U367" s="113"/>
      <c r="V367" s="45"/>
    </row>
    <row r="368" spans="1:22" x14ac:dyDescent="0.25">
      <c r="A368" s="117"/>
      <c r="B368" s="118"/>
      <c r="C368" s="119"/>
      <c r="D368" s="114"/>
      <c r="E368" s="114"/>
      <c r="F368" s="120"/>
      <c r="G368" s="114"/>
      <c r="H368" s="114"/>
      <c r="I368" s="114"/>
      <c r="J368" s="114"/>
      <c r="K368" s="121"/>
      <c r="L368" s="122"/>
      <c r="M368" s="113"/>
      <c r="N368" s="113"/>
      <c r="O368" s="114"/>
      <c r="P368" s="115"/>
      <c r="Q368" s="114"/>
      <c r="R368" s="100"/>
      <c r="S368" s="114"/>
      <c r="T368" s="114"/>
      <c r="U368" s="114"/>
      <c r="V368" s="45"/>
    </row>
    <row r="369" spans="1:22" x14ac:dyDescent="0.25">
      <c r="A369" s="117"/>
      <c r="B369" s="118"/>
      <c r="C369" s="119"/>
      <c r="D369" s="114"/>
      <c r="E369" s="114"/>
      <c r="F369" s="120"/>
      <c r="G369" s="114"/>
      <c r="H369" s="114"/>
      <c r="I369" s="113"/>
      <c r="J369" s="114"/>
      <c r="K369" s="121"/>
      <c r="L369" s="122"/>
      <c r="M369" s="113"/>
      <c r="N369" s="113"/>
      <c r="O369" s="113"/>
      <c r="P369" s="120"/>
      <c r="Q369" s="113"/>
      <c r="R369" s="100"/>
      <c r="S369" s="113"/>
      <c r="T369" s="114"/>
      <c r="U369" s="114"/>
      <c r="V369" s="45"/>
    </row>
    <row r="370" spans="1:22" x14ac:dyDescent="0.25">
      <c r="A370" s="117"/>
      <c r="B370" s="118"/>
      <c r="C370" s="119"/>
      <c r="D370" s="114"/>
      <c r="E370" s="114"/>
      <c r="F370" s="120"/>
      <c r="G370" s="114"/>
      <c r="H370" s="114"/>
      <c r="I370" s="114"/>
      <c r="J370" s="114"/>
      <c r="K370" s="121"/>
      <c r="L370" s="122"/>
      <c r="M370" s="113"/>
      <c r="N370" s="113"/>
      <c r="O370" s="114"/>
      <c r="P370" s="115"/>
      <c r="Q370" s="114"/>
      <c r="R370" s="100"/>
      <c r="S370" s="114"/>
      <c r="T370" s="114"/>
      <c r="U370" s="114"/>
      <c r="V370" s="45"/>
    </row>
    <row r="371" spans="1:22" x14ac:dyDescent="0.25">
      <c r="A371" s="117"/>
      <c r="B371" s="118"/>
      <c r="C371" s="119"/>
      <c r="D371" s="114"/>
      <c r="E371" s="114"/>
      <c r="F371" s="120"/>
      <c r="G371" s="114"/>
      <c r="H371" s="114"/>
      <c r="I371" s="114"/>
      <c r="J371" s="114"/>
      <c r="K371" s="121"/>
      <c r="L371" s="122"/>
      <c r="M371" s="113"/>
      <c r="N371" s="113"/>
      <c r="O371" s="114"/>
      <c r="P371" s="115"/>
      <c r="Q371" s="114"/>
      <c r="R371" s="100"/>
      <c r="S371" s="114"/>
      <c r="T371" s="114"/>
      <c r="U371" s="114"/>
      <c r="V371" s="45"/>
    </row>
    <row r="372" spans="1:22" x14ac:dyDescent="0.25">
      <c r="A372" s="117"/>
      <c r="B372" s="118"/>
      <c r="C372" s="119"/>
      <c r="D372" s="114"/>
      <c r="E372" s="114"/>
      <c r="F372" s="120"/>
      <c r="G372" s="114"/>
      <c r="H372" s="114"/>
      <c r="I372" s="114"/>
      <c r="J372" s="114"/>
      <c r="K372" s="121"/>
      <c r="L372" s="122"/>
      <c r="M372" s="113"/>
      <c r="N372" s="113"/>
      <c r="O372" s="114"/>
      <c r="P372" s="115"/>
      <c r="Q372" s="114"/>
      <c r="R372" s="100"/>
      <c r="S372" s="114"/>
      <c r="T372" s="114"/>
      <c r="U372" s="114"/>
      <c r="V372" s="45"/>
    </row>
    <row r="373" spans="1:22" x14ac:dyDescent="0.25">
      <c r="A373" s="125"/>
      <c r="B373" s="118"/>
      <c r="C373" s="119"/>
      <c r="D373" s="114"/>
      <c r="E373" s="114"/>
      <c r="F373" s="120"/>
      <c r="G373" s="114"/>
      <c r="H373" s="114"/>
      <c r="I373" s="114"/>
      <c r="J373" s="114"/>
      <c r="K373" s="121"/>
      <c r="L373" s="122"/>
      <c r="M373" s="113"/>
      <c r="N373" s="113"/>
      <c r="O373" s="113"/>
      <c r="P373" s="120"/>
      <c r="Q373" s="113"/>
      <c r="R373" s="100"/>
      <c r="S373" s="113"/>
      <c r="T373" s="114"/>
      <c r="U373" s="114"/>
      <c r="V373" s="45"/>
    </row>
    <row r="374" spans="1:22" x14ac:dyDescent="0.25">
      <c r="A374" s="126"/>
      <c r="B374" s="118"/>
      <c r="C374" s="84"/>
      <c r="D374" s="127"/>
      <c r="E374" s="127"/>
      <c r="F374" s="128"/>
      <c r="G374" s="127"/>
      <c r="H374" s="127"/>
      <c r="I374" s="127"/>
      <c r="J374" s="127"/>
      <c r="K374" s="129"/>
      <c r="L374" s="130"/>
      <c r="M374" s="133"/>
      <c r="N374" s="133"/>
      <c r="O374" s="127"/>
      <c r="P374" s="134"/>
      <c r="Q374" s="127"/>
      <c r="R374" s="127"/>
      <c r="S374" s="127"/>
      <c r="T374" s="127"/>
      <c r="U374" s="127"/>
      <c r="V374" s="45"/>
    </row>
    <row r="375" spans="1:22" x14ac:dyDescent="0.25">
      <c r="A375" s="117"/>
      <c r="B375" s="118"/>
      <c r="C375" s="119"/>
      <c r="D375" s="114"/>
      <c r="E375" s="114"/>
      <c r="F375" s="120"/>
      <c r="G375" s="114"/>
      <c r="H375" s="114"/>
      <c r="I375" s="114"/>
      <c r="J375" s="114"/>
      <c r="K375" s="121"/>
      <c r="L375" s="122"/>
      <c r="M375" s="113"/>
      <c r="N375" s="113"/>
      <c r="O375" s="114"/>
      <c r="P375" s="115"/>
      <c r="Q375" s="114"/>
      <c r="R375" s="100"/>
      <c r="S375" s="114"/>
      <c r="T375" s="114"/>
      <c r="U375" s="114"/>
      <c r="V375" s="45"/>
    </row>
    <row r="376" spans="1:22" x14ac:dyDescent="0.25">
      <c r="A376" s="117"/>
      <c r="B376" s="118"/>
      <c r="C376" s="119"/>
      <c r="D376" s="114"/>
      <c r="E376" s="114"/>
      <c r="F376" s="120"/>
      <c r="G376" s="114"/>
      <c r="H376" s="114"/>
      <c r="I376" s="114"/>
      <c r="J376" s="114"/>
      <c r="K376" s="121"/>
      <c r="L376" s="122"/>
      <c r="M376" s="113"/>
      <c r="N376" s="113"/>
      <c r="O376" s="114"/>
      <c r="P376" s="115"/>
      <c r="Q376" s="114"/>
      <c r="R376" s="100"/>
      <c r="S376" s="114"/>
      <c r="T376" s="114"/>
      <c r="U376" s="114"/>
      <c r="V376" s="45"/>
    </row>
    <row r="377" spans="1:22" x14ac:dyDescent="0.25">
      <c r="A377" s="123"/>
      <c r="B377" s="118"/>
      <c r="C377" s="119"/>
      <c r="D377" s="113"/>
      <c r="E377" s="113"/>
      <c r="F377" s="120"/>
      <c r="G377" s="113"/>
      <c r="H377" s="113"/>
      <c r="I377" s="113"/>
      <c r="J377" s="113"/>
      <c r="K377" s="124"/>
      <c r="L377" s="122"/>
      <c r="M377" s="113"/>
      <c r="N377" s="113"/>
      <c r="O377" s="113"/>
      <c r="P377" s="120"/>
      <c r="Q377" s="113"/>
      <c r="R377" s="99"/>
      <c r="S377" s="113"/>
      <c r="T377" s="113"/>
      <c r="U377" s="124"/>
      <c r="V377" s="45"/>
    </row>
    <row r="378" spans="1:22" x14ac:dyDescent="0.25">
      <c r="A378" s="117"/>
      <c r="B378" s="118"/>
      <c r="C378" s="119"/>
      <c r="D378" s="114"/>
      <c r="E378" s="114"/>
      <c r="F378" s="120"/>
      <c r="G378" s="114"/>
      <c r="H378" s="114"/>
      <c r="I378" s="114"/>
      <c r="J378" s="114"/>
      <c r="K378" s="121"/>
      <c r="L378" s="122"/>
      <c r="M378" s="113"/>
      <c r="N378" s="113"/>
      <c r="O378" s="114"/>
      <c r="P378" s="115"/>
      <c r="Q378" s="114"/>
      <c r="R378" s="100"/>
      <c r="S378" s="114"/>
      <c r="T378" s="114"/>
      <c r="U378" s="114"/>
      <c r="V378" s="45"/>
    </row>
    <row r="379" spans="1:22" x14ac:dyDescent="0.25">
      <c r="A379" s="117"/>
      <c r="B379" s="118"/>
      <c r="C379" s="119"/>
      <c r="D379" s="114"/>
      <c r="E379" s="114"/>
      <c r="F379" s="120"/>
      <c r="G379" s="114"/>
      <c r="H379" s="114"/>
      <c r="I379" s="114"/>
      <c r="J379" s="114"/>
      <c r="K379" s="121"/>
      <c r="L379" s="122"/>
      <c r="M379" s="113"/>
      <c r="N379" s="113"/>
      <c r="O379" s="114"/>
      <c r="P379" s="115"/>
      <c r="Q379" s="114"/>
      <c r="R379" s="100"/>
      <c r="S379" s="114"/>
      <c r="T379" s="114"/>
      <c r="U379" s="114"/>
      <c r="V379" s="45"/>
    </row>
    <row r="380" spans="1:22" x14ac:dyDescent="0.25">
      <c r="A380" s="117"/>
      <c r="B380" s="118"/>
      <c r="C380" s="119"/>
      <c r="D380" s="114"/>
      <c r="E380" s="114"/>
      <c r="F380" s="120"/>
      <c r="G380" s="114"/>
      <c r="H380" s="114"/>
      <c r="I380" s="114"/>
      <c r="J380" s="114"/>
      <c r="K380" s="121"/>
      <c r="L380" s="122"/>
      <c r="M380" s="113"/>
      <c r="N380" s="113"/>
      <c r="O380" s="114"/>
      <c r="P380" s="115"/>
      <c r="Q380" s="114"/>
      <c r="R380" s="100"/>
      <c r="S380" s="114"/>
      <c r="T380" s="114"/>
      <c r="U380" s="114"/>
      <c r="V380" s="45"/>
    </row>
    <row r="381" spans="1:22" x14ac:dyDescent="0.25">
      <c r="A381" s="117"/>
      <c r="B381" s="118"/>
      <c r="C381" s="119"/>
      <c r="D381" s="114"/>
      <c r="E381" s="114"/>
      <c r="F381" s="120"/>
      <c r="G381" s="114"/>
      <c r="H381" s="114"/>
      <c r="I381" s="114"/>
      <c r="J381" s="114"/>
      <c r="K381" s="121"/>
      <c r="L381" s="122"/>
      <c r="M381" s="113"/>
      <c r="N381" s="113"/>
      <c r="O381" s="114"/>
      <c r="P381" s="115"/>
      <c r="Q381" s="114"/>
      <c r="R381" s="100"/>
      <c r="S381" s="114"/>
      <c r="T381" s="114"/>
      <c r="U381" s="114"/>
      <c r="V381" s="45"/>
    </row>
    <row r="382" spans="1:22" x14ac:dyDescent="0.25">
      <c r="A382" s="123"/>
      <c r="B382" s="118"/>
      <c r="C382" s="119"/>
      <c r="D382" s="113"/>
      <c r="E382" s="113"/>
      <c r="F382" s="120"/>
      <c r="G382" s="113"/>
      <c r="H382" s="113"/>
      <c r="I382" s="113"/>
      <c r="J382" s="113"/>
      <c r="K382" s="124"/>
      <c r="L382" s="122"/>
      <c r="M382" s="113"/>
      <c r="N382" s="113"/>
      <c r="O382" s="113"/>
      <c r="P382" s="120"/>
      <c r="Q382" s="113"/>
      <c r="R382" s="99"/>
      <c r="S382" s="113"/>
      <c r="T382" s="113"/>
      <c r="U382" s="113"/>
      <c r="V382" s="45"/>
    </row>
    <row r="383" spans="1:22" x14ac:dyDescent="0.25">
      <c r="A383" s="117"/>
      <c r="B383" s="118"/>
      <c r="C383" s="119"/>
      <c r="D383" s="114"/>
      <c r="E383" s="114"/>
      <c r="F383" s="120"/>
      <c r="G383" s="114"/>
      <c r="H383" s="114"/>
      <c r="I383" s="114"/>
      <c r="J383" s="114"/>
      <c r="K383" s="121"/>
      <c r="L383" s="122"/>
      <c r="M383" s="113"/>
      <c r="N383" s="113"/>
      <c r="O383" s="114"/>
      <c r="P383" s="115"/>
      <c r="Q383" s="114"/>
      <c r="R383" s="100"/>
      <c r="S383" s="114"/>
      <c r="T383" s="114"/>
      <c r="U383" s="114"/>
      <c r="V383" s="45"/>
    </row>
    <row r="384" spans="1:22" x14ac:dyDescent="0.25">
      <c r="A384" s="117"/>
      <c r="B384" s="118"/>
      <c r="C384" s="119"/>
      <c r="D384" s="114"/>
      <c r="E384" s="114"/>
      <c r="F384" s="120"/>
      <c r="G384" s="114"/>
      <c r="H384" s="114"/>
      <c r="I384" s="114"/>
      <c r="J384" s="114"/>
      <c r="K384" s="121"/>
      <c r="L384" s="122"/>
      <c r="M384" s="113"/>
      <c r="N384" s="113"/>
      <c r="O384" s="114"/>
      <c r="P384" s="115"/>
      <c r="Q384" s="114"/>
      <c r="R384" s="100"/>
      <c r="S384" s="114"/>
      <c r="T384" s="114"/>
      <c r="U384" s="114"/>
      <c r="V384" s="45"/>
    </row>
    <row r="385" spans="1:22" x14ac:dyDescent="0.25">
      <c r="A385" s="117"/>
      <c r="B385" s="118"/>
      <c r="C385" s="119"/>
      <c r="D385" s="114"/>
      <c r="E385" s="114"/>
      <c r="F385" s="120"/>
      <c r="G385" s="114"/>
      <c r="H385" s="114"/>
      <c r="I385" s="114"/>
      <c r="J385" s="114"/>
      <c r="K385" s="121"/>
      <c r="L385" s="122"/>
      <c r="M385" s="113"/>
      <c r="N385" s="113"/>
      <c r="O385" s="114"/>
      <c r="P385" s="115"/>
      <c r="Q385" s="114"/>
      <c r="R385" s="100"/>
      <c r="S385" s="114"/>
      <c r="T385" s="114"/>
      <c r="U385" s="114"/>
      <c r="V385" s="45"/>
    </row>
    <row r="386" spans="1:22" x14ac:dyDescent="0.25">
      <c r="A386" s="117"/>
      <c r="B386" s="118"/>
      <c r="C386" s="119"/>
      <c r="D386" s="114"/>
      <c r="E386" s="114"/>
      <c r="F386" s="120"/>
      <c r="G386" s="114"/>
      <c r="H386" s="114"/>
      <c r="I386" s="114"/>
      <c r="J386" s="114"/>
      <c r="K386" s="121"/>
      <c r="L386" s="122"/>
      <c r="M386" s="113"/>
      <c r="N386" s="113"/>
      <c r="O386" s="114"/>
      <c r="P386" s="115"/>
      <c r="Q386" s="114"/>
      <c r="R386" s="100"/>
      <c r="S386" s="114"/>
      <c r="T386" s="114"/>
      <c r="U386" s="114"/>
      <c r="V386" s="45"/>
    </row>
    <row r="387" spans="1:22" x14ac:dyDescent="0.25">
      <c r="A387" s="117"/>
      <c r="B387" s="118"/>
      <c r="C387" s="119"/>
      <c r="D387" s="114"/>
      <c r="E387" s="114"/>
      <c r="F387" s="120"/>
      <c r="G387" s="114"/>
      <c r="H387" s="114"/>
      <c r="I387" s="114"/>
      <c r="J387" s="114"/>
      <c r="K387" s="121"/>
      <c r="L387" s="122"/>
      <c r="M387" s="113"/>
      <c r="N387" s="113"/>
      <c r="O387" s="114"/>
      <c r="P387" s="115"/>
      <c r="Q387" s="114"/>
      <c r="R387" s="100"/>
      <c r="S387" s="114"/>
      <c r="T387" s="114"/>
      <c r="U387" s="114"/>
      <c r="V387" s="45"/>
    </row>
    <row r="388" spans="1:22" x14ac:dyDescent="0.25">
      <c r="A388" s="117"/>
      <c r="B388" s="118"/>
      <c r="C388" s="119"/>
      <c r="D388" s="114"/>
      <c r="E388" s="114"/>
      <c r="F388" s="120"/>
      <c r="G388" s="114"/>
      <c r="H388" s="114"/>
      <c r="I388" s="114"/>
      <c r="J388" s="114"/>
      <c r="K388" s="121"/>
      <c r="L388" s="122"/>
      <c r="M388" s="113"/>
      <c r="N388" s="113"/>
      <c r="O388" s="114"/>
      <c r="P388" s="115"/>
      <c r="Q388" s="114"/>
      <c r="R388" s="100"/>
      <c r="S388" s="114"/>
      <c r="T388" s="114"/>
      <c r="U388" s="114"/>
      <c r="V388" s="45"/>
    </row>
    <row r="389" spans="1:22" x14ac:dyDescent="0.25">
      <c r="A389" s="117"/>
      <c r="B389" s="118"/>
      <c r="C389" s="119"/>
      <c r="D389" s="114"/>
      <c r="E389" s="114"/>
      <c r="F389" s="120"/>
      <c r="G389" s="114"/>
      <c r="H389" s="114"/>
      <c r="I389" s="114"/>
      <c r="J389" s="114"/>
      <c r="K389" s="121"/>
      <c r="L389" s="122"/>
      <c r="M389" s="113"/>
      <c r="N389" s="113"/>
      <c r="O389" s="114"/>
      <c r="P389" s="115"/>
      <c r="Q389" s="114"/>
      <c r="R389" s="100"/>
      <c r="S389" s="114"/>
      <c r="T389" s="114"/>
      <c r="U389" s="114"/>
      <c r="V389" s="45"/>
    </row>
    <row r="390" spans="1:22" x14ac:dyDescent="0.25">
      <c r="A390" s="117"/>
      <c r="B390" s="118"/>
      <c r="C390" s="119"/>
      <c r="D390" s="114"/>
      <c r="E390" s="114"/>
      <c r="F390" s="120"/>
      <c r="G390" s="114"/>
      <c r="H390" s="114"/>
      <c r="I390" s="114"/>
      <c r="J390" s="114"/>
      <c r="K390" s="121"/>
      <c r="L390" s="122"/>
      <c r="M390" s="113"/>
      <c r="N390" s="113"/>
      <c r="O390" s="114"/>
      <c r="P390" s="115"/>
      <c r="Q390" s="114"/>
      <c r="R390" s="100"/>
      <c r="S390" s="114"/>
      <c r="T390" s="114"/>
      <c r="U390" s="114"/>
      <c r="V390" s="45"/>
    </row>
    <row r="391" spans="1:22" x14ac:dyDescent="0.25">
      <c r="A391" s="117"/>
      <c r="B391" s="118"/>
      <c r="C391" s="119"/>
      <c r="D391" s="114"/>
      <c r="E391" s="114"/>
      <c r="F391" s="120"/>
      <c r="G391" s="114"/>
      <c r="H391" s="114"/>
      <c r="I391" s="114"/>
      <c r="J391" s="114"/>
      <c r="K391" s="121"/>
      <c r="L391" s="122"/>
      <c r="M391" s="113"/>
      <c r="N391" s="113"/>
      <c r="O391" s="114"/>
      <c r="P391" s="115"/>
      <c r="Q391" s="114"/>
      <c r="R391" s="100"/>
      <c r="S391" s="114"/>
      <c r="T391" s="114"/>
      <c r="U391" s="114"/>
      <c r="V391" s="45"/>
    </row>
    <row r="392" spans="1:22" x14ac:dyDescent="0.25">
      <c r="A392" s="117"/>
      <c r="B392" s="118"/>
      <c r="C392" s="119"/>
      <c r="D392" s="114"/>
      <c r="E392" s="114"/>
      <c r="F392" s="120"/>
      <c r="G392" s="114"/>
      <c r="H392" s="114"/>
      <c r="I392" s="114"/>
      <c r="J392" s="114"/>
      <c r="K392" s="121"/>
      <c r="L392" s="122"/>
      <c r="M392" s="113"/>
      <c r="N392" s="113"/>
      <c r="O392" s="114"/>
      <c r="P392" s="115"/>
      <c r="Q392" s="114"/>
      <c r="R392" s="100"/>
      <c r="S392" s="114"/>
      <c r="T392" s="114"/>
      <c r="U392" s="114"/>
      <c r="V392" s="45"/>
    </row>
    <row r="393" spans="1:22" x14ac:dyDescent="0.25">
      <c r="A393" s="117"/>
      <c r="B393" s="118"/>
      <c r="C393" s="119"/>
      <c r="D393" s="114"/>
      <c r="E393" s="114"/>
      <c r="F393" s="120"/>
      <c r="G393" s="114"/>
      <c r="H393" s="114"/>
      <c r="I393" s="114"/>
      <c r="J393" s="114"/>
      <c r="K393" s="121"/>
      <c r="L393" s="122"/>
      <c r="M393" s="113"/>
      <c r="N393" s="113"/>
      <c r="O393" s="114"/>
      <c r="P393" s="115"/>
      <c r="Q393" s="114"/>
      <c r="R393" s="100"/>
      <c r="S393" s="114"/>
      <c r="T393" s="114"/>
      <c r="U393" s="114"/>
      <c r="V393" s="45"/>
    </row>
    <row r="394" spans="1:22" x14ac:dyDescent="0.25">
      <c r="A394" s="117"/>
      <c r="B394" s="118"/>
      <c r="C394" s="119"/>
      <c r="D394" s="114"/>
      <c r="E394" s="114"/>
      <c r="F394" s="120"/>
      <c r="G394" s="114"/>
      <c r="H394" s="114"/>
      <c r="I394" s="114"/>
      <c r="J394" s="114"/>
      <c r="K394" s="121"/>
      <c r="L394" s="122"/>
      <c r="M394" s="113"/>
      <c r="N394" s="113"/>
      <c r="O394" s="114"/>
      <c r="P394" s="115"/>
      <c r="Q394" s="114"/>
      <c r="R394" s="100"/>
      <c r="S394" s="114"/>
      <c r="T394" s="114"/>
      <c r="U394" s="114"/>
      <c r="V394" s="45"/>
    </row>
    <row r="395" spans="1:22" x14ac:dyDescent="0.25">
      <c r="A395" s="123"/>
      <c r="B395" s="118"/>
      <c r="C395" s="119"/>
      <c r="D395" s="113"/>
      <c r="E395" s="113"/>
      <c r="F395" s="120"/>
      <c r="G395" s="113"/>
      <c r="H395" s="113"/>
      <c r="I395" s="113"/>
      <c r="J395" s="114"/>
      <c r="K395" s="124"/>
      <c r="L395" s="122"/>
      <c r="M395" s="113"/>
      <c r="N395" s="113"/>
      <c r="O395" s="113"/>
      <c r="P395" s="120"/>
      <c r="Q395" s="113"/>
      <c r="R395" s="99"/>
      <c r="S395" s="113"/>
      <c r="T395" s="113"/>
      <c r="U395" s="113"/>
      <c r="V395" s="45"/>
    </row>
    <row r="396" spans="1:22" x14ac:dyDescent="0.25">
      <c r="A396" s="117"/>
      <c r="B396" s="118"/>
      <c r="C396" s="119"/>
      <c r="D396" s="114"/>
      <c r="E396" s="114"/>
      <c r="F396" s="120"/>
      <c r="G396" s="114"/>
      <c r="H396" s="114"/>
      <c r="I396" s="114"/>
      <c r="J396" s="114"/>
      <c r="K396" s="121"/>
      <c r="L396" s="122"/>
      <c r="M396" s="113"/>
      <c r="N396" s="113"/>
      <c r="O396" s="114"/>
      <c r="P396" s="115"/>
      <c r="Q396" s="114"/>
      <c r="R396" s="100"/>
      <c r="S396" s="114"/>
      <c r="T396" s="114"/>
      <c r="U396" s="114"/>
      <c r="V396" s="45"/>
    </row>
    <row r="397" spans="1:22" x14ac:dyDescent="0.25">
      <c r="A397" s="117"/>
      <c r="B397" s="118"/>
      <c r="C397" s="119"/>
      <c r="D397" s="114"/>
      <c r="E397" s="114"/>
      <c r="F397" s="120"/>
      <c r="G397" s="114"/>
      <c r="H397" s="114"/>
      <c r="I397" s="113"/>
      <c r="J397" s="114"/>
      <c r="K397" s="121"/>
      <c r="L397" s="122"/>
      <c r="M397" s="113"/>
      <c r="N397" s="113"/>
      <c r="O397" s="113"/>
      <c r="P397" s="120"/>
      <c r="Q397" s="113"/>
      <c r="R397" s="100"/>
      <c r="S397" s="113"/>
      <c r="T397" s="114"/>
      <c r="U397" s="114"/>
      <c r="V397" s="45"/>
    </row>
    <row r="398" spans="1:22" x14ac:dyDescent="0.25">
      <c r="A398" s="117"/>
      <c r="B398" s="118"/>
      <c r="C398" s="119"/>
      <c r="D398" s="114"/>
      <c r="E398" s="114"/>
      <c r="F398" s="120"/>
      <c r="G398" s="114"/>
      <c r="H398" s="114"/>
      <c r="I398" s="114"/>
      <c r="J398" s="114"/>
      <c r="K398" s="121"/>
      <c r="L398" s="122"/>
      <c r="M398" s="113"/>
      <c r="N398" s="113"/>
      <c r="O398" s="114"/>
      <c r="P398" s="115"/>
      <c r="Q398" s="114"/>
      <c r="R398" s="100"/>
      <c r="S398" s="114"/>
      <c r="T398" s="114"/>
      <c r="U398" s="114"/>
      <c r="V398" s="45"/>
    </row>
    <row r="399" spans="1:22" x14ac:dyDescent="0.25">
      <c r="A399" s="117"/>
      <c r="B399" s="118"/>
      <c r="C399" s="119"/>
      <c r="D399" s="114"/>
      <c r="E399" s="114"/>
      <c r="F399" s="120"/>
      <c r="G399" s="114"/>
      <c r="H399" s="114"/>
      <c r="I399" s="114"/>
      <c r="J399" s="114"/>
      <c r="K399" s="121"/>
      <c r="L399" s="122"/>
      <c r="M399" s="113"/>
      <c r="N399" s="113"/>
      <c r="O399" s="114"/>
      <c r="P399" s="115"/>
      <c r="Q399" s="114"/>
      <c r="R399" s="100"/>
      <c r="S399" s="114"/>
      <c r="T399" s="114"/>
      <c r="U399" s="114"/>
      <c r="V399" s="45"/>
    </row>
    <row r="400" spans="1:22" x14ac:dyDescent="0.25">
      <c r="A400" s="117"/>
      <c r="B400" s="118"/>
      <c r="C400" s="119"/>
      <c r="D400" s="114"/>
      <c r="E400" s="114"/>
      <c r="F400" s="120"/>
      <c r="G400" s="114"/>
      <c r="H400" s="114"/>
      <c r="I400" s="114"/>
      <c r="J400" s="114"/>
      <c r="K400" s="121"/>
      <c r="L400" s="122"/>
      <c r="M400" s="113"/>
      <c r="N400" s="113"/>
      <c r="O400" s="114"/>
      <c r="P400" s="115"/>
      <c r="Q400" s="114"/>
      <c r="R400" s="100"/>
      <c r="S400" s="114"/>
      <c r="T400" s="114"/>
      <c r="U400" s="114"/>
      <c r="V400" s="45"/>
    </row>
    <row r="401" spans="1:22" x14ac:dyDescent="0.25">
      <c r="A401" s="125"/>
      <c r="B401" s="118"/>
      <c r="C401" s="119"/>
      <c r="D401" s="114"/>
      <c r="E401" s="114"/>
      <c r="F401" s="120"/>
      <c r="G401" s="114"/>
      <c r="H401" s="114"/>
      <c r="I401" s="114"/>
      <c r="J401" s="114"/>
      <c r="K401" s="121"/>
      <c r="L401" s="122"/>
      <c r="M401" s="113"/>
      <c r="N401" s="113"/>
      <c r="O401" s="113"/>
      <c r="P401" s="120"/>
      <c r="Q401" s="113"/>
      <c r="R401" s="100"/>
      <c r="S401" s="113"/>
      <c r="T401" s="114"/>
      <c r="U401" s="114"/>
      <c r="V401" s="45"/>
    </row>
    <row r="402" spans="1:22" x14ac:dyDescent="0.25">
      <c r="A402" s="126"/>
      <c r="B402" s="118"/>
      <c r="C402" s="84"/>
      <c r="D402" s="127"/>
      <c r="E402" s="127"/>
      <c r="F402" s="128"/>
      <c r="G402" s="127"/>
      <c r="H402" s="127"/>
      <c r="I402" s="127"/>
      <c r="J402" s="127"/>
      <c r="K402" s="129"/>
      <c r="L402" s="130"/>
      <c r="M402" s="133"/>
      <c r="N402" s="133"/>
      <c r="O402" s="127"/>
      <c r="P402" s="134"/>
      <c r="Q402" s="127"/>
      <c r="R402" s="127"/>
      <c r="S402" s="127"/>
      <c r="T402" s="127"/>
      <c r="U402" s="127"/>
      <c r="V402" s="45"/>
    </row>
    <row r="403" spans="1:22" x14ac:dyDescent="0.25">
      <c r="A403" s="117"/>
      <c r="B403" s="118"/>
      <c r="C403" s="119"/>
      <c r="D403" s="114"/>
      <c r="E403" s="114"/>
      <c r="F403" s="120"/>
      <c r="G403" s="114"/>
      <c r="H403" s="114"/>
      <c r="I403" s="114"/>
      <c r="J403" s="114"/>
      <c r="K403" s="121"/>
      <c r="L403" s="122"/>
      <c r="M403" s="113"/>
      <c r="N403" s="113"/>
      <c r="O403" s="114"/>
      <c r="P403" s="115"/>
      <c r="Q403" s="114"/>
      <c r="R403" s="100"/>
      <c r="S403" s="114"/>
      <c r="T403" s="114"/>
      <c r="U403" s="114"/>
      <c r="V403" s="45"/>
    </row>
    <row r="404" spans="1:22" x14ac:dyDescent="0.25">
      <c r="A404" s="117"/>
      <c r="B404" s="118"/>
      <c r="C404" s="119"/>
      <c r="D404" s="114"/>
      <c r="E404" s="114"/>
      <c r="F404" s="120"/>
      <c r="G404" s="114"/>
      <c r="H404" s="114"/>
      <c r="I404" s="114"/>
      <c r="J404" s="114"/>
      <c r="K404" s="121"/>
      <c r="L404" s="122"/>
      <c r="M404" s="113"/>
      <c r="N404" s="113"/>
      <c r="O404" s="114"/>
      <c r="P404" s="115"/>
      <c r="Q404" s="114"/>
      <c r="R404" s="100"/>
      <c r="S404" s="114"/>
      <c r="T404" s="114"/>
      <c r="U404" s="114"/>
      <c r="V404" s="45"/>
    </row>
    <row r="405" spans="1:22" x14ac:dyDescent="0.25">
      <c r="A405" s="123"/>
      <c r="B405" s="118"/>
      <c r="C405" s="119"/>
      <c r="D405" s="113"/>
      <c r="E405" s="113"/>
      <c r="F405" s="120"/>
      <c r="G405" s="113"/>
      <c r="H405" s="113"/>
      <c r="I405" s="113"/>
      <c r="J405" s="113"/>
      <c r="K405" s="124"/>
      <c r="L405" s="122"/>
      <c r="M405" s="113"/>
      <c r="N405" s="113"/>
      <c r="O405" s="113"/>
      <c r="P405" s="120"/>
      <c r="Q405" s="113"/>
      <c r="R405" s="99"/>
      <c r="S405" s="113"/>
      <c r="T405" s="113"/>
      <c r="U405" s="124"/>
      <c r="V405" s="45"/>
    </row>
    <row r="406" spans="1:22" x14ac:dyDescent="0.25">
      <c r="A406" s="117"/>
      <c r="B406" s="118"/>
      <c r="C406" s="119"/>
      <c r="D406" s="114"/>
      <c r="E406" s="114"/>
      <c r="F406" s="120"/>
      <c r="G406" s="114"/>
      <c r="H406" s="114"/>
      <c r="I406" s="114"/>
      <c r="J406" s="114"/>
      <c r="K406" s="121"/>
      <c r="L406" s="122"/>
      <c r="M406" s="113"/>
      <c r="N406" s="113"/>
      <c r="O406" s="114"/>
      <c r="P406" s="115"/>
      <c r="Q406" s="114"/>
      <c r="R406" s="100"/>
      <c r="S406" s="114"/>
      <c r="T406" s="114"/>
      <c r="U406" s="114"/>
      <c r="V406" s="45"/>
    </row>
    <row r="407" spans="1:22" x14ac:dyDescent="0.25">
      <c r="A407" s="117"/>
      <c r="B407" s="118"/>
      <c r="C407" s="119"/>
      <c r="D407" s="114"/>
      <c r="E407" s="114"/>
      <c r="F407" s="120"/>
      <c r="G407" s="114"/>
      <c r="H407" s="114"/>
      <c r="I407" s="114"/>
      <c r="J407" s="114"/>
      <c r="K407" s="121"/>
      <c r="L407" s="122"/>
      <c r="M407" s="113"/>
      <c r="N407" s="113"/>
      <c r="O407" s="114"/>
      <c r="P407" s="115"/>
      <c r="Q407" s="114"/>
      <c r="R407" s="100"/>
      <c r="S407" s="114"/>
      <c r="T407" s="114"/>
      <c r="U407" s="114"/>
      <c r="V407" s="45"/>
    </row>
    <row r="408" spans="1:22" x14ac:dyDescent="0.25">
      <c r="A408" s="117"/>
      <c r="B408" s="118"/>
      <c r="C408" s="119"/>
      <c r="D408" s="114"/>
      <c r="E408" s="114"/>
      <c r="F408" s="120"/>
      <c r="G408" s="114"/>
      <c r="H408" s="114"/>
      <c r="I408" s="114"/>
      <c r="J408" s="114"/>
      <c r="K408" s="121"/>
      <c r="L408" s="122"/>
      <c r="M408" s="113"/>
      <c r="N408" s="113"/>
      <c r="O408" s="114"/>
      <c r="P408" s="115"/>
      <c r="Q408" s="114"/>
      <c r="R408" s="100"/>
      <c r="S408" s="114"/>
      <c r="T408" s="114"/>
      <c r="U408" s="114"/>
      <c r="V408" s="45"/>
    </row>
    <row r="409" spans="1:22" x14ac:dyDescent="0.25">
      <c r="A409" s="117"/>
      <c r="B409" s="118"/>
      <c r="C409" s="119"/>
      <c r="D409" s="114"/>
      <c r="E409" s="114"/>
      <c r="F409" s="120"/>
      <c r="G409" s="114"/>
      <c r="H409" s="114"/>
      <c r="I409" s="114"/>
      <c r="J409" s="114"/>
      <c r="K409" s="121"/>
      <c r="L409" s="122"/>
      <c r="M409" s="113"/>
      <c r="N409" s="113"/>
      <c r="O409" s="114"/>
      <c r="P409" s="115"/>
      <c r="Q409" s="114"/>
      <c r="R409" s="100"/>
      <c r="S409" s="114"/>
      <c r="T409" s="114"/>
      <c r="U409" s="114"/>
      <c r="V409" s="45"/>
    </row>
    <row r="410" spans="1:22" x14ac:dyDescent="0.25">
      <c r="A410" s="123"/>
      <c r="B410" s="118"/>
      <c r="C410" s="119"/>
      <c r="D410" s="113"/>
      <c r="E410" s="113"/>
      <c r="F410" s="120"/>
      <c r="G410" s="113"/>
      <c r="H410" s="113"/>
      <c r="I410" s="113"/>
      <c r="J410" s="113"/>
      <c r="K410" s="124"/>
      <c r="L410" s="122"/>
      <c r="M410" s="113"/>
      <c r="N410" s="113"/>
      <c r="O410" s="113"/>
      <c r="P410" s="120"/>
      <c r="Q410" s="113"/>
      <c r="R410" s="99"/>
      <c r="S410" s="113"/>
      <c r="T410" s="113"/>
      <c r="U410" s="113"/>
      <c r="V410" s="45"/>
    </row>
    <row r="411" spans="1:22" x14ac:dyDescent="0.25">
      <c r="A411" s="117"/>
      <c r="B411" s="118"/>
      <c r="C411" s="119"/>
      <c r="D411" s="114"/>
      <c r="E411" s="114"/>
      <c r="F411" s="120"/>
      <c r="G411" s="114"/>
      <c r="H411" s="114"/>
      <c r="I411" s="114"/>
      <c r="J411" s="114"/>
      <c r="K411" s="121"/>
      <c r="L411" s="122"/>
      <c r="M411" s="113"/>
      <c r="N411" s="113"/>
      <c r="O411" s="114"/>
      <c r="P411" s="115"/>
      <c r="Q411" s="114"/>
      <c r="R411" s="100"/>
      <c r="S411" s="114"/>
      <c r="T411" s="114"/>
      <c r="U411" s="114"/>
      <c r="V411" s="45"/>
    </row>
    <row r="412" spans="1:22" x14ac:dyDescent="0.25">
      <c r="A412" s="117"/>
      <c r="B412" s="118"/>
      <c r="C412" s="119"/>
      <c r="D412" s="114"/>
      <c r="E412" s="114"/>
      <c r="F412" s="120"/>
      <c r="G412" s="114"/>
      <c r="H412" s="114"/>
      <c r="I412" s="114"/>
      <c r="J412" s="114"/>
      <c r="K412" s="121"/>
      <c r="L412" s="122"/>
      <c r="M412" s="113"/>
      <c r="N412" s="113"/>
      <c r="O412" s="114"/>
      <c r="P412" s="115"/>
      <c r="Q412" s="114"/>
      <c r="R412" s="100"/>
      <c r="S412" s="114"/>
      <c r="T412" s="114"/>
      <c r="U412" s="114"/>
      <c r="V412" s="45"/>
    </row>
    <row r="413" spans="1:22" x14ac:dyDescent="0.25">
      <c r="A413" s="117"/>
      <c r="B413" s="118"/>
      <c r="C413" s="119"/>
      <c r="D413" s="114"/>
      <c r="E413" s="114"/>
      <c r="F413" s="120"/>
      <c r="G413" s="114"/>
      <c r="H413" s="114"/>
      <c r="I413" s="114"/>
      <c r="J413" s="114"/>
      <c r="K413" s="121"/>
      <c r="L413" s="122"/>
      <c r="M413" s="113"/>
      <c r="N413" s="113"/>
      <c r="O413" s="114"/>
      <c r="P413" s="115"/>
      <c r="Q413" s="114"/>
      <c r="R413" s="100"/>
      <c r="S413" s="114"/>
      <c r="T413" s="114"/>
      <c r="U413" s="114"/>
      <c r="V413" s="45"/>
    </row>
    <row r="414" spans="1:22" x14ac:dyDescent="0.25">
      <c r="A414" s="117"/>
      <c r="B414" s="118"/>
      <c r="C414" s="119"/>
      <c r="D414" s="114"/>
      <c r="E414" s="114"/>
      <c r="F414" s="120"/>
      <c r="G414" s="114"/>
      <c r="H414" s="114"/>
      <c r="I414" s="114"/>
      <c r="J414" s="114"/>
      <c r="K414" s="121"/>
      <c r="L414" s="122"/>
      <c r="M414" s="113"/>
      <c r="N414" s="113"/>
      <c r="O414" s="114"/>
      <c r="P414" s="115"/>
      <c r="Q414" s="114"/>
      <c r="R414" s="100"/>
      <c r="S414" s="114"/>
      <c r="T414" s="114"/>
      <c r="U414" s="114"/>
      <c r="V414" s="45"/>
    </row>
    <row r="415" spans="1:22" x14ac:dyDescent="0.25">
      <c r="A415" s="117"/>
      <c r="B415" s="118"/>
      <c r="C415" s="119"/>
      <c r="D415" s="114"/>
      <c r="E415" s="114"/>
      <c r="F415" s="120"/>
      <c r="G415" s="114"/>
      <c r="H415" s="114"/>
      <c r="I415" s="114"/>
      <c r="J415" s="114"/>
      <c r="K415" s="121"/>
      <c r="L415" s="122"/>
      <c r="M415" s="113"/>
      <c r="N415" s="113"/>
      <c r="O415" s="114"/>
      <c r="P415" s="115"/>
      <c r="Q415" s="114"/>
      <c r="R415" s="100"/>
      <c r="S415" s="114"/>
      <c r="T415" s="114"/>
      <c r="U415" s="114"/>
      <c r="V415" s="45"/>
    </row>
    <row r="416" spans="1:22" x14ac:dyDescent="0.25">
      <c r="A416" s="117"/>
      <c r="B416" s="118"/>
      <c r="C416" s="119"/>
      <c r="D416" s="114"/>
      <c r="E416" s="114"/>
      <c r="F416" s="120"/>
      <c r="G416" s="114"/>
      <c r="H416" s="114"/>
      <c r="I416" s="114"/>
      <c r="J416" s="114"/>
      <c r="K416" s="121"/>
      <c r="L416" s="122"/>
      <c r="M416" s="113"/>
      <c r="N416" s="113"/>
      <c r="O416" s="114"/>
      <c r="P416" s="115"/>
      <c r="Q416" s="114"/>
      <c r="R416" s="100"/>
      <c r="S416" s="114"/>
      <c r="T416" s="114"/>
      <c r="U416" s="114"/>
      <c r="V416" s="45"/>
    </row>
    <row r="417" spans="1:22" x14ac:dyDescent="0.25">
      <c r="A417" s="117"/>
      <c r="B417" s="118"/>
      <c r="C417" s="119"/>
      <c r="D417" s="114"/>
      <c r="E417" s="114"/>
      <c r="F417" s="120"/>
      <c r="G417" s="114"/>
      <c r="H417" s="114"/>
      <c r="I417" s="114"/>
      <c r="J417" s="114"/>
      <c r="K417" s="121"/>
      <c r="L417" s="122"/>
      <c r="M417" s="113"/>
      <c r="N417" s="113"/>
      <c r="O417" s="114"/>
      <c r="P417" s="115"/>
      <c r="Q417" s="114"/>
      <c r="R417" s="100"/>
      <c r="S417" s="114"/>
      <c r="T417" s="114"/>
      <c r="U417" s="114"/>
      <c r="V417" s="45"/>
    </row>
    <row r="418" spans="1:22" x14ac:dyDescent="0.25">
      <c r="A418" s="117"/>
      <c r="B418" s="118"/>
      <c r="C418" s="119"/>
      <c r="D418" s="114"/>
      <c r="E418" s="114"/>
      <c r="F418" s="120"/>
      <c r="G418" s="114"/>
      <c r="H418" s="114"/>
      <c r="I418" s="114"/>
      <c r="J418" s="114"/>
      <c r="K418" s="121"/>
      <c r="L418" s="122"/>
      <c r="M418" s="113"/>
      <c r="N418" s="113"/>
      <c r="O418" s="114"/>
      <c r="P418" s="115"/>
      <c r="Q418" s="114"/>
      <c r="R418" s="100"/>
      <c r="S418" s="114"/>
      <c r="T418" s="114"/>
      <c r="U418" s="114"/>
      <c r="V418" s="45"/>
    </row>
    <row r="419" spans="1:22" x14ac:dyDescent="0.25">
      <c r="A419" s="117"/>
      <c r="B419" s="118"/>
      <c r="C419" s="119"/>
      <c r="D419" s="114"/>
      <c r="E419" s="114"/>
      <c r="F419" s="120"/>
      <c r="G419" s="114"/>
      <c r="H419" s="114"/>
      <c r="I419" s="114"/>
      <c r="J419" s="114"/>
      <c r="K419" s="121"/>
      <c r="L419" s="122"/>
      <c r="M419" s="113"/>
      <c r="N419" s="113"/>
      <c r="O419" s="114"/>
      <c r="P419" s="115"/>
      <c r="Q419" s="114"/>
      <c r="R419" s="100"/>
      <c r="S419" s="114"/>
      <c r="T419" s="114"/>
      <c r="U419" s="114"/>
      <c r="V419" s="45"/>
    </row>
    <row r="420" spans="1:22" x14ac:dyDescent="0.25">
      <c r="A420" s="117"/>
      <c r="B420" s="118"/>
      <c r="C420" s="119"/>
      <c r="D420" s="114"/>
      <c r="E420" s="114"/>
      <c r="F420" s="120"/>
      <c r="G420" s="114"/>
      <c r="H420" s="114"/>
      <c r="I420" s="114"/>
      <c r="J420" s="114"/>
      <c r="K420" s="121"/>
      <c r="L420" s="122"/>
      <c r="M420" s="113"/>
      <c r="N420" s="113"/>
      <c r="O420" s="114"/>
      <c r="P420" s="115"/>
      <c r="Q420" s="114"/>
      <c r="R420" s="100"/>
      <c r="S420" s="114"/>
      <c r="T420" s="114"/>
      <c r="U420" s="114"/>
      <c r="V420" s="45"/>
    </row>
    <row r="421" spans="1:22" x14ac:dyDescent="0.25">
      <c r="A421" s="117"/>
      <c r="B421" s="118"/>
      <c r="C421" s="119"/>
      <c r="D421" s="114"/>
      <c r="E421" s="114"/>
      <c r="F421" s="120"/>
      <c r="G421" s="114"/>
      <c r="H421" s="114"/>
      <c r="I421" s="114"/>
      <c r="J421" s="114"/>
      <c r="K421" s="121"/>
      <c r="L421" s="122"/>
      <c r="M421" s="113"/>
      <c r="N421" s="113"/>
      <c r="O421" s="114"/>
      <c r="P421" s="115"/>
      <c r="Q421" s="114"/>
      <c r="R421" s="100"/>
      <c r="S421" s="114"/>
      <c r="T421" s="114"/>
      <c r="U421" s="114"/>
      <c r="V421" s="45"/>
    </row>
    <row r="422" spans="1:22" x14ac:dyDescent="0.25">
      <c r="A422" s="117"/>
      <c r="B422" s="118"/>
      <c r="C422" s="119"/>
      <c r="D422" s="114"/>
      <c r="E422" s="114"/>
      <c r="F422" s="120"/>
      <c r="G422" s="114"/>
      <c r="H422" s="114"/>
      <c r="I422" s="114"/>
      <c r="J422" s="114"/>
      <c r="K422" s="121"/>
      <c r="L422" s="122"/>
      <c r="M422" s="113"/>
      <c r="N422" s="113"/>
      <c r="O422" s="114"/>
      <c r="P422" s="115"/>
      <c r="Q422" s="114"/>
      <c r="R422" s="100"/>
      <c r="S422" s="114"/>
      <c r="T422" s="114"/>
      <c r="U422" s="114"/>
      <c r="V422" s="45"/>
    </row>
    <row r="423" spans="1:22" x14ac:dyDescent="0.25">
      <c r="A423" s="123"/>
      <c r="B423" s="118"/>
      <c r="C423" s="119"/>
      <c r="D423" s="113"/>
      <c r="E423" s="113"/>
      <c r="F423" s="120"/>
      <c r="G423" s="113"/>
      <c r="H423" s="113"/>
      <c r="I423" s="113"/>
      <c r="J423" s="114"/>
      <c r="K423" s="124"/>
      <c r="L423" s="122"/>
      <c r="M423" s="113"/>
      <c r="N423" s="113"/>
      <c r="O423" s="113"/>
      <c r="P423" s="120"/>
      <c r="Q423" s="113"/>
      <c r="R423" s="99"/>
      <c r="S423" s="113"/>
      <c r="T423" s="113"/>
      <c r="U423" s="113"/>
      <c r="V423" s="45"/>
    </row>
    <row r="424" spans="1:22" x14ac:dyDescent="0.25">
      <c r="A424" s="117"/>
      <c r="B424" s="118"/>
      <c r="C424" s="119"/>
      <c r="D424" s="114"/>
      <c r="E424" s="114"/>
      <c r="F424" s="120"/>
      <c r="G424" s="114"/>
      <c r="H424" s="114"/>
      <c r="I424" s="114"/>
      <c r="J424" s="114"/>
      <c r="K424" s="121"/>
      <c r="L424" s="122"/>
      <c r="M424" s="113"/>
      <c r="N424" s="113"/>
      <c r="O424" s="114"/>
      <c r="P424" s="115"/>
      <c r="Q424" s="114"/>
      <c r="R424" s="100"/>
      <c r="S424" s="114"/>
      <c r="T424" s="114"/>
      <c r="U424" s="114"/>
      <c r="V424" s="45"/>
    </row>
    <row r="425" spans="1:22" x14ac:dyDescent="0.25">
      <c r="A425" s="117"/>
      <c r="B425" s="118"/>
      <c r="C425" s="119"/>
      <c r="D425" s="114"/>
      <c r="E425" s="114"/>
      <c r="F425" s="120"/>
      <c r="G425" s="114"/>
      <c r="H425" s="114"/>
      <c r="I425" s="113"/>
      <c r="J425" s="114"/>
      <c r="K425" s="121"/>
      <c r="L425" s="122"/>
      <c r="M425" s="113"/>
      <c r="N425" s="113"/>
      <c r="O425" s="113"/>
      <c r="P425" s="120"/>
      <c r="Q425" s="113"/>
      <c r="R425" s="100"/>
      <c r="S425" s="113"/>
      <c r="T425" s="114"/>
      <c r="U425" s="114"/>
      <c r="V425" s="45"/>
    </row>
    <row r="426" spans="1:22" x14ac:dyDescent="0.25">
      <c r="A426" s="117"/>
      <c r="B426" s="118"/>
      <c r="C426" s="119"/>
      <c r="D426" s="114"/>
      <c r="E426" s="114"/>
      <c r="F426" s="120"/>
      <c r="G426" s="114"/>
      <c r="H426" s="114"/>
      <c r="I426" s="114"/>
      <c r="J426" s="114"/>
      <c r="K426" s="121"/>
      <c r="L426" s="122"/>
      <c r="M426" s="113"/>
      <c r="N426" s="113"/>
      <c r="O426" s="114"/>
      <c r="P426" s="115"/>
      <c r="Q426" s="114"/>
      <c r="R426" s="100"/>
      <c r="S426" s="114"/>
      <c r="T426" s="114"/>
      <c r="U426" s="114"/>
      <c r="V426" s="45"/>
    </row>
    <row r="427" spans="1:22" x14ac:dyDescent="0.25">
      <c r="A427" s="117"/>
      <c r="B427" s="118"/>
      <c r="C427" s="119"/>
      <c r="D427" s="114"/>
      <c r="E427" s="114"/>
      <c r="F427" s="120"/>
      <c r="G427" s="114"/>
      <c r="H427" s="114"/>
      <c r="I427" s="114"/>
      <c r="J427" s="114"/>
      <c r="K427" s="121"/>
      <c r="L427" s="122"/>
      <c r="M427" s="113"/>
      <c r="N427" s="113"/>
      <c r="O427" s="114"/>
      <c r="P427" s="115"/>
      <c r="Q427" s="114"/>
      <c r="R427" s="100"/>
      <c r="S427" s="114"/>
      <c r="T427" s="114"/>
      <c r="U427" s="114"/>
      <c r="V427" s="45"/>
    </row>
    <row r="428" spans="1:22" x14ac:dyDescent="0.25">
      <c r="A428" s="117"/>
      <c r="B428" s="118"/>
      <c r="C428" s="119"/>
      <c r="D428" s="114"/>
      <c r="E428" s="114"/>
      <c r="F428" s="120"/>
      <c r="G428" s="114"/>
      <c r="H428" s="114"/>
      <c r="I428" s="114"/>
      <c r="J428" s="114"/>
      <c r="K428" s="121"/>
      <c r="L428" s="122"/>
      <c r="M428" s="113"/>
      <c r="N428" s="113"/>
      <c r="O428" s="114"/>
      <c r="P428" s="115"/>
      <c r="Q428" s="114"/>
      <c r="R428" s="100"/>
      <c r="S428" s="114"/>
      <c r="T428" s="114"/>
      <c r="U428" s="114"/>
      <c r="V428" s="45"/>
    </row>
    <row r="429" spans="1:22" x14ac:dyDescent="0.25">
      <c r="A429" s="125"/>
      <c r="B429" s="118"/>
      <c r="C429" s="119"/>
      <c r="D429" s="114"/>
      <c r="E429" s="114"/>
      <c r="F429" s="120"/>
      <c r="G429" s="114"/>
      <c r="H429" s="114"/>
      <c r="I429" s="114"/>
      <c r="J429" s="114"/>
      <c r="K429" s="121"/>
      <c r="L429" s="122"/>
      <c r="M429" s="113"/>
      <c r="N429" s="113"/>
      <c r="O429" s="113"/>
      <c r="P429" s="120"/>
      <c r="Q429" s="113"/>
      <c r="R429" s="100"/>
      <c r="S429" s="113"/>
      <c r="T429" s="114"/>
      <c r="U429" s="114"/>
      <c r="V429" s="45"/>
    </row>
    <row r="430" spans="1:22" x14ac:dyDescent="0.25">
      <c r="A430" s="126"/>
      <c r="B430" s="118"/>
      <c r="C430" s="84"/>
      <c r="D430" s="127"/>
      <c r="E430" s="127"/>
      <c r="F430" s="128"/>
      <c r="G430" s="127"/>
      <c r="H430" s="127"/>
      <c r="I430" s="127"/>
      <c r="J430" s="127"/>
      <c r="K430" s="129"/>
      <c r="L430" s="130"/>
      <c r="M430" s="133"/>
      <c r="N430" s="133"/>
      <c r="O430" s="127"/>
      <c r="P430" s="134"/>
      <c r="Q430" s="127"/>
      <c r="R430" s="127"/>
      <c r="S430" s="127"/>
      <c r="T430" s="127"/>
      <c r="U430" s="127"/>
      <c r="V430" s="45"/>
    </row>
    <row r="431" spans="1:22" x14ac:dyDescent="0.25">
      <c r="A431" s="117"/>
      <c r="B431" s="118"/>
      <c r="C431" s="119"/>
      <c r="D431" s="114"/>
      <c r="E431" s="114"/>
      <c r="F431" s="120"/>
      <c r="G431" s="114"/>
      <c r="H431" s="114"/>
      <c r="I431" s="114"/>
      <c r="J431" s="114"/>
      <c r="K431" s="121"/>
      <c r="L431" s="122"/>
      <c r="M431" s="113"/>
      <c r="N431" s="113"/>
      <c r="O431" s="114"/>
      <c r="P431" s="115"/>
      <c r="Q431" s="114"/>
      <c r="R431" s="100"/>
      <c r="S431" s="114"/>
      <c r="T431" s="114"/>
      <c r="U431" s="114"/>
      <c r="V431" s="45"/>
    </row>
    <row r="432" spans="1:22" x14ac:dyDescent="0.25">
      <c r="A432" s="117"/>
      <c r="B432" s="118"/>
      <c r="C432" s="119"/>
      <c r="D432" s="114"/>
      <c r="E432" s="114"/>
      <c r="F432" s="120"/>
      <c r="G432" s="114"/>
      <c r="H432" s="114"/>
      <c r="I432" s="114"/>
      <c r="J432" s="114"/>
      <c r="K432" s="121"/>
      <c r="L432" s="122"/>
      <c r="M432" s="113"/>
      <c r="N432" s="113"/>
      <c r="O432" s="114"/>
      <c r="P432" s="115"/>
      <c r="Q432" s="114"/>
      <c r="R432" s="100"/>
      <c r="S432" s="114"/>
      <c r="T432" s="114"/>
      <c r="U432" s="114"/>
      <c r="V432" s="45"/>
    </row>
    <row r="433" spans="1:22" x14ac:dyDescent="0.25">
      <c r="A433" s="123"/>
      <c r="B433" s="118"/>
      <c r="C433" s="119"/>
      <c r="D433" s="113"/>
      <c r="E433" s="113"/>
      <c r="F433" s="120"/>
      <c r="G433" s="113"/>
      <c r="H433" s="113"/>
      <c r="I433" s="113"/>
      <c r="J433" s="113"/>
      <c r="K433" s="124"/>
      <c r="L433" s="122"/>
      <c r="M433" s="113"/>
      <c r="N433" s="113"/>
      <c r="O433" s="113"/>
      <c r="P433" s="120"/>
      <c r="Q433" s="113"/>
      <c r="R433" s="99"/>
      <c r="S433" s="113"/>
      <c r="T433" s="113"/>
      <c r="U433" s="124"/>
      <c r="V433" s="45"/>
    </row>
    <row r="434" spans="1:22" x14ac:dyDescent="0.25">
      <c r="A434" s="117"/>
      <c r="B434" s="118"/>
      <c r="C434" s="119"/>
      <c r="D434" s="114"/>
      <c r="E434" s="114"/>
      <c r="F434" s="120"/>
      <c r="G434" s="114"/>
      <c r="H434" s="114"/>
      <c r="I434" s="114"/>
      <c r="J434" s="114"/>
      <c r="K434" s="121"/>
      <c r="L434" s="122"/>
      <c r="M434" s="113"/>
      <c r="N434" s="113"/>
      <c r="O434" s="114"/>
      <c r="P434" s="115"/>
      <c r="Q434" s="114"/>
      <c r="R434" s="100"/>
      <c r="S434" s="114"/>
      <c r="T434" s="114"/>
      <c r="U434" s="114"/>
      <c r="V434" s="45"/>
    </row>
    <row r="435" spans="1:22" x14ac:dyDescent="0.25">
      <c r="A435" s="117"/>
      <c r="B435" s="118"/>
      <c r="C435" s="119"/>
      <c r="D435" s="114"/>
      <c r="E435" s="114"/>
      <c r="F435" s="120"/>
      <c r="G435" s="114"/>
      <c r="H435" s="114"/>
      <c r="I435" s="114"/>
      <c r="J435" s="114"/>
      <c r="K435" s="121"/>
      <c r="L435" s="122"/>
      <c r="M435" s="113"/>
      <c r="N435" s="113"/>
      <c r="O435" s="114"/>
      <c r="P435" s="115"/>
      <c r="Q435" s="114"/>
      <c r="R435" s="100"/>
      <c r="S435" s="114"/>
      <c r="T435" s="114"/>
      <c r="U435" s="114"/>
      <c r="V435" s="45"/>
    </row>
    <row r="436" spans="1:22" x14ac:dyDescent="0.25">
      <c r="A436" s="117"/>
      <c r="B436" s="118"/>
      <c r="C436" s="119"/>
      <c r="D436" s="114"/>
      <c r="E436" s="114"/>
      <c r="F436" s="120"/>
      <c r="G436" s="114"/>
      <c r="H436" s="114"/>
      <c r="I436" s="114"/>
      <c r="J436" s="114"/>
      <c r="K436" s="121"/>
      <c r="L436" s="122"/>
      <c r="M436" s="113"/>
      <c r="N436" s="113"/>
      <c r="O436" s="114"/>
      <c r="P436" s="115"/>
      <c r="Q436" s="114"/>
      <c r="R436" s="100"/>
      <c r="S436" s="114"/>
      <c r="T436" s="114"/>
      <c r="U436" s="114"/>
      <c r="V436" s="45"/>
    </row>
    <row r="437" spans="1:22" x14ac:dyDescent="0.25">
      <c r="A437" s="117"/>
      <c r="B437" s="118"/>
      <c r="C437" s="119"/>
      <c r="D437" s="114"/>
      <c r="E437" s="114"/>
      <c r="F437" s="120"/>
      <c r="G437" s="114"/>
      <c r="H437" s="114"/>
      <c r="I437" s="114"/>
      <c r="J437" s="114"/>
      <c r="K437" s="121"/>
      <c r="L437" s="122"/>
      <c r="M437" s="113"/>
      <c r="N437" s="113"/>
      <c r="O437" s="114"/>
      <c r="P437" s="115"/>
      <c r="Q437" s="114"/>
      <c r="R437" s="100"/>
      <c r="S437" s="114"/>
      <c r="T437" s="114"/>
      <c r="U437" s="114"/>
      <c r="V437" s="45"/>
    </row>
    <row r="438" spans="1:22" x14ac:dyDescent="0.25">
      <c r="A438" s="123"/>
      <c r="B438" s="118"/>
      <c r="C438" s="119"/>
      <c r="D438" s="113"/>
      <c r="E438" s="113"/>
      <c r="F438" s="120"/>
      <c r="G438" s="113"/>
      <c r="H438" s="113"/>
      <c r="I438" s="113"/>
      <c r="J438" s="113"/>
      <c r="K438" s="124"/>
      <c r="L438" s="122"/>
      <c r="M438" s="113"/>
      <c r="N438" s="113"/>
      <c r="O438" s="113"/>
      <c r="P438" s="120"/>
      <c r="Q438" s="113"/>
      <c r="R438" s="99"/>
      <c r="S438" s="113"/>
      <c r="T438" s="113"/>
      <c r="U438" s="113"/>
      <c r="V438" s="45"/>
    </row>
    <row r="439" spans="1:22" x14ac:dyDescent="0.25">
      <c r="A439" s="117"/>
      <c r="B439" s="118"/>
      <c r="C439" s="119"/>
      <c r="D439" s="114"/>
      <c r="E439" s="114"/>
      <c r="F439" s="120"/>
      <c r="G439" s="114"/>
      <c r="H439" s="114"/>
      <c r="I439" s="114"/>
      <c r="J439" s="114"/>
      <c r="K439" s="121"/>
      <c r="L439" s="122"/>
      <c r="M439" s="113"/>
      <c r="N439" s="113"/>
      <c r="O439" s="114"/>
      <c r="P439" s="115"/>
      <c r="Q439" s="114"/>
      <c r="R439" s="100"/>
      <c r="S439" s="114"/>
      <c r="T439" s="114"/>
      <c r="U439" s="114"/>
      <c r="V439" s="45"/>
    </row>
    <row r="440" spans="1:22" x14ac:dyDescent="0.25">
      <c r="A440" s="117"/>
      <c r="B440" s="118"/>
      <c r="C440" s="119"/>
      <c r="D440" s="114"/>
      <c r="E440" s="114"/>
      <c r="F440" s="120"/>
      <c r="G440" s="114"/>
      <c r="H440" s="114"/>
      <c r="I440" s="114"/>
      <c r="J440" s="114"/>
      <c r="K440" s="121"/>
      <c r="L440" s="122"/>
      <c r="M440" s="113"/>
      <c r="N440" s="113"/>
      <c r="O440" s="114"/>
      <c r="P440" s="115"/>
      <c r="Q440" s="114"/>
      <c r="R440" s="100"/>
      <c r="S440" s="114"/>
      <c r="T440" s="114"/>
      <c r="U440" s="114"/>
      <c r="V440" s="45"/>
    </row>
    <row r="441" spans="1:22" x14ac:dyDescent="0.25">
      <c r="A441" s="117"/>
      <c r="B441" s="118"/>
      <c r="C441" s="119"/>
      <c r="D441" s="114"/>
      <c r="E441" s="114"/>
      <c r="F441" s="120"/>
      <c r="G441" s="114"/>
      <c r="H441" s="114"/>
      <c r="I441" s="114"/>
      <c r="J441" s="114"/>
      <c r="K441" s="121"/>
      <c r="L441" s="122"/>
      <c r="M441" s="113"/>
      <c r="N441" s="113"/>
      <c r="O441" s="114"/>
      <c r="P441" s="115"/>
      <c r="Q441" s="114"/>
      <c r="R441" s="100"/>
      <c r="S441" s="114"/>
      <c r="T441" s="114"/>
      <c r="U441" s="114"/>
      <c r="V441" s="45"/>
    </row>
    <row r="442" spans="1:22" x14ac:dyDescent="0.25">
      <c r="A442" s="117"/>
      <c r="B442" s="118"/>
      <c r="C442" s="119"/>
      <c r="D442" s="114"/>
      <c r="E442" s="114"/>
      <c r="F442" s="120"/>
      <c r="G442" s="114"/>
      <c r="H442" s="114"/>
      <c r="I442" s="114"/>
      <c r="J442" s="114"/>
      <c r="K442" s="121"/>
      <c r="L442" s="122"/>
      <c r="M442" s="113"/>
      <c r="N442" s="113"/>
      <c r="O442" s="114"/>
      <c r="P442" s="115"/>
      <c r="Q442" s="114"/>
      <c r="R442" s="100"/>
      <c r="S442" s="114"/>
      <c r="T442" s="114"/>
      <c r="U442" s="114"/>
      <c r="V442" s="45"/>
    </row>
    <row r="443" spans="1:22" x14ac:dyDescent="0.25">
      <c r="A443" s="117"/>
      <c r="B443" s="118"/>
      <c r="C443" s="119"/>
      <c r="D443" s="114"/>
      <c r="E443" s="114"/>
      <c r="F443" s="120"/>
      <c r="G443" s="114"/>
      <c r="H443" s="114"/>
      <c r="I443" s="114"/>
      <c r="J443" s="114"/>
      <c r="K443" s="121"/>
      <c r="L443" s="122"/>
      <c r="M443" s="113"/>
      <c r="N443" s="113"/>
      <c r="O443" s="114"/>
      <c r="P443" s="115"/>
      <c r="Q443" s="114"/>
      <c r="R443" s="100"/>
      <c r="S443" s="114"/>
      <c r="T443" s="114"/>
      <c r="U443" s="114"/>
      <c r="V443" s="45"/>
    </row>
    <row r="444" spans="1:22" x14ac:dyDescent="0.25">
      <c r="A444" s="117"/>
      <c r="B444" s="118"/>
      <c r="C444" s="119"/>
      <c r="D444" s="114"/>
      <c r="E444" s="114"/>
      <c r="F444" s="120"/>
      <c r="G444" s="114"/>
      <c r="H444" s="114"/>
      <c r="I444" s="114"/>
      <c r="J444" s="114"/>
      <c r="K444" s="121"/>
      <c r="L444" s="122"/>
      <c r="M444" s="113"/>
      <c r="N444" s="113"/>
      <c r="O444" s="114"/>
      <c r="P444" s="115"/>
      <c r="Q444" s="114"/>
      <c r="R444" s="100"/>
      <c r="S444" s="114"/>
      <c r="T444" s="114"/>
      <c r="U444" s="114"/>
      <c r="V444" s="45"/>
    </row>
    <row r="445" spans="1:22" x14ac:dyDescent="0.25">
      <c r="A445" s="117"/>
      <c r="B445" s="118"/>
      <c r="C445" s="119"/>
      <c r="D445" s="114"/>
      <c r="E445" s="114"/>
      <c r="F445" s="120"/>
      <c r="G445" s="114"/>
      <c r="H445" s="114"/>
      <c r="I445" s="114"/>
      <c r="J445" s="114"/>
      <c r="K445" s="121"/>
      <c r="L445" s="122"/>
      <c r="M445" s="113"/>
      <c r="N445" s="113"/>
      <c r="O445" s="114"/>
      <c r="P445" s="115"/>
      <c r="Q445" s="114"/>
      <c r="R445" s="100"/>
      <c r="S445" s="114"/>
      <c r="T445" s="114"/>
      <c r="U445" s="114"/>
      <c r="V445" s="45"/>
    </row>
    <row r="446" spans="1:22" x14ac:dyDescent="0.25">
      <c r="A446" s="117"/>
      <c r="B446" s="118"/>
      <c r="C446" s="119"/>
      <c r="D446" s="114"/>
      <c r="E446" s="114"/>
      <c r="F446" s="120"/>
      <c r="G446" s="114"/>
      <c r="H446" s="114"/>
      <c r="I446" s="114"/>
      <c r="J446" s="114"/>
      <c r="K446" s="121"/>
      <c r="L446" s="122"/>
      <c r="M446" s="113"/>
      <c r="N446" s="113"/>
      <c r="O446" s="114"/>
      <c r="P446" s="115"/>
      <c r="Q446" s="114"/>
      <c r="R446" s="100"/>
      <c r="S446" s="114"/>
      <c r="T446" s="114"/>
      <c r="U446" s="114"/>
      <c r="V446" s="45"/>
    </row>
    <row r="447" spans="1:22" x14ac:dyDescent="0.25">
      <c r="A447" s="117"/>
      <c r="B447" s="118"/>
      <c r="C447" s="119"/>
      <c r="D447" s="114"/>
      <c r="E447" s="114"/>
      <c r="F447" s="120"/>
      <c r="G447" s="114"/>
      <c r="H447" s="114"/>
      <c r="I447" s="114"/>
      <c r="J447" s="114"/>
      <c r="K447" s="121"/>
      <c r="L447" s="122"/>
      <c r="M447" s="113"/>
      <c r="N447" s="113"/>
      <c r="O447" s="114"/>
      <c r="P447" s="115"/>
      <c r="Q447" s="114"/>
      <c r="R447" s="100"/>
      <c r="S447" s="114"/>
      <c r="T447" s="114"/>
      <c r="U447" s="114"/>
      <c r="V447" s="45"/>
    </row>
    <row r="448" spans="1:22" x14ac:dyDescent="0.25">
      <c r="A448" s="117"/>
      <c r="B448" s="118"/>
      <c r="C448" s="119"/>
      <c r="D448" s="114"/>
      <c r="E448" s="114"/>
      <c r="F448" s="120"/>
      <c r="G448" s="114"/>
      <c r="H448" s="114"/>
      <c r="I448" s="114"/>
      <c r="J448" s="114"/>
      <c r="K448" s="121"/>
      <c r="L448" s="122"/>
      <c r="M448" s="113"/>
      <c r="N448" s="113"/>
      <c r="O448" s="114"/>
      <c r="P448" s="115"/>
      <c r="Q448" s="114"/>
      <c r="R448" s="100"/>
      <c r="S448" s="114"/>
      <c r="T448" s="114"/>
      <c r="U448" s="114"/>
      <c r="V448" s="45"/>
    </row>
    <row r="449" spans="1:22" x14ac:dyDescent="0.25">
      <c r="A449" s="117"/>
      <c r="B449" s="118"/>
      <c r="C449" s="119"/>
      <c r="D449" s="114"/>
      <c r="E449" s="114"/>
      <c r="F449" s="120"/>
      <c r="G449" s="114"/>
      <c r="H449" s="114"/>
      <c r="I449" s="114"/>
      <c r="J449" s="114"/>
      <c r="K449" s="121"/>
      <c r="L449" s="122"/>
      <c r="M449" s="113"/>
      <c r="N449" s="113"/>
      <c r="O449" s="114"/>
      <c r="P449" s="115"/>
      <c r="Q449" s="114"/>
      <c r="R449" s="100"/>
      <c r="S449" s="114"/>
      <c r="T449" s="114"/>
      <c r="U449" s="114"/>
      <c r="V449" s="45"/>
    </row>
    <row r="450" spans="1:22" x14ac:dyDescent="0.25">
      <c r="A450" s="117"/>
      <c r="B450" s="118"/>
      <c r="C450" s="119"/>
      <c r="D450" s="114"/>
      <c r="E450" s="114"/>
      <c r="F450" s="120"/>
      <c r="G450" s="114"/>
      <c r="H450" s="114"/>
      <c r="I450" s="114"/>
      <c r="J450" s="114"/>
      <c r="K450" s="121"/>
      <c r="L450" s="122"/>
      <c r="M450" s="113"/>
      <c r="N450" s="113"/>
      <c r="O450" s="114"/>
      <c r="P450" s="115"/>
      <c r="Q450" s="114"/>
      <c r="R450" s="100"/>
      <c r="S450" s="114"/>
      <c r="T450" s="114"/>
      <c r="U450" s="114"/>
      <c r="V450" s="45"/>
    </row>
    <row r="451" spans="1:22" x14ac:dyDescent="0.25">
      <c r="A451" s="123"/>
      <c r="B451" s="118"/>
      <c r="C451" s="119"/>
      <c r="D451" s="113"/>
      <c r="E451" s="113"/>
      <c r="F451" s="120"/>
      <c r="G451" s="113"/>
      <c r="H451" s="113"/>
      <c r="I451" s="113"/>
      <c r="J451" s="114"/>
      <c r="K451" s="124"/>
      <c r="L451" s="122"/>
      <c r="M451" s="113"/>
      <c r="N451" s="113"/>
      <c r="O451" s="113"/>
      <c r="P451" s="120"/>
      <c r="Q451" s="113"/>
      <c r="R451" s="99"/>
      <c r="S451" s="113"/>
      <c r="T451" s="113"/>
      <c r="U451" s="113"/>
      <c r="V451" s="45"/>
    </row>
    <row r="452" spans="1:22" x14ac:dyDescent="0.25">
      <c r="A452" s="117"/>
      <c r="B452" s="118"/>
      <c r="C452" s="119"/>
      <c r="D452" s="114"/>
      <c r="E452" s="114"/>
      <c r="F452" s="120"/>
      <c r="G452" s="114"/>
      <c r="H452" s="114"/>
      <c r="I452" s="114"/>
      <c r="J452" s="114"/>
      <c r="K452" s="121"/>
      <c r="L452" s="122"/>
      <c r="M452" s="113"/>
      <c r="N452" s="113"/>
      <c r="O452" s="114"/>
      <c r="P452" s="115"/>
      <c r="Q452" s="114"/>
      <c r="R452" s="100"/>
      <c r="S452" s="114"/>
      <c r="T452" s="114"/>
      <c r="U452" s="114"/>
      <c r="V452" s="45"/>
    </row>
    <row r="453" spans="1:22" x14ac:dyDescent="0.25">
      <c r="A453" s="117"/>
      <c r="B453" s="118"/>
      <c r="C453" s="119"/>
      <c r="D453" s="114"/>
      <c r="E453" s="114"/>
      <c r="F453" s="120"/>
      <c r="G453" s="114"/>
      <c r="H453" s="114"/>
      <c r="I453" s="113"/>
      <c r="J453" s="114"/>
      <c r="K453" s="121"/>
      <c r="L453" s="122"/>
      <c r="M453" s="113"/>
      <c r="N453" s="113"/>
      <c r="O453" s="113"/>
      <c r="P453" s="120"/>
      <c r="Q453" s="113"/>
      <c r="R453" s="100"/>
      <c r="S453" s="113"/>
      <c r="T453" s="114"/>
      <c r="U453" s="114"/>
      <c r="V453" s="45"/>
    </row>
    <row r="454" spans="1:22" x14ac:dyDescent="0.25">
      <c r="A454" s="117"/>
      <c r="B454" s="118"/>
      <c r="C454" s="119"/>
      <c r="D454" s="114"/>
      <c r="E454" s="114"/>
      <c r="F454" s="120"/>
      <c r="G454" s="114"/>
      <c r="H454" s="114"/>
      <c r="I454" s="114"/>
      <c r="J454" s="114"/>
      <c r="K454" s="121"/>
      <c r="L454" s="122"/>
      <c r="M454" s="113"/>
      <c r="N454" s="113"/>
      <c r="O454" s="114"/>
      <c r="P454" s="115"/>
      <c r="Q454" s="114"/>
      <c r="R454" s="100"/>
      <c r="S454" s="114"/>
      <c r="T454" s="114"/>
      <c r="U454" s="114"/>
      <c r="V454" s="45"/>
    </row>
    <row r="455" spans="1:22" x14ac:dyDescent="0.25">
      <c r="A455" s="117"/>
      <c r="B455" s="118"/>
      <c r="C455" s="119"/>
      <c r="D455" s="114"/>
      <c r="E455" s="114"/>
      <c r="F455" s="120"/>
      <c r="G455" s="114"/>
      <c r="H455" s="114"/>
      <c r="I455" s="114"/>
      <c r="J455" s="114"/>
      <c r="K455" s="121"/>
      <c r="L455" s="122"/>
      <c r="M455" s="113"/>
      <c r="N455" s="113"/>
      <c r="O455" s="114"/>
      <c r="P455" s="115"/>
      <c r="Q455" s="114"/>
      <c r="R455" s="100"/>
      <c r="S455" s="114"/>
      <c r="T455" s="114"/>
      <c r="U455" s="114"/>
      <c r="V455" s="45"/>
    </row>
    <row r="456" spans="1:22" x14ac:dyDescent="0.25">
      <c r="A456" s="117"/>
      <c r="B456" s="118"/>
      <c r="C456" s="119"/>
      <c r="D456" s="114"/>
      <c r="E456" s="114"/>
      <c r="F456" s="120"/>
      <c r="G456" s="114"/>
      <c r="H456" s="114"/>
      <c r="I456" s="114"/>
      <c r="J456" s="114"/>
      <c r="K456" s="121"/>
      <c r="L456" s="122"/>
      <c r="M456" s="113"/>
      <c r="N456" s="113"/>
      <c r="O456" s="114"/>
      <c r="P456" s="115"/>
      <c r="Q456" s="114"/>
      <c r="R456" s="100"/>
      <c r="S456" s="114"/>
      <c r="T456" s="114"/>
      <c r="U456" s="114"/>
      <c r="V456" s="45"/>
    </row>
    <row r="457" spans="1:22" x14ac:dyDescent="0.25">
      <c r="A457" s="125"/>
      <c r="B457" s="118"/>
      <c r="C457" s="119"/>
      <c r="D457" s="114"/>
      <c r="E457" s="114"/>
      <c r="F457" s="120"/>
      <c r="G457" s="114"/>
      <c r="H457" s="114"/>
      <c r="I457" s="114"/>
      <c r="J457" s="114"/>
      <c r="K457" s="121"/>
      <c r="L457" s="122"/>
      <c r="M457" s="113"/>
      <c r="N457" s="113"/>
      <c r="O457" s="113"/>
      <c r="P457" s="120"/>
      <c r="Q457" s="113"/>
      <c r="R457" s="100"/>
      <c r="S457" s="113"/>
      <c r="T457" s="114"/>
      <c r="U457" s="114"/>
      <c r="V457" s="45"/>
    </row>
    <row r="458" spans="1:22" x14ac:dyDescent="0.25">
      <c r="A458" s="126"/>
      <c r="B458" s="118"/>
      <c r="C458" s="84"/>
      <c r="D458" s="127"/>
      <c r="E458" s="127"/>
      <c r="F458" s="128"/>
      <c r="G458" s="127"/>
      <c r="H458" s="127"/>
      <c r="I458" s="127"/>
      <c r="J458" s="127"/>
      <c r="K458" s="129"/>
      <c r="L458" s="130"/>
      <c r="M458" s="133"/>
      <c r="N458" s="133"/>
      <c r="O458" s="127"/>
      <c r="P458" s="134"/>
      <c r="Q458" s="127"/>
      <c r="R458" s="127"/>
      <c r="S458" s="127"/>
      <c r="T458" s="127"/>
      <c r="U458" s="127"/>
      <c r="V458" s="45"/>
    </row>
    <row r="459" spans="1:22" x14ac:dyDescent="0.25">
      <c r="A459" s="117"/>
      <c r="B459" s="118"/>
      <c r="C459" s="119"/>
      <c r="D459" s="114"/>
      <c r="E459" s="114"/>
      <c r="F459" s="120"/>
      <c r="G459" s="114"/>
      <c r="H459" s="114"/>
      <c r="I459" s="114"/>
      <c r="J459" s="114"/>
      <c r="K459" s="121"/>
      <c r="L459" s="122"/>
      <c r="M459" s="113"/>
      <c r="N459" s="113"/>
      <c r="O459" s="114"/>
      <c r="P459" s="115"/>
      <c r="Q459" s="114"/>
      <c r="R459" s="100"/>
      <c r="S459" s="114"/>
      <c r="T459" s="114"/>
      <c r="U459" s="114"/>
      <c r="V459" s="45"/>
    </row>
    <row r="460" spans="1:22" x14ac:dyDescent="0.25">
      <c r="A460" s="117"/>
      <c r="B460" s="118"/>
      <c r="C460" s="119"/>
      <c r="D460" s="114"/>
      <c r="E460" s="114"/>
      <c r="F460" s="120"/>
      <c r="G460" s="114"/>
      <c r="H460" s="114"/>
      <c r="I460" s="114"/>
      <c r="J460" s="114"/>
      <c r="K460" s="121"/>
      <c r="L460" s="122"/>
      <c r="M460" s="113"/>
      <c r="N460" s="113"/>
      <c r="O460" s="114"/>
      <c r="P460" s="115"/>
      <c r="Q460" s="114"/>
      <c r="R460" s="100"/>
      <c r="S460" s="114"/>
      <c r="T460" s="114"/>
      <c r="U460" s="114"/>
      <c r="V460" s="45"/>
    </row>
    <row r="461" spans="1:22" x14ac:dyDescent="0.25">
      <c r="A461" s="123"/>
      <c r="B461" s="118"/>
      <c r="C461" s="119"/>
      <c r="D461" s="113"/>
      <c r="E461" s="113"/>
      <c r="F461" s="120"/>
      <c r="G461" s="113"/>
      <c r="H461" s="113"/>
      <c r="I461" s="113"/>
      <c r="J461" s="113"/>
      <c r="K461" s="124"/>
      <c r="L461" s="122"/>
      <c r="M461" s="113"/>
      <c r="N461" s="113"/>
      <c r="O461" s="113"/>
      <c r="P461" s="120"/>
      <c r="Q461" s="113"/>
      <c r="R461" s="99"/>
      <c r="S461" s="113"/>
      <c r="T461" s="113"/>
      <c r="U461" s="124"/>
      <c r="V461" s="45"/>
    </row>
    <row r="462" spans="1:22" x14ac:dyDescent="0.25">
      <c r="A462" s="117"/>
      <c r="B462" s="118"/>
      <c r="C462" s="119"/>
      <c r="D462" s="114"/>
      <c r="E462" s="114"/>
      <c r="F462" s="120"/>
      <c r="G462" s="114"/>
      <c r="H462" s="114"/>
      <c r="I462" s="114"/>
      <c r="J462" s="114"/>
      <c r="K462" s="121"/>
      <c r="L462" s="122"/>
      <c r="M462" s="113"/>
      <c r="N462" s="113"/>
      <c r="O462" s="114"/>
      <c r="P462" s="115"/>
      <c r="Q462" s="114"/>
      <c r="R462" s="100"/>
      <c r="S462" s="114"/>
      <c r="T462" s="114"/>
      <c r="U462" s="114"/>
      <c r="V462" s="45"/>
    </row>
    <row r="463" spans="1:22" x14ac:dyDescent="0.25">
      <c r="A463" s="117"/>
      <c r="B463" s="118"/>
      <c r="C463" s="119"/>
      <c r="D463" s="114"/>
      <c r="E463" s="114"/>
      <c r="F463" s="120"/>
      <c r="G463" s="114"/>
      <c r="H463" s="114"/>
      <c r="I463" s="114"/>
      <c r="J463" s="114"/>
      <c r="K463" s="121"/>
      <c r="L463" s="122"/>
      <c r="M463" s="113"/>
      <c r="N463" s="113"/>
      <c r="O463" s="114"/>
      <c r="P463" s="115"/>
      <c r="Q463" s="114"/>
      <c r="R463" s="100"/>
      <c r="S463" s="114"/>
      <c r="T463" s="114"/>
      <c r="U463" s="114"/>
      <c r="V463" s="45"/>
    </row>
    <row r="464" spans="1:22" x14ac:dyDescent="0.25">
      <c r="A464" s="117"/>
      <c r="B464" s="118"/>
      <c r="C464" s="119"/>
      <c r="D464" s="114"/>
      <c r="E464" s="114"/>
      <c r="F464" s="120"/>
      <c r="G464" s="114"/>
      <c r="H464" s="114"/>
      <c r="I464" s="114"/>
      <c r="J464" s="114"/>
      <c r="K464" s="121"/>
      <c r="L464" s="122"/>
      <c r="M464" s="113"/>
      <c r="N464" s="113"/>
      <c r="O464" s="114"/>
      <c r="P464" s="115"/>
      <c r="Q464" s="114"/>
      <c r="R464" s="100"/>
      <c r="S464" s="114"/>
      <c r="T464" s="114"/>
      <c r="U464" s="114"/>
      <c r="V464" s="45"/>
    </row>
    <row r="465" spans="1:22" x14ac:dyDescent="0.25">
      <c r="A465" s="117"/>
      <c r="B465" s="118"/>
      <c r="C465" s="119"/>
      <c r="D465" s="114"/>
      <c r="E465" s="114"/>
      <c r="F465" s="120"/>
      <c r="G465" s="114"/>
      <c r="H465" s="114"/>
      <c r="I465" s="114"/>
      <c r="J465" s="114"/>
      <c r="K465" s="121"/>
      <c r="L465" s="122"/>
      <c r="M465" s="113"/>
      <c r="N465" s="113"/>
      <c r="O465" s="114"/>
      <c r="P465" s="115"/>
      <c r="Q465" s="114"/>
      <c r="R465" s="100"/>
      <c r="S465" s="114"/>
      <c r="T465" s="114"/>
      <c r="U465" s="114"/>
      <c r="V465" s="45"/>
    </row>
    <row r="466" spans="1:22" x14ac:dyDescent="0.25">
      <c r="A466" s="123"/>
      <c r="B466" s="118"/>
      <c r="C466" s="119"/>
      <c r="D466" s="113"/>
      <c r="E466" s="113"/>
      <c r="F466" s="120"/>
      <c r="G466" s="113"/>
      <c r="H466" s="113"/>
      <c r="I466" s="113"/>
      <c r="J466" s="113"/>
      <c r="K466" s="124"/>
      <c r="L466" s="122"/>
      <c r="M466" s="113"/>
      <c r="N466" s="113"/>
      <c r="O466" s="113"/>
      <c r="P466" s="120"/>
      <c r="Q466" s="113"/>
      <c r="R466" s="99"/>
      <c r="S466" s="113"/>
      <c r="T466" s="113"/>
      <c r="U466" s="113"/>
      <c r="V466" s="45"/>
    </row>
    <row r="467" spans="1:22" x14ac:dyDescent="0.25">
      <c r="A467" s="117"/>
      <c r="B467" s="118"/>
      <c r="C467" s="119"/>
      <c r="D467" s="114"/>
      <c r="E467" s="114"/>
      <c r="F467" s="120"/>
      <c r="G467" s="114"/>
      <c r="H467" s="114"/>
      <c r="I467" s="114"/>
      <c r="J467" s="114"/>
      <c r="K467" s="121"/>
      <c r="L467" s="122"/>
      <c r="M467" s="113"/>
      <c r="N467" s="113"/>
      <c r="O467" s="114"/>
      <c r="P467" s="115"/>
      <c r="Q467" s="114"/>
      <c r="R467" s="100"/>
      <c r="S467" s="114"/>
      <c r="T467" s="114"/>
      <c r="U467" s="114"/>
      <c r="V467" s="45"/>
    </row>
    <row r="468" spans="1:22" x14ac:dyDescent="0.25">
      <c r="A468" s="117"/>
      <c r="B468" s="118"/>
      <c r="C468" s="119"/>
      <c r="D468" s="114"/>
      <c r="E468" s="114"/>
      <c r="F468" s="120"/>
      <c r="G468" s="114"/>
      <c r="H468" s="114"/>
      <c r="I468" s="114"/>
      <c r="J468" s="114"/>
      <c r="K468" s="121"/>
      <c r="L468" s="122"/>
      <c r="M468" s="113"/>
      <c r="N468" s="113"/>
      <c r="O468" s="114"/>
      <c r="P468" s="115"/>
      <c r="Q468" s="114"/>
      <c r="R468" s="100"/>
      <c r="S468" s="114"/>
      <c r="T468" s="114"/>
      <c r="U468" s="114"/>
      <c r="V468" s="45"/>
    </row>
    <row r="469" spans="1:22" x14ac:dyDescent="0.25">
      <c r="A469" s="117"/>
      <c r="B469" s="118"/>
      <c r="C469" s="119"/>
      <c r="D469" s="114"/>
      <c r="E469" s="114"/>
      <c r="F469" s="120"/>
      <c r="G469" s="114"/>
      <c r="H469" s="114"/>
      <c r="I469" s="114"/>
      <c r="J469" s="114"/>
      <c r="K469" s="121"/>
      <c r="L469" s="122"/>
      <c r="M469" s="113"/>
      <c r="N469" s="113"/>
      <c r="O469" s="114"/>
      <c r="P469" s="115"/>
      <c r="Q469" s="114"/>
      <c r="R469" s="100"/>
      <c r="S469" s="114"/>
      <c r="T469" s="114"/>
      <c r="U469" s="114"/>
      <c r="V469" s="45"/>
    </row>
    <row r="470" spans="1:22" x14ac:dyDescent="0.25">
      <c r="A470" s="117"/>
      <c r="B470" s="118"/>
      <c r="C470" s="119"/>
      <c r="D470" s="114"/>
      <c r="E470" s="114"/>
      <c r="F470" s="120"/>
      <c r="G470" s="114"/>
      <c r="H470" s="114"/>
      <c r="I470" s="114"/>
      <c r="J470" s="114"/>
      <c r="K470" s="121"/>
      <c r="L470" s="122"/>
      <c r="M470" s="113"/>
      <c r="N470" s="113"/>
      <c r="O470" s="114"/>
      <c r="P470" s="115"/>
      <c r="Q470" s="114"/>
      <c r="R470" s="100"/>
      <c r="S470" s="114"/>
      <c r="T470" s="114"/>
      <c r="U470" s="114"/>
      <c r="V470" s="45"/>
    </row>
    <row r="471" spans="1:22" x14ac:dyDescent="0.25">
      <c r="A471" s="117"/>
      <c r="B471" s="118"/>
      <c r="C471" s="119"/>
      <c r="D471" s="114"/>
      <c r="E471" s="114"/>
      <c r="F471" s="120"/>
      <c r="G471" s="114"/>
      <c r="H471" s="114"/>
      <c r="I471" s="114"/>
      <c r="J471" s="114"/>
      <c r="K471" s="121"/>
      <c r="L471" s="122"/>
      <c r="M471" s="113"/>
      <c r="N471" s="113"/>
      <c r="O471" s="114"/>
      <c r="P471" s="115"/>
      <c r="Q471" s="114"/>
      <c r="R471" s="100"/>
      <c r="S471" s="114"/>
      <c r="T471" s="114"/>
      <c r="U471" s="114"/>
      <c r="V471" s="45"/>
    </row>
    <row r="472" spans="1:22" x14ac:dyDescent="0.25">
      <c r="A472" s="117"/>
      <c r="B472" s="118"/>
      <c r="C472" s="119"/>
      <c r="D472" s="114"/>
      <c r="E472" s="114"/>
      <c r="F472" s="120"/>
      <c r="G472" s="114"/>
      <c r="H472" s="114"/>
      <c r="I472" s="114"/>
      <c r="J472" s="114"/>
      <c r="K472" s="121"/>
      <c r="L472" s="122"/>
      <c r="M472" s="113"/>
      <c r="N472" s="113"/>
      <c r="O472" s="114"/>
      <c r="P472" s="115"/>
      <c r="Q472" s="114"/>
      <c r="R472" s="100"/>
      <c r="S472" s="114"/>
      <c r="T472" s="114"/>
      <c r="U472" s="114"/>
      <c r="V472" s="45"/>
    </row>
    <row r="473" spans="1:22" x14ac:dyDescent="0.25">
      <c r="A473" s="117"/>
      <c r="B473" s="118"/>
      <c r="C473" s="119"/>
      <c r="D473" s="114"/>
      <c r="E473" s="114"/>
      <c r="F473" s="120"/>
      <c r="G473" s="114"/>
      <c r="H473" s="114"/>
      <c r="I473" s="114"/>
      <c r="J473" s="114"/>
      <c r="K473" s="121"/>
      <c r="L473" s="122"/>
      <c r="M473" s="113"/>
      <c r="N473" s="113"/>
      <c r="O473" s="114"/>
      <c r="P473" s="115"/>
      <c r="Q473" s="114"/>
      <c r="R473" s="100"/>
      <c r="S473" s="114"/>
      <c r="T473" s="114"/>
      <c r="U473" s="114"/>
      <c r="V473" s="45"/>
    </row>
    <row r="474" spans="1:22" x14ac:dyDescent="0.25">
      <c r="A474" s="117"/>
      <c r="B474" s="118"/>
      <c r="C474" s="119"/>
      <c r="D474" s="114"/>
      <c r="E474" s="114"/>
      <c r="F474" s="120"/>
      <c r="G474" s="114"/>
      <c r="H474" s="114"/>
      <c r="I474" s="114"/>
      <c r="J474" s="114"/>
      <c r="K474" s="121"/>
      <c r="L474" s="122"/>
      <c r="M474" s="113"/>
      <c r="N474" s="113"/>
      <c r="O474" s="114"/>
      <c r="P474" s="115"/>
      <c r="Q474" s="114"/>
      <c r="R474" s="100"/>
      <c r="S474" s="114"/>
      <c r="T474" s="114"/>
      <c r="U474" s="114"/>
      <c r="V474" s="45"/>
    </row>
    <row r="475" spans="1:22" x14ac:dyDescent="0.25">
      <c r="A475" s="117"/>
      <c r="B475" s="118"/>
      <c r="C475" s="119"/>
      <c r="D475" s="114"/>
      <c r="E475" s="114"/>
      <c r="F475" s="120"/>
      <c r="G475" s="114"/>
      <c r="H475" s="114"/>
      <c r="I475" s="114"/>
      <c r="J475" s="114"/>
      <c r="K475" s="121"/>
      <c r="L475" s="122"/>
      <c r="M475" s="113"/>
      <c r="N475" s="113"/>
      <c r="O475" s="114"/>
      <c r="P475" s="115"/>
      <c r="Q475" s="114"/>
      <c r="R475" s="100"/>
      <c r="S475" s="114"/>
      <c r="T475" s="114"/>
      <c r="U475" s="114"/>
      <c r="V475" s="45"/>
    </row>
    <row r="476" spans="1:22" x14ac:dyDescent="0.25">
      <c r="A476" s="117"/>
      <c r="B476" s="118"/>
      <c r="C476" s="119"/>
      <c r="D476" s="114"/>
      <c r="E476" s="114"/>
      <c r="F476" s="120"/>
      <c r="G476" s="114"/>
      <c r="H476" s="114"/>
      <c r="I476" s="114"/>
      <c r="J476" s="114"/>
      <c r="K476" s="121"/>
      <c r="L476" s="122"/>
      <c r="M476" s="113"/>
      <c r="N476" s="113"/>
      <c r="O476" s="114"/>
      <c r="P476" s="115"/>
      <c r="Q476" s="114"/>
      <c r="R476" s="100"/>
      <c r="S476" s="114"/>
      <c r="T476" s="114"/>
      <c r="U476" s="114"/>
      <c r="V476" s="45"/>
    </row>
    <row r="477" spans="1:22" x14ac:dyDescent="0.25">
      <c r="A477" s="117"/>
      <c r="B477" s="118"/>
      <c r="C477" s="119"/>
      <c r="D477" s="114"/>
      <c r="E477" s="114"/>
      <c r="F477" s="120"/>
      <c r="G477" s="114"/>
      <c r="H477" s="114"/>
      <c r="I477" s="114"/>
      <c r="J477" s="114"/>
      <c r="K477" s="121"/>
      <c r="L477" s="122"/>
      <c r="M477" s="113"/>
      <c r="N477" s="113"/>
      <c r="O477" s="114"/>
      <c r="P477" s="115"/>
      <c r="Q477" s="114"/>
      <c r="R477" s="100"/>
      <c r="S477" s="114"/>
      <c r="T477" s="114"/>
      <c r="U477" s="114"/>
      <c r="V477" s="45"/>
    </row>
    <row r="478" spans="1:22" x14ac:dyDescent="0.25">
      <c r="A478" s="117"/>
      <c r="B478" s="118"/>
      <c r="C478" s="119"/>
      <c r="D478" s="114"/>
      <c r="E478" s="114"/>
      <c r="F478" s="120"/>
      <c r="G478" s="114"/>
      <c r="H478" s="114"/>
      <c r="I478" s="114"/>
      <c r="J478" s="114"/>
      <c r="K478" s="121"/>
      <c r="L478" s="122"/>
      <c r="M478" s="113"/>
      <c r="N478" s="113"/>
      <c r="O478" s="114"/>
      <c r="P478" s="115"/>
      <c r="Q478" s="114"/>
      <c r="R478" s="100"/>
      <c r="S478" s="114"/>
      <c r="T478" s="114"/>
      <c r="U478" s="114"/>
      <c r="V478" s="45"/>
    </row>
    <row r="479" spans="1:22" x14ac:dyDescent="0.25">
      <c r="A479" s="123"/>
      <c r="B479" s="118"/>
      <c r="C479" s="119"/>
      <c r="D479" s="113"/>
      <c r="E479" s="113"/>
      <c r="F479" s="120"/>
      <c r="G479" s="113"/>
      <c r="H479" s="113"/>
      <c r="I479" s="113"/>
      <c r="J479" s="114"/>
      <c r="K479" s="124"/>
      <c r="L479" s="122"/>
      <c r="M479" s="113"/>
      <c r="N479" s="113"/>
      <c r="O479" s="113"/>
      <c r="P479" s="120"/>
      <c r="Q479" s="113"/>
      <c r="R479" s="99"/>
      <c r="S479" s="113"/>
      <c r="T479" s="113"/>
      <c r="U479" s="113"/>
      <c r="V479" s="45"/>
    </row>
    <row r="480" spans="1:22" x14ac:dyDescent="0.25">
      <c r="A480" s="117"/>
      <c r="B480" s="118"/>
      <c r="C480" s="119"/>
      <c r="D480" s="114"/>
      <c r="E480" s="114"/>
      <c r="F480" s="120"/>
      <c r="G480" s="114"/>
      <c r="H480" s="114"/>
      <c r="I480" s="114"/>
      <c r="J480" s="114"/>
      <c r="K480" s="121"/>
      <c r="L480" s="122"/>
      <c r="M480" s="113"/>
      <c r="N480" s="113"/>
      <c r="O480" s="114"/>
      <c r="P480" s="115"/>
      <c r="Q480" s="114"/>
      <c r="R480" s="100"/>
      <c r="S480" s="114"/>
      <c r="T480" s="114"/>
      <c r="U480" s="114"/>
      <c r="V480" s="45"/>
    </row>
    <row r="481" spans="1:22" x14ac:dyDescent="0.25">
      <c r="A481" s="117"/>
      <c r="B481" s="118"/>
      <c r="C481" s="119"/>
      <c r="D481" s="114"/>
      <c r="E481" s="114"/>
      <c r="F481" s="120"/>
      <c r="G481" s="114"/>
      <c r="H481" s="114"/>
      <c r="I481" s="113"/>
      <c r="J481" s="114"/>
      <c r="K481" s="121"/>
      <c r="L481" s="122"/>
      <c r="M481" s="113"/>
      <c r="N481" s="113"/>
      <c r="O481" s="113"/>
      <c r="P481" s="120"/>
      <c r="Q481" s="113"/>
      <c r="R481" s="100"/>
      <c r="S481" s="113"/>
      <c r="T481" s="114"/>
      <c r="U481" s="114"/>
      <c r="V481" s="45"/>
    </row>
    <row r="482" spans="1:22" x14ac:dyDescent="0.25">
      <c r="A482" s="117"/>
      <c r="B482" s="118"/>
      <c r="C482" s="119"/>
      <c r="D482" s="114"/>
      <c r="E482" s="114"/>
      <c r="F482" s="120"/>
      <c r="G482" s="114"/>
      <c r="H482" s="114"/>
      <c r="I482" s="114"/>
      <c r="J482" s="114"/>
      <c r="K482" s="121"/>
      <c r="L482" s="122"/>
      <c r="M482" s="113"/>
      <c r="N482" s="113"/>
      <c r="O482" s="114"/>
      <c r="P482" s="115"/>
      <c r="Q482" s="114"/>
      <c r="R482" s="100"/>
      <c r="S482" s="114"/>
      <c r="T482" s="114"/>
      <c r="U482" s="114"/>
      <c r="V482" s="45"/>
    </row>
    <row r="483" spans="1:22" x14ac:dyDescent="0.25">
      <c r="A483" s="117"/>
      <c r="B483" s="118"/>
      <c r="C483" s="119"/>
      <c r="D483" s="114"/>
      <c r="E483" s="114"/>
      <c r="F483" s="120"/>
      <c r="G483" s="114"/>
      <c r="H483" s="114"/>
      <c r="I483" s="114"/>
      <c r="J483" s="114"/>
      <c r="K483" s="121"/>
      <c r="L483" s="122"/>
      <c r="M483" s="113"/>
      <c r="N483" s="113"/>
      <c r="O483" s="114"/>
      <c r="P483" s="115"/>
      <c r="Q483" s="114"/>
      <c r="R483" s="100"/>
      <c r="S483" s="114"/>
      <c r="T483" s="114"/>
      <c r="U483" s="114"/>
      <c r="V483" s="45"/>
    </row>
    <row r="484" spans="1:22" x14ac:dyDescent="0.25">
      <c r="A484" s="117"/>
      <c r="B484" s="118"/>
      <c r="C484" s="119"/>
      <c r="D484" s="114"/>
      <c r="E484" s="114"/>
      <c r="F484" s="120"/>
      <c r="G484" s="114"/>
      <c r="H484" s="114"/>
      <c r="I484" s="114"/>
      <c r="J484" s="114"/>
      <c r="K484" s="121"/>
      <c r="L484" s="122"/>
      <c r="M484" s="113"/>
      <c r="N484" s="113"/>
      <c r="O484" s="114"/>
      <c r="P484" s="115"/>
      <c r="Q484" s="114"/>
      <c r="R484" s="100"/>
      <c r="S484" s="114"/>
      <c r="T484" s="114"/>
      <c r="U484" s="114"/>
      <c r="V484" s="45"/>
    </row>
    <row r="485" spans="1:22" x14ac:dyDescent="0.25">
      <c r="A485" s="125"/>
      <c r="B485" s="118"/>
      <c r="C485" s="119"/>
      <c r="D485" s="114"/>
      <c r="E485" s="114"/>
      <c r="F485" s="120"/>
      <c r="G485" s="114"/>
      <c r="H485" s="114"/>
      <c r="I485" s="114"/>
      <c r="J485" s="114"/>
      <c r="K485" s="121"/>
      <c r="L485" s="122"/>
      <c r="M485" s="113"/>
      <c r="N485" s="113"/>
      <c r="O485" s="113"/>
      <c r="P485" s="120"/>
      <c r="Q485" s="113"/>
      <c r="R485" s="100"/>
      <c r="S485" s="113"/>
      <c r="T485" s="114"/>
      <c r="U485" s="114"/>
      <c r="V485" s="45"/>
    </row>
    <row r="486" spans="1:22" x14ac:dyDescent="0.25">
      <c r="A486" s="126"/>
      <c r="B486" s="118"/>
      <c r="C486" s="84"/>
      <c r="D486" s="127"/>
      <c r="E486" s="127"/>
      <c r="F486" s="128"/>
      <c r="G486" s="127"/>
      <c r="H486" s="127"/>
      <c r="I486" s="127"/>
      <c r="J486" s="127"/>
      <c r="K486" s="129"/>
      <c r="L486" s="130"/>
      <c r="M486" s="133"/>
      <c r="N486" s="133"/>
      <c r="O486" s="127"/>
      <c r="P486" s="134"/>
      <c r="Q486" s="127"/>
      <c r="R486" s="127"/>
      <c r="S486" s="127"/>
      <c r="T486" s="127"/>
      <c r="U486" s="127"/>
      <c r="V486" s="45"/>
    </row>
    <row r="487" spans="1:22" x14ac:dyDescent="0.25">
      <c r="A487" s="117"/>
      <c r="B487" s="118"/>
      <c r="C487" s="119"/>
      <c r="D487" s="114"/>
      <c r="E487" s="114"/>
      <c r="F487" s="120"/>
      <c r="G487" s="114"/>
      <c r="H487" s="114"/>
      <c r="I487" s="114"/>
      <c r="J487" s="114"/>
      <c r="K487" s="121"/>
      <c r="L487" s="122"/>
      <c r="M487" s="113"/>
      <c r="N487" s="113"/>
      <c r="O487" s="114"/>
      <c r="P487" s="115"/>
      <c r="Q487" s="114"/>
      <c r="R487" s="100"/>
      <c r="S487" s="114"/>
      <c r="T487" s="114"/>
      <c r="U487" s="114"/>
      <c r="V487" s="45"/>
    </row>
    <row r="488" spans="1:22" x14ac:dyDescent="0.25">
      <c r="A488" s="117"/>
      <c r="B488" s="118"/>
      <c r="C488" s="119"/>
      <c r="D488" s="114"/>
      <c r="E488" s="114"/>
      <c r="F488" s="120"/>
      <c r="G488" s="114"/>
      <c r="H488" s="114"/>
      <c r="I488" s="114"/>
      <c r="J488" s="114"/>
      <c r="K488" s="121"/>
      <c r="L488" s="122"/>
      <c r="M488" s="113"/>
      <c r="N488" s="113"/>
      <c r="O488" s="114"/>
      <c r="P488" s="115"/>
      <c r="Q488" s="114"/>
      <c r="R488" s="100"/>
      <c r="S488" s="114"/>
      <c r="T488" s="114"/>
      <c r="U488" s="114"/>
      <c r="V488" s="45"/>
    </row>
    <row r="489" spans="1:22" x14ac:dyDescent="0.25">
      <c r="A489" s="123"/>
      <c r="B489" s="118"/>
      <c r="C489" s="119"/>
      <c r="D489" s="113"/>
      <c r="E489" s="113"/>
      <c r="F489" s="120"/>
      <c r="G489" s="113"/>
      <c r="H489" s="113"/>
      <c r="I489" s="113"/>
      <c r="J489" s="113"/>
      <c r="K489" s="124"/>
      <c r="L489" s="122"/>
      <c r="M489" s="113"/>
      <c r="N489" s="113"/>
      <c r="O489" s="113"/>
      <c r="P489" s="120"/>
      <c r="Q489" s="113"/>
      <c r="R489" s="99"/>
      <c r="S489" s="113"/>
      <c r="T489" s="113"/>
      <c r="U489" s="124"/>
      <c r="V489" s="45"/>
    </row>
    <row r="490" spans="1:22" x14ac:dyDescent="0.25">
      <c r="A490" s="117"/>
      <c r="B490" s="118"/>
      <c r="C490" s="119"/>
      <c r="D490" s="114"/>
      <c r="E490" s="114"/>
      <c r="F490" s="120"/>
      <c r="G490" s="114"/>
      <c r="H490" s="114"/>
      <c r="I490" s="114"/>
      <c r="J490" s="114"/>
      <c r="K490" s="121"/>
      <c r="L490" s="122"/>
      <c r="M490" s="113"/>
      <c r="N490" s="113"/>
      <c r="O490" s="114"/>
      <c r="P490" s="115"/>
      <c r="Q490" s="114"/>
      <c r="R490" s="100"/>
      <c r="S490" s="114"/>
      <c r="T490" s="114"/>
      <c r="U490" s="114"/>
      <c r="V490" s="45"/>
    </row>
    <row r="491" spans="1:22" x14ac:dyDescent="0.25">
      <c r="A491" s="117"/>
      <c r="B491" s="118"/>
      <c r="C491" s="119"/>
      <c r="D491" s="114"/>
      <c r="E491" s="114"/>
      <c r="F491" s="120"/>
      <c r="G491" s="114"/>
      <c r="H491" s="114"/>
      <c r="I491" s="114"/>
      <c r="J491" s="114"/>
      <c r="K491" s="121"/>
      <c r="L491" s="122"/>
      <c r="M491" s="113"/>
      <c r="N491" s="113"/>
      <c r="O491" s="114"/>
      <c r="P491" s="115"/>
      <c r="Q491" s="114"/>
      <c r="R491" s="100"/>
      <c r="S491" s="114"/>
      <c r="T491" s="114"/>
      <c r="U491" s="114"/>
      <c r="V491" s="45"/>
    </row>
    <row r="492" spans="1:22" x14ac:dyDescent="0.25">
      <c r="A492" s="117"/>
      <c r="B492" s="118"/>
      <c r="C492" s="119"/>
      <c r="D492" s="114"/>
      <c r="E492" s="114"/>
      <c r="F492" s="120"/>
      <c r="G492" s="114"/>
      <c r="H492" s="114"/>
      <c r="I492" s="114"/>
      <c r="J492" s="114"/>
      <c r="K492" s="121"/>
      <c r="L492" s="122"/>
      <c r="M492" s="113"/>
      <c r="N492" s="113"/>
      <c r="O492" s="114"/>
      <c r="P492" s="115"/>
      <c r="Q492" s="114"/>
      <c r="R492" s="100"/>
      <c r="S492" s="114"/>
      <c r="T492" s="114"/>
      <c r="U492" s="114"/>
      <c r="V492" s="45"/>
    </row>
    <row r="493" spans="1:22" x14ac:dyDescent="0.25">
      <c r="A493" s="117"/>
      <c r="B493" s="118"/>
      <c r="C493" s="119"/>
      <c r="D493" s="114"/>
      <c r="E493" s="114"/>
      <c r="F493" s="120"/>
      <c r="G493" s="114"/>
      <c r="H493" s="114"/>
      <c r="I493" s="114"/>
      <c r="J493" s="114"/>
      <c r="K493" s="121"/>
      <c r="L493" s="122"/>
      <c r="M493" s="113"/>
      <c r="N493" s="113"/>
      <c r="O493" s="114"/>
      <c r="P493" s="115"/>
      <c r="Q493" s="114"/>
      <c r="R493" s="100"/>
      <c r="S493" s="114"/>
      <c r="T493" s="114"/>
      <c r="U493" s="114"/>
      <c r="V493" s="45"/>
    </row>
    <row r="494" spans="1:22" x14ac:dyDescent="0.25">
      <c r="A494" s="123"/>
      <c r="B494" s="118"/>
      <c r="C494" s="119"/>
      <c r="D494" s="113"/>
      <c r="E494" s="113"/>
      <c r="F494" s="120"/>
      <c r="G494" s="113"/>
      <c r="H494" s="113"/>
      <c r="I494" s="113"/>
      <c r="J494" s="113"/>
      <c r="K494" s="124"/>
      <c r="L494" s="122"/>
      <c r="M494" s="113"/>
      <c r="N494" s="113"/>
      <c r="O494" s="113"/>
      <c r="P494" s="120"/>
      <c r="Q494" s="113"/>
      <c r="R494" s="99"/>
      <c r="S494" s="113"/>
      <c r="T494" s="113"/>
      <c r="U494" s="113"/>
      <c r="V494" s="45"/>
    </row>
    <row r="495" spans="1:22" x14ac:dyDescent="0.25">
      <c r="A495" s="117"/>
      <c r="B495" s="118"/>
      <c r="C495" s="119"/>
      <c r="D495" s="114"/>
      <c r="E495" s="114"/>
      <c r="F495" s="120"/>
      <c r="G495" s="114"/>
      <c r="H495" s="114"/>
      <c r="I495" s="114"/>
      <c r="J495" s="114"/>
      <c r="K495" s="121"/>
      <c r="L495" s="122"/>
      <c r="M495" s="113"/>
      <c r="N495" s="113"/>
      <c r="O495" s="114"/>
      <c r="P495" s="115"/>
      <c r="Q495" s="114"/>
      <c r="R495" s="100"/>
      <c r="S495" s="114"/>
      <c r="T495" s="114"/>
      <c r="U495" s="114"/>
      <c r="V495" s="45"/>
    </row>
    <row r="496" spans="1:22" x14ac:dyDescent="0.25">
      <c r="A496" s="117"/>
      <c r="B496" s="118"/>
      <c r="C496" s="119"/>
      <c r="D496" s="114"/>
      <c r="E496" s="114"/>
      <c r="F496" s="120"/>
      <c r="G496" s="114"/>
      <c r="H496" s="114"/>
      <c r="I496" s="114"/>
      <c r="J496" s="114"/>
      <c r="K496" s="121"/>
      <c r="L496" s="122"/>
      <c r="M496" s="113"/>
      <c r="N496" s="113"/>
      <c r="O496" s="114"/>
      <c r="P496" s="115"/>
      <c r="Q496" s="114"/>
      <c r="R496" s="100"/>
      <c r="S496" s="114"/>
      <c r="T496" s="114"/>
      <c r="U496" s="114"/>
      <c r="V496" s="45"/>
    </row>
    <row r="497" spans="1:22" x14ac:dyDescent="0.25">
      <c r="A497" s="117"/>
      <c r="B497" s="118"/>
      <c r="C497" s="119"/>
      <c r="D497" s="114"/>
      <c r="E497" s="114"/>
      <c r="F497" s="120"/>
      <c r="G497" s="114"/>
      <c r="H497" s="114"/>
      <c r="I497" s="114"/>
      <c r="J497" s="114"/>
      <c r="K497" s="121"/>
      <c r="L497" s="122"/>
      <c r="M497" s="113"/>
      <c r="N497" s="113"/>
      <c r="O497" s="114"/>
      <c r="P497" s="115"/>
      <c r="Q497" s="114"/>
      <c r="R497" s="100"/>
      <c r="S497" s="114"/>
      <c r="T497" s="114"/>
      <c r="U497" s="114"/>
      <c r="V497" s="45"/>
    </row>
    <row r="498" spans="1:22" x14ac:dyDescent="0.25">
      <c r="A498" s="117"/>
      <c r="B498" s="118"/>
      <c r="C498" s="119"/>
      <c r="D498" s="114"/>
      <c r="E498" s="114"/>
      <c r="F498" s="120"/>
      <c r="G498" s="114"/>
      <c r="H498" s="114"/>
      <c r="I498" s="114"/>
      <c r="J498" s="114"/>
      <c r="K498" s="121"/>
      <c r="L498" s="122"/>
      <c r="M498" s="113"/>
      <c r="N498" s="113"/>
      <c r="O498" s="114"/>
      <c r="P498" s="115"/>
      <c r="Q498" s="114"/>
      <c r="R498" s="100"/>
      <c r="S498" s="114"/>
      <c r="T498" s="114"/>
      <c r="U498" s="114"/>
      <c r="V498" s="45"/>
    </row>
    <row r="499" spans="1:22" x14ac:dyDescent="0.25">
      <c r="A499" s="117"/>
      <c r="B499" s="118"/>
      <c r="C499" s="119"/>
      <c r="D499" s="114"/>
      <c r="E499" s="114"/>
      <c r="F499" s="120"/>
      <c r="G499" s="114"/>
      <c r="H499" s="114"/>
      <c r="I499" s="114"/>
      <c r="J499" s="114"/>
      <c r="K499" s="121"/>
      <c r="L499" s="122"/>
      <c r="M499" s="113"/>
      <c r="N499" s="113"/>
      <c r="O499" s="114"/>
      <c r="P499" s="115"/>
      <c r="Q499" s="114"/>
      <c r="R499" s="100"/>
      <c r="S499" s="114"/>
      <c r="T499" s="114"/>
      <c r="U499" s="114"/>
      <c r="V499" s="45"/>
    </row>
    <row r="500" spans="1:22" x14ac:dyDescent="0.25">
      <c r="A500" s="117"/>
      <c r="B500" s="118"/>
      <c r="C500" s="119"/>
      <c r="D500" s="114"/>
      <c r="E500" s="114"/>
      <c r="F500" s="120"/>
      <c r="G500" s="114"/>
      <c r="H500" s="114"/>
      <c r="I500" s="114"/>
      <c r="J500" s="114"/>
      <c r="K500" s="121"/>
      <c r="L500" s="122"/>
      <c r="M500" s="113"/>
      <c r="N500" s="113"/>
      <c r="O500" s="114"/>
      <c r="P500" s="115"/>
      <c r="Q500" s="114"/>
      <c r="R500" s="100"/>
      <c r="S500" s="114"/>
      <c r="T500" s="114"/>
      <c r="U500" s="114"/>
      <c r="V500" s="45"/>
    </row>
    <row r="501" spans="1:22" x14ac:dyDescent="0.25">
      <c r="A501" s="117"/>
      <c r="B501" s="118"/>
      <c r="C501" s="119"/>
      <c r="D501" s="114"/>
      <c r="E501" s="114"/>
      <c r="F501" s="120"/>
      <c r="G501" s="114"/>
      <c r="H501" s="114"/>
      <c r="I501" s="114"/>
      <c r="J501" s="114"/>
      <c r="K501" s="121"/>
      <c r="L501" s="122"/>
      <c r="M501" s="113"/>
      <c r="N501" s="113"/>
      <c r="O501" s="114"/>
      <c r="P501" s="115"/>
      <c r="Q501" s="114"/>
      <c r="R501" s="100"/>
      <c r="S501" s="114"/>
      <c r="T501" s="114"/>
      <c r="U501" s="114"/>
      <c r="V501" s="45"/>
    </row>
    <row r="502" spans="1:22" x14ac:dyDescent="0.25">
      <c r="A502" s="117"/>
      <c r="B502" s="118"/>
      <c r="C502" s="119"/>
      <c r="D502" s="114"/>
      <c r="E502" s="114"/>
      <c r="F502" s="120"/>
      <c r="G502" s="114"/>
      <c r="H502" s="114"/>
      <c r="I502" s="114"/>
      <c r="J502" s="114"/>
      <c r="K502" s="121"/>
      <c r="L502" s="122"/>
      <c r="M502" s="113"/>
      <c r="N502" s="113"/>
      <c r="O502" s="114"/>
      <c r="P502" s="115"/>
      <c r="Q502" s="114"/>
      <c r="R502" s="100"/>
      <c r="S502" s="114"/>
      <c r="T502" s="114"/>
      <c r="U502" s="114"/>
      <c r="V502" s="45"/>
    </row>
    <row r="503" spans="1:22" x14ac:dyDescent="0.25">
      <c r="A503" s="117"/>
      <c r="B503" s="118"/>
      <c r="C503" s="119"/>
      <c r="D503" s="114"/>
      <c r="E503" s="114"/>
      <c r="F503" s="120"/>
      <c r="G503" s="114"/>
      <c r="H503" s="114"/>
      <c r="I503" s="114"/>
      <c r="J503" s="114"/>
      <c r="K503" s="121"/>
      <c r="L503" s="122"/>
      <c r="M503" s="113"/>
      <c r="N503" s="113"/>
      <c r="O503" s="114"/>
      <c r="P503" s="115"/>
      <c r="Q503" s="114"/>
      <c r="R503" s="100"/>
      <c r="S503" s="114"/>
      <c r="T503" s="114"/>
      <c r="U503" s="114"/>
      <c r="V503" s="45"/>
    </row>
    <row r="504" spans="1:22" x14ac:dyDescent="0.25">
      <c r="A504" s="117"/>
      <c r="B504" s="118"/>
      <c r="C504" s="119"/>
      <c r="D504" s="114"/>
      <c r="E504" s="114"/>
      <c r="F504" s="120"/>
      <c r="G504" s="114"/>
      <c r="H504" s="114"/>
      <c r="I504" s="114"/>
      <c r="J504" s="114"/>
      <c r="K504" s="121"/>
      <c r="L504" s="122"/>
      <c r="M504" s="113"/>
      <c r="N504" s="113"/>
      <c r="O504" s="114"/>
      <c r="P504" s="115"/>
      <c r="Q504" s="114"/>
      <c r="R504" s="100"/>
      <c r="S504" s="114"/>
      <c r="T504" s="114"/>
      <c r="U504" s="114"/>
      <c r="V504" s="45"/>
    </row>
    <row r="505" spans="1:22" x14ac:dyDescent="0.25">
      <c r="A505" s="117"/>
      <c r="B505" s="118"/>
      <c r="C505" s="119"/>
      <c r="D505" s="114"/>
      <c r="E505" s="114"/>
      <c r="F505" s="120"/>
      <c r="G505" s="114"/>
      <c r="H505" s="114"/>
      <c r="I505" s="114"/>
      <c r="J505" s="114"/>
      <c r="K505" s="121"/>
      <c r="L505" s="122"/>
      <c r="M505" s="113"/>
      <c r="N505" s="113"/>
      <c r="O505" s="114"/>
      <c r="P505" s="115"/>
      <c r="Q505" s="114"/>
      <c r="R505" s="100"/>
      <c r="S505" s="114"/>
      <c r="T505" s="114"/>
      <c r="U505" s="114"/>
      <c r="V505" s="45"/>
    </row>
    <row r="506" spans="1:22" x14ac:dyDescent="0.25">
      <c r="A506" s="117"/>
      <c r="B506" s="118"/>
      <c r="C506" s="119"/>
      <c r="D506" s="114"/>
      <c r="E506" s="114"/>
      <c r="F506" s="120"/>
      <c r="G506" s="114"/>
      <c r="H506" s="114"/>
      <c r="I506" s="114"/>
      <c r="J506" s="114"/>
      <c r="K506" s="121"/>
      <c r="L506" s="122"/>
      <c r="M506" s="113"/>
      <c r="N506" s="113"/>
      <c r="O506" s="114"/>
      <c r="P506" s="115"/>
      <c r="Q506" s="114"/>
      <c r="R506" s="100"/>
      <c r="S506" s="114"/>
      <c r="T506" s="114"/>
      <c r="U506" s="114"/>
      <c r="V506" s="45"/>
    </row>
    <row r="507" spans="1:22" x14ac:dyDescent="0.25">
      <c r="A507" s="123"/>
      <c r="B507" s="118"/>
      <c r="C507" s="119"/>
      <c r="D507" s="113"/>
      <c r="E507" s="113"/>
      <c r="F507" s="120"/>
      <c r="G507" s="113"/>
      <c r="H507" s="113"/>
      <c r="I507" s="113"/>
      <c r="J507" s="114"/>
      <c r="K507" s="124"/>
      <c r="L507" s="122"/>
      <c r="M507" s="113"/>
      <c r="N507" s="113"/>
      <c r="O507" s="113"/>
      <c r="P507" s="120"/>
      <c r="Q507" s="113"/>
      <c r="R507" s="99"/>
      <c r="S507" s="113"/>
      <c r="T507" s="113"/>
      <c r="U507" s="113"/>
      <c r="V507" s="45"/>
    </row>
    <row r="508" spans="1:22" x14ac:dyDescent="0.25">
      <c r="A508" s="117"/>
      <c r="B508" s="118"/>
      <c r="C508" s="119"/>
      <c r="D508" s="114"/>
      <c r="E508" s="114"/>
      <c r="F508" s="120"/>
      <c r="G508" s="114"/>
      <c r="H508" s="114"/>
      <c r="I508" s="114"/>
      <c r="J508" s="114"/>
      <c r="K508" s="121"/>
      <c r="L508" s="122"/>
      <c r="M508" s="113"/>
      <c r="N508" s="113"/>
      <c r="O508" s="114"/>
      <c r="P508" s="115"/>
      <c r="Q508" s="114"/>
      <c r="R508" s="100"/>
      <c r="S508" s="114"/>
      <c r="T508" s="114"/>
      <c r="U508" s="114"/>
      <c r="V508" s="45"/>
    </row>
    <row r="509" spans="1:22" x14ac:dyDescent="0.25">
      <c r="A509" s="117"/>
      <c r="B509" s="118"/>
      <c r="C509" s="119"/>
      <c r="D509" s="114"/>
      <c r="E509" s="114"/>
      <c r="F509" s="120"/>
      <c r="G509" s="114"/>
      <c r="H509" s="114"/>
      <c r="I509" s="113"/>
      <c r="J509" s="114"/>
      <c r="K509" s="121"/>
      <c r="L509" s="122"/>
      <c r="M509" s="113"/>
      <c r="N509" s="113"/>
      <c r="O509" s="113"/>
      <c r="P509" s="120"/>
      <c r="Q509" s="113"/>
      <c r="R509" s="100"/>
      <c r="S509" s="113"/>
      <c r="T509" s="114"/>
      <c r="U509" s="114"/>
      <c r="V509" s="45"/>
    </row>
    <row r="510" spans="1:22" x14ac:dyDescent="0.25">
      <c r="A510" s="117"/>
      <c r="B510" s="118"/>
      <c r="C510" s="119"/>
      <c r="D510" s="114"/>
      <c r="E510" s="114"/>
      <c r="F510" s="120"/>
      <c r="G510" s="114"/>
      <c r="H510" s="114"/>
      <c r="I510" s="114"/>
      <c r="J510" s="114"/>
      <c r="K510" s="121"/>
      <c r="L510" s="122"/>
      <c r="M510" s="113"/>
      <c r="N510" s="113"/>
      <c r="O510" s="114"/>
      <c r="P510" s="115"/>
      <c r="Q510" s="114"/>
      <c r="R510" s="100"/>
      <c r="S510" s="114"/>
      <c r="T510" s="114"/>
      <c r="U510" s="114"/>
      <c r="V510" s="45"/>
    </row>
    <row r="511" spans="1:22" x14ac:dyDescent="0.25">
      <c r="A511" s="117"/>
      <c r="B511" s="118"/>
      <c r="C511" s="119"/>
      <c r="D511" s="114"/>
      <c r="E511" s="114"/>
      <c r="F511" s="120"/>
      <c r="G511" s="114"/>
      <c r="H511" s="114"/>
      <c r="I511" s="114"/>
      <c r="J511" s="114"/>
      <c r="K511" s="121"/>
      <c r="L511" s="122"/>
      <c r="M511" s="113"/>
      <c r="N511" s="113"/>
      <c r="O511" s="114"/>
      <c r="P511" s="115"/>
      <c r="Q511" s="114"/>
      <c r="R511" s="100"/>
      <c r="S511" s="114"/>
      <c r="T511" s="114"/>
      <c r="U511" s="114"/>
      <c r="V511" s="45"/>
    </row>
    <row r="512" spans="1:22" x14ac:dyDescent="0.25">
      <c r="A512" s="117"/>
      <c r="B512" s="118"/>
      <c r="C512" s="119"/>
      <c r="D512" s="114"/>
      <c r="E512" s="114"/>
      <c r="F512" s="120"/>
      <c r="G512" s="114"/>
      <c r="H512" s="114"/>
      <c r="I512" s="114"/>
      <c r="J512" s="114"/>
      <c r="K512" s="121"/>
      <c r="L512" s="122"/>
      <c r="M512" s="113"/>
      <c r="N512" s="113"/>
      <c r="O512" s="114"/>
      <c r="P512" s="115"/>
      <c r="Q512" s="114"/>
      <c r="R512" s="100"/>
      <c r="S512" s="114"/>
      <c r="T512" s="114"/>
      <c r="U512" s="114"/>
      <c r="V512" s="45"/>
    </row>
    <row r="513" spans="1:22" x14ac:dyDescent="0.25">
      <c r="A513" s="125"/>
      <c r="B513" s="118"/>
      <c r="C513" s="119"/>
      <c r="D513" s="114"/>
      <c r="E513" s="114"/>
      <c r="F513" s="120"/>
      <c r="G513" s="114"/>
      <c r="H513" s="114"/>
      <c r="I513" s="114"/>
      <c r="J513" s="114"/>
      <c r="K513" s="121"/>
      <c r="L513" s="122"/>
      <c r="M513" s="113"/>
      <c r="N513" s="113"/>
      <c r="O513" s="113"/>
      <c r="P513" s="120"/>
      <c r="Q513" s="113"/>
      <c r="R513" s="100"/>
      <c r="S513" s="113"/>
      <c r="T513" s="114"/>
      <c r="U513" s="114"/>
      <c r="V513" s="45"/>
    </row>
    <row r="514" spans="1:22" x14ac:dyDescent="0.25">
      <c r="A514" s="126"/>
      <c r="B514" s="118"/>
      <c r="C514" s="84"/>
      <c r="D514" s="127"/>
      <c r="E514" s="127"/>
      <c r="F514" s="128"/>
      <c r="G514" s="127"/>
      <c r="H514" s="127"/>
      <c r="I514" s="127"/>
      <c r="J514" s="127"/>
      <c r="K514" s="129"/>
      <c r="L514" s="130"/>
      <c r="M514" s="133"/>
      <c r="N514" s="133"/>
      <c r="O514" s="127"/>
      <c r="P514" s="134"/>
      <c r="Q514" s="127"/>
      <c r="R514" s="127"/>
      <c r="S514" s="127"/>
      <c r="T514" s="127"/>
      <c r="U514" s="127"/>
      <c r="V514" s="45"/>
    </row>
    <row r="515" spans="1:22" x14ac:dyDescent="0.25">
      <c r="A515" s="117"/>
      <c r="B515" s="118"/>
      <c r="C515" s="119"/>
      <c r="D515" s="114"/>
      <c r="E515" s="114"/>
      <c r="F515" s="120"/>
      <c r="G515" s="114"/>
      <c r="H515" s="114"/>
      <c r="I515" s="114"/>
      <c r="J515" s="114"/>
      <c r="K515" s="121"/>
      <c r="L515" s="122"/>
      <c r="M515" s="113"/>
      <c r="N515" s="113"/>
      <c r="O515" s="114"/>
      <c r="P515" s="115"/>
      <c r="Q515" s="114"/>
      <c r="R515" s="100"/>
      <c r="S515" s="114"/>
      <c r="T515" s="114"/>
      <c r="U515" s="114"/>
      <c r="V515" s="45"/>
    </row>
    <row r="516" spans="1:22" x14ac:dyDescent="0.25">
      <c r="A516" s="117"/>
      <c r="B516" s="118"/>
      <c r="C516" s="119"/>
      <c r="D516" s="114"/>
      <c r="E516" s="114"/>
      <c r="F516" s="120"/>
      <c r="G516" s="114"/>
      <c r="H516" s="114"/>
      <c r="I516" s="114"/>
      <c r="J516" s="114"/>
      <c r="K516" s="121"/>
      <c r="L516" s="122"/>
      <c r="M516" s="113"/>
      <c r="N516" s="113"/>
      <c r="O516" s="114"/>
      <c r="P516" s="115"/>
      <c r="Q516" s="114"/>
      <c r="R516" s="100"/>
      <c r="S516" s="114"/>
      <c r="T516" s="114"/>
      <c r="U516" s="114"/>
      <c r="V516" s="45"/>
    </row>
    <row r="517" spans="1:22" x14ac:dyDescent="0.25">
      <c r="A517" s="123"/>
      <c r="B517" s="118"/>
      <c r="C517" s="119"/>
      <c r="D517" s="113"/>
      <c r="E517" s="113"/>
      <c r="F517" s="120"/>
      <c r="G517" s="113"/>
      <c r="H517" s="113"/>
      <c r="I517" s="113"/>
      <c r="J517" s="113"/>
      <c r="K517" s="124"/>
      <c r="L517" s="122"/>
      <c r="M517" s="113"/>
      <c r="N517" s="113"/>
      <c r="O517" s="113"/>
      <c r="P517" s="120"/>
      <c r="Q517" s="113"/>
      <c r="R517" s="99"/>
      <c r="S517" s="113"/>
      <c r="T517" s="113"/>
      <c r="U517" s="124"/>
      <c r="V517" s="45"/>
    </row>
    <row r="518" spans="1:22" x14ac:dyDescent="0.25">
      <c r="A518" s="117"/>
      <c r="B518" s="118"/>
      <c r="C518" s="119"/>
      <c r="D518" s="114"/>
      <c r="E518" s="114"/>
      <c r="F518" s="120"/>
      <c r="G518" s="114"/>
      <c r="H518" s="114"/>
      <c r="I518" s="114"/>
      <c r="J518" s="114"/>
      <c r="K518" s="121"/>
      <c r="L518" s="122"/>
      <c r="M518" s="113"/>
      <c r="N518" s="113"/>
      <c r="O518" s="114"/>
      <c r="P518" s="115"/>
      <c r="Q518" s="114"/>
      <c r="R518" s="100"/>
      <c r="S518" s="114"/>
      <c r="T518" s="114"/>
      <c r="U518" s="114"/>
      <c r="V518" s="45"/>
    </row>
    <row r="519" spans="1:22" x14ac:dyDescent="0.25">
      <c r="A519" s="117"/>
      <c r="B519" s="118"/>
      <c r="C519" s="119"/>
      <c r="D519" s="114"/>
      <c r="E519" s="114"/>
      <c r="F519" s="120"/>
      <c r="G519" s="114"/>
      <c r="H519" s="114"/>
      <c r="I519" s="114"/>
      <c r="J519" s="114"/>
      <c r="K519" s="121"/>
      <c r="L519" s="122"/>
      <c r="M519" s="113"/>
      <c r="N519" s="113"/>
      <c r="O519" s="114"/>
      <c r="P519" s="115"/>
      <c r="Q519" s="114"/>
      <c r="R519" s="100"/>
      <c r="S519" s="114"/>
      <c r="T519" s="114"/>
      <c r="U519" s="114"/>
      <c r="V519" s="45"/>
    </row>
    <row r="520" spans="1:22" x14ac:dyDescent="0.25">
      <c r="A520" s="117"/>
      <c r="B520" s="118"/>
      <c r="C520" s="119"/>
      <c r="D520" s="114"/>
      <c r="E520" s="114"/>
      <c r="F520" s="120"/>
      <c r="G520" s="114"/>
      <c r="H520" s="114"/>
      <c r="I520" s="114"/>
      <c r="J520" s="114"/>
      <c r="K520" s="121"/>
      <c r="L520" s="122"/>
      <c r="M520" s="113"/>
      <c r="N520" s="113"/>
      <c r="O520" s="114"/>
      <c r="P520" s="115"/>
      <c r="Q520" s="114"/>
      <c r="R520" s="100"/>
      <c r="S520" s="114"/>
      <c r="T520" s="114"/>
      <c r="U520" s="114"/>
      <c r="V520" s="45"/>
    </row>
    <row r="521" spans="1:22" x14ac:dyDescent="0.25">
      <c r="A521" s="117"/>
      <c r="B521" s="118"/>
      <c r="C521" s="119"/>
      <c r="D521" s="114"/>
      <c r="E521" s="114"/>
      <c r="F521" s="120"/>
      <c r="G521" s="114"/>
      <c r="H521" s="114"/>
      <c r="I521" s="114"/>
      <c r="J521" s="114"/>
      <c r="K521" s="121"/>
      <c r="L521" s="122"/>
      <c r="M521" s="113"/>
      <c r="N521" s="113"/>
      <c r="O521" s="114"/>
      <c r="P521" s="115"/>
      <c r="Q521" s="114"/>
      <c r="R521" s="100"/>
      <c r="S521" s="114"/>
      <c r="T521" s="114"/>
      <c r="U521" s="114"/>
      <c r="V521" s="45"/>
    </row>
    <row r="522" spans="1:22" x14ac:dyDescent="0.25">
      <c r="A522" s="123"/>
      <c r="B522" s="118"/>
      <c r="C522" s="119"/>
      <c r="D522" s="113"/>
      <c r="E522" s="113"/>
      <c r="F522" s="120"/>
      <c r="G522" s="113"/>
      <c r="H522" s="113"/>
      <c r="I522" s="113"/>
      <c r="J522" s="113"/>
      <c r="K522" s="124"/>
      <c r="L522" s="122"/>
      <c r="M522" s="113"/>
      <c r="N522" s="113"/>
      <c r="O522" s="113"/>
      <c r="P522" s="120"/>
      <c r="Q522" s="113"/>
      <c r="R522" s="99"/>
      <c r="S522" s="113"/>
      <c r="T522" s="113"/>
      <c r="U522" s="113"/>
      <c r="V522" s="45"/>
    </row>
    <row r="523" spans="1:22" x14ac:dyDescent="0.25">
      <c r="A523" s="117"/>
      <c r="B523" s="118"/>
      <c r="C523" s="119"/>
      <c r="D523" s="114"/>
      <c r="E523" s="114"/>
      <c r="F523" s="120"/>
      <c r="G523" s="114"/>
      <c r="H523" s="114"/>
      <c r="I523" s="114"/>
      <c r="J523" s="114"/>
      <c r="K523" s="121"/>
      <c r="L523" s="122"/>
      <c r="M523" s="113"/>
      <c r="N523" s="113"/>
      <c r="O523" s="114"/>
      <c r="P523" s="115"/>
      <c r="Q523" s="114"/>
      <c r="R523" s="100"/>
      <c r="S523" s="114"/>
      <c r="T523" s="114"/>
      <c r="U523" s="114"/>
      <c r="V523" s="45"/>
    </row>
    <row r="524" spans="1:22" x14ac:dyDescent="0.25">
      <c r="A524" s="117"/>
      <c r="B524" s="118"/>
      <c r="C524" s="119"/>
      <c r="D524" s="114"/>
      <c r="E524" s="114"/>
      <c r="F524" s="120"/>
      <c r="G524" s="114"/>
      <c r="H524" s="114"/>
      <c r="I524" s="114"/>
      <c r="J524" s="114"/>
      <c r="K524" s="121"/>
      <c r="L524" s="122"/>
      <c r="M524" s="113"/>
      <c r="N524" s="113"/>
      <c r="O524" s="114"/>
      <c r="P524" s="115"/>
      <c r="Q524" s="114"/>
      <c r="R524" s="100"/>
      <c r="S524" s="114"/>
      <c r="T524" s="114"/>
      <c r="U524" s="114"/>
      <c r="V524" s="45"/>
    </row>
    <row r="525" spans="1:22" x14ac:dyDescent="0.25">
      <c r="A525" s="117"/>
      <c r="B525" s="118"/>
      <c r="C525" s="119"/>
      <c r="D525" s="114"/>
      <c r="E525" s="114"/>
      <c r="F525" s="120"/>
      <c r="G525" s="114"/>
      <c r="H525" s="114"/>
      <c r="I525" s="114"/>
      <c r="J525" s="114"/>
      <c r="K525" s="121"/>
      <c r="L525" s="122"/>
      <c r="M525" s="113"/>
      <c r="N525" s="113"/>
      <c r="O525" s="114"/>
      <c r="P525" s="115"/>
      <c r="Q525" s="114"/>
      <c r="R525" s="100"/>
      <c r="S525" s="114"/>
      <c r="T525" s="114"/>
      <c r="U525" s="114"/>
      <c r="V525" s="45"/>
    </row>
    <row r="526" spans="1:22" x14ac:dyDescent="0.25">
      <c r="A526" s="117"/>
      <c r="B526" s="118"/>
      <c r="C526" s="119"/>
      <c r="D526" s="114"/>
      <c r="E526" s="114"/>
      <c r="F526" s="120"/>
      <c r="G526" s="114"/>
      <c r="H526" s="114"/>
      <c r="I526" s="114"/>
      <c r="J526" s="114"/>
      <c r="K526" s="121"/>
      <c r="L526" s="122"/>
      <c r="M526" s="113"/>
      <c r="N526" s="113"/>
      <c r="O526" s="114"/>
      <c r="P526" s="115"/>
      <c r="Q526" s="114"/>
      <c r="R526" s="100"/>
      <c r="S526" s="114"/>
      <c r="T526" s="114"/>
      <c r="U526" s="114"/>
      <c r="V526" s="45"/>
    </row>
    <row r="527" spans="1:22" x14ac:dyDescent="0.25">
      <c r="A527" s="117"/>
      <c r="B527" s="118"/>
      <c r="C527" s="119"/>
      <c r="D527" s="114"/>
      <c r="E527" s="114"/>
      <c r="F527" s="120"/>
      <c r="G527" s="114"/>
      <c r="H527" s="114"/>
      <c r="I527" s="114"/>
      <c r="J527" s="114"/>
      <c r="K527" s="121"/>
      <c r="L527" s="122"/>
      <c r="M527" s="113"/>
      <c r="N527" s="113"/>
      <c r="O527" s="114"/>
      <c r="P527" s="115"/>
      <c r="Q527" s="114"/>
      <c r="R527" s="100"/>
      <c r="S527" s="114"/>
      <c r="T527" s="114"/>
      <c r="U527" s="114"/>
      <c r="V527" s="45"/>
    </row>
    <row r="528" spans="1:22" x14ac:dyDescent="0.25">
      <c r="A528" s="117"/>
      <c r="B528" s="118"/>
      <c r="C528" s="119"/>
      <c r="D528" s="114"/>
      <c r="E528" s="114"/>
      <c r="F528" s="120"/>
      <c r="G528" s="114"/>
      <c r="H528" s="114"/>
      <c r="I528" s="114"/>
      <c r="J528" s="114"/>
      <c r="K528" s="121"/>
      <c r="L528" s="122"/>
      <c r="M528" s="113"/>
      <c r="N528" s="113"/>
      <c r="O528" s="114"/>
      <c r="P528" s="115"/>
      <c r="Q528" s="114"/>
      <c r="R528" s="100"/>
      <c r="S528" s="114"/>
      <c r="T528" s="114"/>
      <c r="U528" s="114"/>
      <c r="V528" s="45"/>
    </row>
    <row r="529" spans="1:22" x14ac:dyDescent="0.25">
      <c r="A529" s="117"/>
      <c r="B529" s="118"/>
      <c r="C529" s="119"/>
      <c r="D529" s="114"/>
      <c r="E529" s="114"/>
      <c r="F529" s="120"/>
      <c r="G529" s="114"/>
      <c r="H529" s="114"/>
      <c r="I529" s="114"/>
      <c r="J529" s="114"/>
      <c r="K529" s="121"/>
      <c r="L529" s="122"/>
      <c r="M529" s="113"/>
      <c r="N529" s="113"/>
      <c r="O529" s="114"/>
      <c r="P529" s="115"/>
      <c r="Q529" s="114"/>
      <c r="R529" s="100"/>
      <c r="S529" s="114"/>
      <c r="T529" s="114"/>
      <c r="U529" s="114"/>
      <c r="V529" s="45"/>
    </row>
    <row r="530" spans="1:22" x14ac:dyDescent="0.25">
      <c r="A530" s="117"/>
      <c r="B530" s="118"/>
      <c r="C530" s="119"/>
      <c r="D530" s="114"/>
      <c r="E530" s="114"/>
      <c r="F530" s="120"/>
      <c r="G530" s="114"/>
      <c r="H530" s="114"/>
      <c r="I530" s="114"/>
      <c r="J530" s="114"/>
      <c r="K530" s="121"/>
      <c r="L530" s="122"/>
      <c r="M530" s="113"/>
      <c r="N530" s="113"/>
      <c r="O530" s="114"/>
      <c r="P530" s="115"/>
      <c r="Q530" s="114"/>
      <c r="R530" s="100"/>
      <c r="S530" s="114"/>
      <c r="T530" s="114"/>
      <c r="U530" s="114"/>
      <c r="V530" s="45"/>
    </row>
    <row r="531" spans="1:22" x14ac:dyDescent="0.25">
      <c r="A531" s="117"/>
      <c r="B531" s="118"/>
      <c r="C531" s="119"/>
      <c r="D531" s="114"/>
      <c r="E531" s="114"/>
      <c r="F531" s="120"/>
      <c r="G531" s="114"/>
      <c r="H531" s="114"/>
      <c r="I531" s="114"/>
      <c r="J531" s="114"/>
      <c r="K531" s="121"/>
      <c r="L531" s="122"/>
      <c r="M531" s="113"/>
      <c r="N531" s="113"/>
      <c r="O531" s="114"/>
      <c r="P531" s="115"/>
      <c r="Q531" s="114"/>
      <c r="R531" s="100"/>
      <c r="S531" s="114"/>
      <c r="T531" s="114"/>
      <c r="U531" s="114"/>
      <c r="V531" s="45"/>
    </row>
    <row r="532" spans="1:22" x14ac:dyDescent="0.25">
      <c r="A532" s="117"/>
      <c r="B532" s="118"/>
      <c r="C532" s="119"/>
      <c r="D532" s="114"/>
      <c r="E532" s="114"/>
      <c r="F532" s="120"/>
      <c r="G532" s="114"/>
      <c r="H532" s="114"/>
      <c r="I532" s="114"/>
      <c r="J532" s="114"/>
      <c r="K532" s="121"/>
      <c r="L532" s="122"/>
      <c r="M532" s="113"/>
      <c r="N532" s="113"/>
      <c r="O532" s="114"/>
      <c r="P532" s="115"/>
      <c r="Q532" s="114"/>
      <c r="R532" s="100"/>
      <c r="S532" s="114"/>
      <c r="T532" s="114"/>
      <c r="U532" s="114"/>
      <c r="V532" s="45"/>
    </row>
    <row r="533" spans="1:22" x14ac:dyDescent="0.25">
      <c r="A533" s="117"/>
      <c r="B533" s="118"/>
      <c r="C533" s="119"/>
      <c r="D533" s="114"/>
      <c r="E533" s="114"/>
      <c r="F533" s="120"/>
      <c r="G533" s="114"/>
      <c r="H533" s="114"/>
      <c r="I533" s="114"/>
      <c r="J533" s="114"/>
      <c r="K533" s="121"/>
      <c r="L533" s="122"/>
      <c r="M533" s="113"/>
      <c r="N533" s="113"/>
      <c r="O533" s="114"/>
      <c r="P533" s="115"/>
      <c r="Q533" s="114"/>
      <c r="R533" s="100"/>
      <c r="S533" s="114"/>
      <c r="T533" s="114"/>
      <c r="U533" s="114"/>
      <c r="V533" s="45"/>
    </row>
    <row r="534" spans="1:22" x14ac:dyDescent="0.25">
      <c r="A534" s="117"/>
      <c r="B534" s="118"/>
      <c r="C534" s="119"/>
      <c r="D534" s="114"/>
      <c r="E534" s="114"/>
      <c r="F534" s="120"/>
      <c r="G534" s="114"/>
      <c r="H534" s="114"/>
      <c r="I534" s="114"/>
      <c r="J534" s="114"/>
      <c r="K534" s="121"/>
      <c r="L534" s="122"/>
      <c r="M534" s="113"/>
      <c r="N534" s="113"/>
      <c r="O534" s="114"/>
      <c r="P534" s="115"/>
      <c r="Q534" s="114"/>
      <c r="R534" s="100"/>
      <c r="S534" s="114"/>
      <c r="T534" s="114"/>
      <c r="U534" s="114"/>
      <c r="V534" s="45"/>
    </row>
    <row r="535" spans="1:22" x14ac:dyDescent="0.25">
      <c r="A535" s="123"/>
      <c r="B535" s="118"/>
      <c r="C535" s="119"/>
      <c r="D535" s="113"/>
      <c r="E535" s="113"/>
      <c r="F535" s="120"/>
      <c r="G535" s="113"/>
      <c r="H535" s="113"/>
      <c r="I535" s="113"/>
      <c r="J535" s="114"/>
      <c r="K535" s="124"/>
      <c r="L535" s="122"/>
      <c r="M535" s="113"/>
      <c r="N535" s="113"/>
      <c r="O535" s="113"/>
      <c r="P535" s="120"/>
      <c r="Q535" s="113"/>
      <c r="R535" s="99"/>
      <c r="S535" s="113"/>
      <c r="T535" s="113"/>
      <c r="U535" s="113"/>
      <c r="V535" s="45"/>
    </row>
    <row r="536" spans="1:22" x14ac:dyDescent="0.25">
      <c r="A536" s="117"/>
      <c r="B536" s="118"/>
      <c r="C536" s="119"/>
      <c r="D536" s="114"/>
      <c r="E536" s="114"/>
      <c r="F536" s="120"/>
      <c r="G536" s="114"/>
      <c r="H536" s="114"/>
      <c r="I536" s="114"/>
      <c r="J536" s="114"/>
      <c r="K536" s="121"/>
      <c r="L536" s="122"/>
      <c r="M536" s="113"/>
      <c r="N536" s="113"/>
      <c r="O536" s="114"/>
      <c r="P536" s="115"/>
      <c r="Q536" s="114"/>
      <c r="R536" s="100"/>
      <c r="S536" s="114"/>
      <c r="T536" s="114"/>
      <c r="U536" s="114"/>
      <c r="V536" s="45"/>
    </row>
    <row r="537" spans="1:22" x14ac:dyDescent="0.25">
      <c r="A537" s="117"/>
      <c r="B537" s="118"/>
      <c r="C537" s="119"/>
      <c r="D537" s="114"/>
      <c r="E537" s="114"/>
      <c r="F537" s="120"/>
      <c r="G537" s="114"/>
      <c r="H537" s="114"/>
      <c r="I537" s="113"/>
      <c r="J537" s="114"/>
      <c r="K537" s="121"/>
      <c r="L537" s="122"/>
      <c r="M537" s="113"/>
      <c r="N537" s="113"/>
      <c r="O537" s="113"/>
      <c r="P537" s="120"/>
      <c r="Q537" s="113"/>
      <c r="R537" s="100"/>
      <c r="S537" s="113"/>
      <c r="T537" s="114"/>
      <c r="U537" s="114"/>
      <c r="V537" s="45"/>
    </row>
    <row r="538" spans="1:22" x14ac:dyDescent="0.25">
      <c r="A538" s="117"/>
      <c r="B538" s="118"/>
      <c r="C538" s="119"/>
      <c r="D538" s="114"/>
      <c r="E538" s="114"/>
      <c r="F538" s="120"/>
      <c r="G538" s="114"/>
      <c r="H538" s="114"/>
      <c r="I538" s="114"/>
      <c r="J538" s="114"/>
      <c r="K538" s="121"/>
      <c r="L538" s="122"/>
      <c r="M538" s="113"/>
      <c r="N538" s="113"/>
      <c r="O538" s="114"/>
      <c r="P538" s="115"/>
      <c r="Q538" s="114"/>
      <c r="R538" s="100"/>
      <c r="S538" s="114"/>
      <c r="T538" s="114"/>
      <c r="U538" s="114"/>
      <c r="V538" s="45"/>
    </row>
    <row r="539" spans="1:22" x14ac:dyDescent="0.25">
      <c r="A539" s="117"/>
      <c r="B539" s="118"/>
      <c r="C539" s="119"/>
      <c r="D539" s="114"/>
      <c r="E539" s="114"/>
      <c r="F539" s="120"/>
      <c r="G539" s="114"/>
      <c r="H539" s="114"/>
      <c r="I539" s="114"/>
      <c r="J539" s="114"/>
      <c r="K539" s="121"/>
      <c r="L539" s="122"/>
      <c r="M539" s="113"/>
      <c r="N539" s="113"/>
      <c r="O539" s="114"/>
      <c r="P539" s="115"/>
      <c r="Q539" s="114"/>
      <c r="R539" s="100"/>
      <c r="S539" s="114"/>
      <c r="T539" s="114"/>
      <c r="U539" s="114"/>
      <c r="V539" s="45"/>
    </row>
    <row r="540" spans="1:22" x14ac:dyDescent="0.25">
      <c r="A540" s="117"/>
      <c r="B540" s="118"/>
      <c r="C540" s="119"/>
      <c r="D540" s="114"/>
      <c r="E540" s="114"/>
      <c r="F540" s="120"/>
      <c r="G540" s="114"/>
      <c r="H540" s="114"/>
      <c r="I540" s="114"/>
      <c r="J540" s="114"/>
      <c r="K540" s="121"/>
      <c r="L540" s="122"/>
      <c r="M540" s="113"/>
      <c r="N540" s="113"/>
      <c r="O540" s="114"/>
      <c r="P540" s="115"/>
      <c r="Q540" s="114"/>
      <c r="R540" s="100"/>
      <c r="S540" s="114"/>
      <c r="T540" s="114"/>
      <c r="U540" s="114"/>
      <c r="V540" s="45"/>
    </row>
    <row r="541" spans="1:22" x14ac:dyDescent="0.25">
      <c r="A541" s="125"/>
      <c r="B541" s="118"/>
      <c r="C541" s="119"/>
      <c r="D541" s="114"/>
      <c r="E541" s="114"/>
      <c r="F541" s="120"/>
      <c r="G541" s="114"/>
      <c r="H541" s="114"/>
      <c r="I541" s="114"/>
      <c r="J541" s="114"/>
      <c r="K541" s="121"/>
      <c r="L541" s="122"/>
      <c r="M541" s="113"/>
      <c r="N541" s="113"/>
      <c r="O541" s="113"/>
      <c r="P541" s="120"/>
      <c r="Q541" s="113"/>
      <c r="R541" s="100"/>
      <c r="S541" s="113"/>
      <c r="T541" s="114"/>
      <c r="U541" s="114"/>
      <c r="V541" s="45"/>
    </row>
    <row r="542" spans="1:22" x14ac:dyDescent="0.25">
      <c r="A542" s="126"/>
      <c r="B542" s="118"/>
      <c r="C542" s="84"/>
      <c r="D542" s="127"/>
      <c r="E542" s="127"/>
      <c r="F542" s="128"/>
      <c r="G542" s="127"/>
      <c r="H542" s="127"/>
      <c r="I542" s="127"/>
      <c r="J542" s="127"/>
      <c r="K542" s="129"/>
      <c r="L542" s="130"/>
      <c r="M542" s="133"/>
      <c r="N542" s="133"/>
      <c r="O542" s="127"/>
      <c r="P542" s="134"/>
      <c r="Q542" s="127"/>
      <c r="R542" s="127"/>
      <c r="S542" s="127"/>
      <c r="T542" s="127"/>
      <c r="U542" s="127"/>
      <c r="V542" s="45"/>
    </row>
    <row r="543" spans="1:22" x14ac:dyDescent="0.25">
      <c r="A543" s="117"/>
      <c r="B543" s="118"/>
      <c r="C543" s="119"/>
      <c r="D543" s="114"/>
      <c r="E543" s="114"/>
      <c r="F543" s="120"/>
      <c r="G543" s="114"/>
      <c r="H543" s="114"/>
      <c r="I543" s="114"/>
      <c r="J543" s="114"/>
      <c r="K543" s="121"/>
      <c r="L543" s="122"/>
      <c r="M543" s="113"/>
      <c r="N543" s="113"/>
      <c r="O543" s="114"/>
      <c r="P543" s="115"/>
      <c r="Q543" s="114"/>
      <c r="R543" s="100"/>
      <c r="S543" s="114"/>
      <c r="T543" s="114"/>
      <c r="U543" s="114"/>
      <c r="V543" s="45"/>
    </row>
    <row r="544" spans="1:22" x14ac:dyDescent="0.25">
      <c r="A544" s="117"/>
      <c r="B544" s="118"/>
      <c r="C544" s="119"/>
      <c r="D544" s="114"/>
      <c r="E544" s="114"/>
      <c r="F544" s="120"/>
      <c r="G544" s="114"/>
      <c r="H544" s="114"/>
      <c r="I544" s="114"/>
      <c r="J544" s="114"/>
      <c r="K544" s="121"/>
      <c r="L544" s="122"/>
      <c r="M544" s="113"/>
      <c r="N544" s="113"/>
      <c r="O544" s="114"/>
      <c r="P544" s="115"/>
      <c r="Q544" s="114"/>
      <c r="R544" s="100"/>
      <c r="S544" s="114"/>
      <c r="T544" s="114"/>
      <c r="U544" s="114"/>
      <c r="V544" s="45"/>
    </row>
    <row r="545" spans="1:22" x14ac:dyDescent="0.25">
      <c r="A545" s="123"/>
      <c r="B545" s="118"/>
      <c r="C545" s="119"/>
      <c r="D545" s="113"/>
      <c r="E545" s="113"/>
      <c r="F545" s="120"/>
      <c r="G545" s="113"/>
      <c r="H545" s="113"/>
      <c r="I545" s="113"/>
      <c r="J545" s="113"/>
      <c r="K545" s="124"/>
      <c r="L545" s="122"/>
      <c r="M545" s="113"/>
      <c r="N545" s="113"/>
      <c r="O545" s="113"/>
      <c r="P545" s="120"/>
      <c r="Q545" s="113"/>
      <c r="R545" s="99"/>
      <c r="S545" s="113"/>
      <c r="T545" s="113"/>
      <c r="U545" s="124"/>
      <c r="V545" s="45"/>
    </row>
    <row r="546" spans="1:22" x14ac:dyDescent="0.25">
      <c r="A546" s="117"/>
      <c r="B546" s="118"/>
      <c r="C546" s="119"/>
      <c r="D546" s="114"/>
      <c r="E546" s="114"/>
      <c r="F546" s="120"/>
      <c r="G546" s="114"/>
      <c r="H546" s="114"/>
      <c r="I546" s="114"/>
      <c r="J546" s="114"/>
      <c r="K546" s="121"/>
      <c r="L546" s="122"/>
      <c r="M546" s="113"/>
      <c r="N546" s="113"/>
      <c r="O546" s="114"/>
      <c r="P546" s="115"/>
      <c r="Q546" s="114"/>
      <c r="R546" s="100"/>
      <c r="S546" s="114"/>
      <c r="T546" s="114"/>
      <c r="U546" s="114"/>
      <c r="V546" s="45"/>
    </row>
    <row r="547" spans="1:22" x14ac:dyDescent="0.25">
      <c r="A547" s="117"/>
      <c r="B547" s="118"/>
      <c r="C547" s="119"/>
      <c r="D547" s="114"/>
      <c r="E547" s="114"/>
      <c r="F547" s="120"/>
      <c r="G547" s="114"/>
      <c r="H547" s="114"/>
      <c r="I547" s="114"/>
      <c r="J547" s="114"/>
      <c r="K547" s="121"/>
      <c r="L547" s="122"/>
      <c r="M547" s="113"/>
      <c r="N547" s="113"/>
      <c r="O547" s="114"/>
      <c r="P547" s="115"/>
      <c r="Q547" s="114"/>
      <c r="R547" s="100"/>
      <c r="S547" s="114"/>
      <c r="T547" s="114"/>
      <c r="U547" s="114"/>
      <c r="V547" s="45"/>
    </row>
    <row r="548" spans="1:22" x14ac:dyDescent="0.25">
      <c r="A548" s="117"/>
      <c r="B548" s="118"/>
      <c r="C548" s="119"/>
      <c r="D548" s="114"/>
      <c r="E548" s="114"/>
      <c r="F548" s="120"/>
      <c r="G548" s="114"/>
      <c r="H548" s="114"/>
      <c r="I548" s="114"/>
      <c r="J548" s="114"/>
      <c r="K548" s="121"/>
      <c r="L548" s="122"/>
      <c r="M548" s="113"/>
      <c r="N548" s="113"/>
      <c r="O548" s="114"/>
      <c r="P548" s="115"/>
      <c r="Q548" s="114"/>
      <c r="R548" s="100"/>
      <c r="S548" s="114"/>
      <c r="T548" s="114"/>
      <c r="U548" s="114"/>
      <c r="V548" s="45"/>
    </row>
    <row r="549" spans="1:22" x14ac:dyDescent="0.25">
      <c r="A549" s="117"/>
      <c r="B549" s="118"/>
      <c r="C549" s="119"/>
      <c r="D549" s="114"/>
      <c r="E549" s="114"/>
      <c r="F549" s="120"/>
      <c r="G549" s="114"/>
      <c r="H549" s="114"/>
      <c r="I549" s="114"/>
      <c r="J549" s="114"/>
      <c r="K549" s="121"/>
      <c r="L549" s="122"/>
      <c r="M549" s="113"/>
      <c r="N549" s="113"/>
      <c r="O549" s="114"/>
      <c r="P549" s="115"/>
      <c r="Q549" s="114"/>
      <c r="R549" s="100"/>
      <c r="S549" s="114"/>
      <c r="T549" s="114"/>
      <c r="U549" s="114"/>
      <c r="V549" s="45"/>
    </row>
    <row r="550" spans="1:22" x14ac:dyDescent="0.25">
      <c r="A550" s="123"/>
      <c r="B550" s="118"/>
      <c r="C550" s="119"/>
      <c r="D550" s="113"/>
      <c r="E550" s="113"/>
      <c r="F550" s="120"/>
      <c r="G550" s="113"/>
      <c r="H550" s="113"/>
      <c r="I550" s="113"/>
      <c r="J550" s="113"/>
      <c r="K550" s="124"/>
      <c r="L550" s="122"/>
      <c r="M550" s="113"/>
      <c r="N550" s="113"/>
      <c r="O550" s="113"/>
      <c r="P550" s="120"/>
      <c r="Q550" s="113"/>
      <c r="R550" s="99"/>
      <c r="S550" s="113"/>
      <c r="T550" s="113"/>
      <c r="U550" s="113"/>
      <c r="V550" s="45"/>
    </row>
    <row r="551" spans="1:22" x14ac:dyDescent="0.25">
      <c r="A551" s="117"/>
      <c r="B551" s="118"/>
      <c r="C551" s="119"/>
      <c r="D551" s="114"/>
      <c r="E551" s="114"/>
      <c r="F551" s="120"/>
      <c r="G551" s="114"/>
      <c r="H551" s="114"/>
      <c r="I551" s="114"/>
      <c r="J551" s="114"/>
      <c r="K551" s="121"/>
      <c r="L551" s="122"/>
      <c r="M551" s="113"/>
      <c r="N551" s="113"/>
      <c r="O551" s="114"/>
      <c r="P551" s="115"/>
      <c r="Q551" s="114"/>
      <c r="R551" s="100"/>
      <c r="S551" s="114"/>
      <c r="T551" s="114"/>
      <c r="U551" s="114"/>
      <c r="V551" s="45"/>
    </row>
    <row r="552" spans="1:22" x14ac:dyDescent="0.25">
      <c r="A552" s="117"/>
      <c r="B552" s="118"/>
      <c r="C552" s="119"/>
      <c r="D552" s="114"/>
      <c r="E552" s="114"/>
      <c r="F552" s="120"/>
      <c r="G552" s="114"/>
      <c r="H552" s="114"/>
      <c r="I552" s="114"/>
      <c r="J552" s="114"/>
      <c r="K552" s="121"/>
      <c r="L552" s="122"/>
      <c r="M552" s="113"/>
      <c r="N552" s="113"/>
      <c r="O552" s="114"/>
      <c r="P552" s="115"/>
      <c r="Q552" s="114"/>
      <c r="R552" s="100"/>
      <c r="S552" s="114"/>
      <c r="T552" s="114"/>
      <c r="U552" s="114"/>
      <c r="V552" s="45"/>
    </row>
    <row r="553" spans="1:22" x14ac:dyDescent="0.25">
      <c r="A553" s="117"/>
      <c r="B553" s="118"/>
      <c r="C553" s="119"/>
      <c r="D553" s="114"/>
      <c r="E553" s="114"/>
      <c r="F553" s="120"/>
      <c r="G553" s="114"/>
      <c r="H553" s="114"/>
      <c r="I553" s="114"/>
      <c r="J553" s="114"/>
      <c r="K553" s="121"/>
      <c r="L553" s="122"/>
      <c r="M553" s="113"/>
      <c r="N553" s="113"/>
      <c r="O553" s="114"/>
      <c r="P553" s="115"/>
      <c r="Q553" s="114"/>
      <c r="R553" s="100"/>
      <c r="S553" s="114"/>
      <c r="T553" s="114"/>
      <c r="U553" s="114"/>
      <c r="V553" s="45"/>
    </row>
    <row r="554" spans="1:22" x14ac:dyDescent="0.25">
      <c r="A554" s="117"/>
      <c r="B554" s="118"/>
      <c r="C554" s="119"/>
      <c r="D554" s="114"/>
      <c r="E554" s="114"/>
      <c r="F554" s="120"/>
      <c r="G554" s="114"/>
      <c r="H554" s="114"/>
      <c r="I554" s="114"/>
      <c r="J554" s="114"/>
      <c r="K554" s="121"/>
      <c r="L554" s="122"/>
      <c r="M554" s="113"/>
      <c r="N554" s="113"/>
      <c r="O554" s="114"/>
      <c r="P554" s="115"/>
      <c r="Q554" s="114"/>
      <c r="R554" s="100"/>
      <c r="S554" s="114"/>
      <c r="T554" s="114"/>
      <c r="U554" s="114"/>
      <c r="V554" s="45"/>
    </row>
    <row r="555" spans="1:22" x14ac:dyDescent="0.25">
      <c r="A555" s="117"/>
      <c r="B555" s="118"/>
      <c r="C555" s="119"/>
      <c r="D555" s="114"/>
      <c r="E555" s="114"/>
      <c r="F555" s="120"/>
      <c r="G555" s="114"/>
      <c r="H555" s="114"/>
      <c r="I555" s="114"/>
      <c r="J555" s="114"/>
      <c r="K555" s="121"/>
      <c r="L555" s="122"/>
      <c r="M555" s="113"/>
      <c r="N555" s="113"/>
      <c r="O555" s="114"/>
      <c r="P555" s="115"/>
      <c r="Q555" s="114"/>
      <c r="R555" s="100"/>
      <c r="S555" s="114"/>
      <c r="T555" s="114"/>
      <c r="U555" s="114"/>
      <c r="V555" s="45"/>
    </row>
    <row r="556" spans="1:22" x14ac:dyDescent="0.25">
      <c r="A556" s="117"/>
      <c r="B556" s="118"/>
      <c r="C556" s="119"/>
      <c r="D556" s="114"/>
      <c r="E556" s="114"/>
      <c r="F556" s="120"/>
      <c r="G556" s="114"/>
      <c r="H556" s="114"/>
      <c r="I556" s="114"/>
      <c r="J556" s="114"/>
      <c r="K556" s="121"/>
      <c r="L556" s="122"/>
      <c r="M556" s="113"/>
      <c r="N556" s="113"/>
      <c r="O556" s="114"/>
      <c r="P556" s="115"/>
      <c r="Q556" s="114"/>
      <c r="R556" s="100"/>
      <c r="S556" s="114"/>
      <c r="T556" s="114"/>
      <c r="U556" s="114"/>
      <c r="V556" s="45"/>
    </row>
    <row r="557" spans="1:22" x14ac:dyDescent="0.25">
      <c r="A557" s="117"/>
      <c r="B557" s="118"/>
      <c r="C557" s="119"/>
      <c r="D557" s="114"/>
      <c r="E557" s="114"/>
      <c r="F557" s="120"/>
      <c r="G557" s="114"/>
      <c r="H557" s="114"/>
      <c r="I557" s="114"/>
      <c r="J557" s="114"/>
      <c r="K557" s="121"/>
      <c r="L557" s="122"/>
      <c r="M557" s="113"/>
      <c r="N557" s="113"/>
      <c r="O557" s="114"/>
      <c r="P557" s="115"/>
      <c r="Q557" s="114"/>
      <c r="R557" s="100"/>
      <c r="S557" s="114"/>
      <c r="T557" s="114"/>
      <c r="U557" s="114"/>
      <c r="V557" s="45"/>
    </row>
    <row r="558" spans="1:22" x14ac:dyDescent="0.25">
      <c r="A558" s="117"/>
      <c r="B558" s="118"/>
      <c r="C558" s="119"/>
      <c r="D558" s="114"/>
      <c r="E558" s="114"/>
      <c r="F558" s="120"/>
      <c r="G558" s="114"/>
      <c r="H558" s="114"/>
      <c r="I558" s="114"/>
      <c r="J558" s="114"/>
      <c r="K558" s="121"/>
      <c r="L558" s="122"/>
      <c r="M558" s="113"/>
      <c r="N558" s="113"/>
      <c r="O558" s="114"/>
      <c r="P558" s="115"/>
      <c r="Q558" s="114"/>
      <c r="R558" s="100"/>
      <c r="S558" s="114"/>
      <c r="T558" s="114"/>
      <c r="U558" s="114"/>
      <c r="V558" s="45"/>
    </row>
    <row r="559" spans="1:22" x14ac:dyDescent="0.25">
      <c r="A559" s="117"/>
      <c r="B559" s="118"/>
      <c r="C559" s="119"/>
      <c r="D559" s="114"/>
      <c r="E559" s="114"/>
      <c r="F559" s="120"/>
      <c r="G559" s="114"/>
      <c r="H559" s="114"/>
      <c r="I559" s="114"/>
      <c r="J559" s="114"/>
      <c r="K559" s="121"/>
      <c r="L559" s="122"/>
      <c r="M559" s="113"/>
      <c r="N559" s="113"/>
      <c r="O559" s="114"/>
      <c r="P559" s="115"/>
      <c r="Q559" s="114"/>
      <c r="R559" s="100"/>
      <c r="S559" s="114"/>
      <c r="T559" s="114"/>
      <c r="U559" s="114"/>
      <c r="V559" s="45"/>
    </row>
    <row r="560" spans="1:22" x14ac:dyDescent="0.25">
      <c r="A560" s="117"/>
      <c r="B560" s="118"/>
      <c r="C560" s="119"/>
      <c r="D560" s="114"/>
      <c r="E560" s="114"/>
      <c r="F560" s="120"/>
      <c r="G560" s="114"/>
      <c r="H560" s="114"/>
      <c r="I560" s="114"/>
      <c r="J560" s="114"/>
      <c r="K560" s="121"/>
      <c r="L560" s="122"/>
      <c r="M560" s="113"/>
      <c r="N560" s="113"/>
      <c r="O560" s="114"/>
      <c r="P560" s="115"/>
      <c r="Q560" s="114"/>
      <c r="R560" s="100"/>
      <c r="S560" s="114"/>
      <c r="T560" s="114"/>
      <c r="U560" s="114"/>
      <c r="V560" s="45"/>
    </row>
    <row r="561" spans="1:22" x14ac:dyDescent="0.25">
      <c r="A561" s="117"/>
      <c r="B561" s="118"/>
      <c r="C561" s="119"/>
      <c r="D561" s="114"/>
      <c r="E561" s="114"/>
      <c r="F561" s="120"/>
      <c r="G561" s="114"/>
      <c r="H561" s="114"/>
      <c r="I561" s="114"/>
      <c r="J561" s="114"/>
      <c r="K561" s="121"/>
      <c r="L561" s="122"/>
      <c r="M561" s="113"/>
      <c r="N561" s="113"/>
      <c r="O561" s="114"/>
      <c r="P561" s="115"/>
      <c r="Q561" s="114"/>
      <c r="R561" s="100"/>
      <c r="S561" s="114"/>
      <c r="T561" s="114"/>
      <c r="U561" s="114"/>
      <c r="V561" s="45"/>
    </row>
    <row r="562" spans="1:22" x14ac:dyDescent="0.25">
      <c r="A562" s="117"/>
      <c r="B562" s="118"/>
      <c r="C562" s="119"/>
      <c r="D562" s="114"/>
      <c r="E562" s="114"/>
      <c r="F562" s="120"/>
      <c r="G562" s="114"/>
      <c r="H562" s="114"/>
      <c r="I562" s="114"/>
      <c r="J562" s="114"/>
      <c r="K562" s="121"/>
      <c r="L562" s="122"/>
      <c r="M562" s="113"/>
      <c r="N562" s="113"/>
      <c r="O562" s="114"/>
      <c r="P562" s="115"/>
      <c r="Q562" s="114"/>
      <c r="R562" s="100"/>
      <c r="S562" s="114"/>
      <c r="T562" s="114"/>
      <c r="U562" s="114"/>
      <c r="V562" s="45"/>
    </row>
    <row r="563" spans="1:22" x14ac:dyDescent="0.25">
      <c r="A563" s="123"/>
      <c r="B563" s="118"/>
      <c r="C563" s="119"/>
      <c r="D563" s="113"/>
      <c r="E563" s="113"/>
      <c r="F563" s="120"/>
      <c r="G563" s="113"/>
      <c r="H563" s="113"/>
      <c r="I563" s="113"/>
      <c r="J563" s="114"/>
      <c r="K563" s="124"/>
      <c r="L563" s="122"/>
      <c r="M563" s="113"/>
      <c r="N563" s="113"/>
      <c r="O563" s="113"/>
      <c r="P563" s="120"/>
      <c r="Q563" s="113"/>
      <c r="R563" s="99"/>
      <c r="S563" s="113"/>
      <c r="T563" s="113"/>
      <c r="U563" s="113"/>
      <c r="V563" s="45"/>
    </row>
    <row r="564" spans="1:22" x14ac:dyDescent="0.25">
      <c r="A564" s="117"/>
      <c r="B564" s="118"/>
      <c r="C564" s="119"/>
      <c r="D564" s="114"/>
      <c r="E564" s="114"/>
      <c r="F564" s="120"/>
      <c r="G564" s="114"/>
      <c r="H564" s="114"/>
      <c r="I564" s="114"/>
      <c r="J564" s="114"/>
      <c r="K564" s="121"/>
      <c r="L564" s="122"/>
      <c r="M564" s="113"/>
      <c r="N564" s="113"/>
      <c r="O564" s="114"/>
      <c r="P564" s="115"/>
      <c r="Q564" s="114"/>
      <c r="R564" s="100"/>
      <c r="S564" s="114"/>
      <c r="T564" s="114"/>
      <c r="U564" s="114"/>
      <c r="V564" s="45"/>
    </row>
    <row r="565" spans="1:22" x14ac:dyDescent="0.25">
      <c r="A565" s="117"/>
      <c r="B565" s="118"/>
      <c r="C565" s="119"/>
      <c r="D565" s="114"/>
      <c r="E565" s="114"/>
      <c r="F565" s="120"/>
      <c r="G565" s="114"/>
      <c r="H565" s="114"/>
      <c r="I565" s="113"/>
      <c r="J565" s="114"/>
      <c r="K565" s="121"/>
      <c r="L565" s="122"/>
      <c r="M565" s="113"/>
      <c r="N565" s="113"/>
      <c r="O565" s="113"/>
      <c r="P565" s="120"/>
      <c r="Q565" s="113"/>
      <c r="R565" s="100"/>
      <c r="S565" s="113"/>
      <c r="T565" s="114"/>
      <c r="U565" s="114"/>
      <c r="V565" s="45"/>
    </row>
    <row r="566" spans="1:22" x14ac:dyDescent="0.25">
      <c r="A566" s="117"/>
      <c r="B566" s="118"/>
      <c r="C566" s="119"/>
      <c r="D566" s="114"/>
      <c r="E566" s="114"/>
      <c r="F566" s="120"/>
      <c r="G566" s="114"/>
      <c r="H566" s="114"/>
      <c r="I566" s="114"/>
      <c r="J566" s="114"/>
      <c r="K566" s="121"/>
      <c r="L566" s="122"/>
      <c r="M566" s="113"/>
      <c r="N566" s="113"/>
      <c r="O566" s="114"/>
      <c r="P566" s="115"/>
      <c r="Q566" s="114"/>
      <c r="R566" s="100"/>
      <c r="S566" s="114"/>
      <c r="T566" s="114"/>
      <c r="U566" s="114"/>
      <c r="V566" s="45"/>
    </row>
    <row r="567" spans="1:22" x14ac:dyDescent="0.25">
      <c r="A567" s="117"/>
      <c r="B567" s="118"/>
      <c r="C567" s="119"/>
      <c r="D567" s="114"/>
      <c r="E567" s="114"/>
      <c r="F567" s="120"/>
      <c r="G567" s="114"/>
      <c r="H567" s="114"/>
      <c r="I567" s="114"/>
      <c r="J567" s="114"/>
      <c r="K567" s="121"/>
      <c r="L567" s="122"/>
      <c r="M567" s="113"/>
      <c r="N567" s="113"/>
      <c r="O567" s="114"/>
      <c r="P567" s="115"/>
      <c r="Q567" s="114"/>
      <c r="R567" s="100"/>
      <c r="S567" s="114"/>
      <c r="T567" s="114"/>
      <c r="U567" s="114"/>
      <c r="V567" s="45"/>
    </row>
    <row r="568" spans="1:22" x14ac:dyDescent="0.25">
      <c r="A568" s="117"/>
      <c r="B568" s="118"/>
      <c r="C568" s="119"/>
      <c r="D568" s="114"/>
      <c r="E568" s="114"/>
      <c r="F568" s="120"/>
      <c r="G568" s="114"/>
      <c r="H568" s="114"/>
      <c r="I568" s="114"/>
      <c r="J568" s="114"/>
      <c r="K568" s="121"/>
      <c r="L568" s="122"/>
      <c r="M568" s="113"/>
      <c r="N568" s="113"/>
      <c r="O568" s="114"/>
      <c r="P568" s="115"/>
      <c r="Q568" s="114"/>
      <c r="R568" s="100"/>
      <c r="S568" s="114"/>
      <c r="T568" s="114"/>
      <c r="U568" s="114"/>
      <c r="V568" s="45"/>
    </row>
    <row r="569" spans="1:22" x14ac:dyDescent="0.25">
      <c r="A569" s="125"/>
      <c r="B569" s="118"/>
      <c r="C569" s="119"/>
      <c r="D569" s="114"/>
      <c r="E569" s="114"/>
      <c r="F569" s="120"/>
      <c r="G569" s="114"/>
      <c r="H569" s="114"/>
      <c r="I569" s="114"/>
      <c r="J569" s="114"/>
      <c r="K569" s="121"/>
      <c r="L569" s="122"/>
      <c r="M569" s="113"/>
      <c r="N569" s="113"/>
      <c r="O569" s="113"/>
      <c r="P569" s="120"/>
      <c r="Q569" s="113"/>
      <c r="R569" s="100"/>
      <c r="S569" s="113"/>
      <c r="T569" s="114"/>
      <c r="U569" s="114"/>
      <c r="V569" s="45"/>
    </row>
    <row r="570" spans="1:22" x14ac:dyDescent="0.25">
      <c r="A570" s="126"/>
      <c r="B570" s="118"/>
      <c r="C570" s="84"/>
      <c r="D570" s="127"/>
      <c r="E570" s="127"/>
      <c r="F570" s="128"/>
      <c r="G570" s="127"/>
      <c r="H570" s="127"/>
      <c r="I570" s="127"/>
      <c r="J570" s="127"/>
      <c r="K570" s="129"/>
      <c r="L570" s="130"/>
      <c r="M570" s="133"/>
      <c r="N570" s="133"/>
      <c r="O570" s="127"/>
      <c r="P570" s="134"/>
      <c r="Q570" s="127"/>
      <c r="R570" s="127"/>
      <c r="S570" s="127"/>
      <c r="T570" s="127"/>
      <c r="U570" s="127"/>
      <c r="V570" s="45"/>
    </row>
    <row r="571" spans="1:22" x14ac:dyDescent="0.25">
      <c r="A571" s="117"/>
      <c r="B571" s="118"/>
      <c r="C571" s="119"/>
      <c r="D571" s="114"/>
      <c r="E571" s="114"/>
      <c r="F571" s="120"/>
      <c r="G571" s="114"/>
      <c r="H571" s="114"/>
      <c r="I571" s="114"/>
      <c r="J571" s="114"/>
      <c r="K571" s="121"/>
      <c r="L571" s="122"/>
      <c r="M571" s="113"/>
      <c r="N571" s="113"/>
      <c r="O571" s="114"/>
      <c r="P571" s="115"/>
      <c r="Q571" s="114"/>
      <c r="R571" s="100"/>
      <c r="S571" s="114"/>
      <c r="T571" s="114"/>
      <c r="U571" s="114"/>
      <c r="V571" s="45"/>
    </row>
    <row r="572" spans="1:22" x14ac:dyDescent="0.25">
      <c r="A572" s="117"/>
      <c r="B572" s="118"/>
      <c r="C572" s="119"/>
      <c r="D572" s="114"/>
      <c r="E572" s="114"/>
      <c r="F572" s="120"/>
      <c r="G572" s="114"/>
      <c r="H572" s="114"/>
      <c r="I572" s="114"/>
      <c r="J572" s="114"/>
      <c r="K572" s="121"/>
      <c r="L572" s="122"/>
      <c r="M572" s="113"/>
      <c r="N572" s="113"/>
      <c r="O572" s="114"/>
      <c r="P572" s="115"/>
      <c r="Q572" s="114"/>
      <c r="R572" s="100"/>
      <c r="S572" s="114"/>
      <c r="T572" s="114"/>
      <c r="U572" s="114"/>
      <c r="V572" s="45"/>
    </row>
    <row r="573" spans="1:22" x14ac:dyDescent="0.25">
      <c r="A573" s="123"/>
      <c r="B573" s="118"/>
      <c r="C573" s="119"/>
      <c r="D573" s="113"/>
      <c r="E573" s="113"/>
      <c r="F573" s="120"/>
      <c r="G573" s="113"/>
      <c r="H573" s="113"/>
      <c r="I573" s="113"/>
      <c r="J573" s="113"/>
      <c r="K573" s="124"/>
      <c r="L573" s="122"/>
      <c r="M573" s="113"/>
      <c r="N573" s="113"/>
      <c r="O573" s="113"/>
      <c r="P573" s="120"/>
      <c r="Q573" s="113"/>
      <c r="R573" s="99"/>
      <c r="S573" s="113"/>
      <c r="T573" s="113"/>
      <c r="U573" s="124"/>
      <c r="V573" s="45"/>
    </row>
    <row r="574" spans="1:22" x14ac:dyDescent="0.25">
      <c r="A574" s="117"/>
      <c r="B574" s="118"/>
      <c r="C574" s="119"/>
      <c r="D574" s="114"/>
      <c r="E574" s="114"/>
      <c r="F574" s="120"/>
      <c r="G574" s="114"/>
      <c r="H574" s="114"/>
      <c r="I574" s="114"/>
      <c r="J574" s="114"/>
      <c r="K574" s="121"/>
      <c r="L574" s="122"/>
      <c r="M574" s="113"/>
      <c r="N574" s="113"/>
      <c r="O574" s="114"/>
      <c r="P574" s="115"/>
      <c r="Q574" s="114"/>
      <c r="R574" s="100"/>
      <c r="S574" s="114"/>
      <c r="T574" s="114"/>
      <c r="U574" s="114"/>
      <c r="V574" s="45"/>
    </row>
    <row r="575" spans="1:22" x14ac:dyDescent="0.25">
      <c r="A575" s="117"/>
      <c r="B575" s="118"/>
      <c r="C575" s="119"/>
      <c r="D575" s="114"/>
      <c r="E575" s="114"/>
      <c r="F575" s="120"/>
      <c r="G575" s="114"/>
      <c r="H575" s="114"/>
      <c r="I575" s="114"/>
      <c r="J575" s="114"/>
      <c r="K575" s="121"/>
      <c r="L575" s="122"/>
      <c r="M575" s="113"/>
      <c r="N575" s="113"/>
      <c r="O575" s="114"/>
      <c r="P575" s="115"/>
      <c r="Q575" s="114"/>
      <c r="R575" s="100"/>
      <c r="S575" s="114"/>
      <c r="T575" s="114"/>
      <c r="U575" s="114"/>
      <c r="V575" s="45"/>
    </row>
    <row r="576" spans="1:22" x14ac:dyDescent="0.25">
      <c r="A576" s="117"/>
      <c r="B576" s="118"/>
      <c r="C576" s="119"/>
      <c r="D576" s="114"/>
      <c r="E576" s="114"/>
      <c r="F576" s="120"/>
      <c r="G576" s="114"/>
      <c r="H576" s="114"/>
      <c r="I576" s="114"/>
      <c r="J576" s="114"/>
      <c r="K576" s="121"/>
      <c r="L576" s="122"/>
      <c r="M576" s="113"/>
      <c r="N576" s="113"/>
      <c r="O576" s="114"/>
      <c r="P576" s="115"/>
      <c r="Q576" s="114"/>
      <c r="R576" s="100"/>
      <c r="S576" s="114"/>
      <c r="T576" s="114"/>
      <c r="U576" s="114"/>
      <c r="V576" s="45"/>
    </row>
    <row r="577" spans="1:22" x14ac:dyDescent="0.25">
      <c r="A577" s="117"/>
      <c r="B577" s="118"/>
      <c r="C577" s="119"/>
      <c r="D577" s="114"/>
      <c r="E577" s="114"/>
      <c r="F577" s="120"/>
      <c r="G577" s="114"/>
      <c r="H577" s="114"/>
      <c r="I577" s="114"/>
      <c r="J577" s="114"/>
      <c r="K577" s="121"/>
      <c r="L577" s="122"/>
      <c r="M577" s="113"/>
      <c r="N577" s="113"/>
      <c r="O577" s="114"/>
      <c r="P577" s="115"/>
      <c r="Q577" s="114"/>
      <c r="R577" s="100"/>
      <c r="S577" s="114"/>
      <c r="T577" s="114"/>
      <c r="U577" s="114"/>
      <c r="V577" s="45"/>
    </row>
    <row r="578" spans="1:22" x14ac:dyDescent="0.25">
      <c r="A578" s="123"/>
      <c r="B578" s="118"/>
      <c r="C578" s="119"/>
      <c r="D578" s="113"/>
      <c r="E578" s="113"/>
      <c r="F578" s="120"/>
      <c r="G578" s="113"/>
      <c r="H578" s="113"/>
      <c r="I578" s="113"/>
      <c r="J578" s="113"/>
      <c r="K578" s="124"/>
      <c r="L578" s="122"/>
      <c r="M578" s="113"/>
      <c r="N578" s="113"/>
      <c r="O578" s="113"/>
      <c r="P578" s="120"/>
      <c r="Q578" s="113"/>
      <c r="R578" s="99"/>
      <c r="S578" s="113"/>
      <c r="T578" s="113"/>
      <c r="U578" s="113"/>
      <c r="V578" s="45"/>
    </row>
    <row r="579" spans="1:22" x14ac:dyDescent="0.25">
      <c r="A579" s="117"/>
      <c r="B579" s="118"/>
      <c r="C579" s="119"/>
      <c r="D579" s="114"/>
      <c r="E579" s="114"/>
      <c r="F579" s="120"/>
      <c r="G579" s="114"/>
      <c r="H579" s="114"/>
      <c r="I579" s="114"/>
      <c r="J579" s="114"/>
      <c r="K579" s="121"/>
      <c r="L579" s="122"/>
      <c r="M579" s="113"/>
      <c r="N579" s="113"/>
      <c r="O579" s="114"/>
      <c r="P579" s="115"/>
      <c r="Q579" s="114"/>
      <c r="R579" s="100"/>
      <c r="S579" s="114"/>
      <c r="T579" s="114"/>
      <c r="U579" s="114"/>
      <c r="V579" s="45"/>
    </row>
    <row r="580" spans="1:22" x14ac:dyDescent="0.25">
      <c r="A580" s="117"/>
      <c r="B580" s="118"/>
      <c r="C580" s="119"/>
      <c r="D580" s="114"/>
      <c r="E580" s="114"/>
      <c r="F580" s="120"/>
      <c r="G580" s="114"/>
      <c r="H580" s="114"/>
      <c r="I580" s="114"/>
      <c r="J580" s="114"/>
      <c r="K580" s="121"/>
      <c r="L580" s="122"/>
      <c r="M580" s="113"/>
      <c r="N580" s="113"/>
      <c r="O580" s="114"/>
      <c r="P580" s="115"/>
      <c r="Q580" s="114"/>
      <c r="R580" s="100"/>
      <c r="S580" s="114"/>
      <c r="T580" s="114"/>
      <c r="U580" s="114"/>
      <c r="V580" s="45"/>
    </row>
    <row r="581" spans="1:22" x14ac:dyDescent="0.25">
      <c r="A581" s="117"/>
      <c r="B581" s="118"/>
      <c r="C581" s="119"/>
      <c r="D581" s="114"/>
      <c r="E581" s="114"/>
      <c r="F581" s="120"/>
      <c r="G581" s="114"/>
      <c r="H581" s="114"/>
      <c r="I581" s="114"/>
      <c r="J581" s="114"/>
      <c r="K581" s="121"/>
      <c r="L581" s="122"/>
      <c r="M581" s="113"/>
      <c r="N581" s="113"/>
      <c r="O581" s="114"/>
      <c r="P581" s="115"/>
      <c r="Q581" s="114"/>
      <c r="R581" s="100"/>
      <c r="S581" s="114"/>
      <c r="T581" s="114"/>
      <c r="U581" s="114"/>
      <c r="V581" s="45"/>
    </row>
    <row r="582" spans="1:22" x14ac:dyDescent="0.25">
      <c r="A582" s="117"/>
      <c r="B582" s="118"/>
      <c r="C582" s="119"/>
      <c r="D582" s="114"/>
      <c r="E582" s="114"/>
      <c r="F582" s="120"/>
      <c r="G582" s="114"/>
      <c r="H582" s="114"/>
      <c r="I582" s="114"/>
      <c r="J582" s="114"/>
      <c r="K582" s="121"/>
      <c r="L582" s="122"/>
      <c r="M582" s="113"/>
      <c r="N582" s="113"/>
      <c r="O582" s="114"/>
      <c r="P582" s="115"/>
      <c r="Q582" s="114"/>
      <c r="R582" s="100"/>
      <c r="S582" s="114"/>
      <c r="T582" s="114"/>
      <c r="U582" s="114"/>
      <c r="V582" s="45"/>
    </row>
    <row r="583" spans="1:22" x14ac:dyDescent="0.25">
      <c r="A583" s="117"/>
      <c r="B583" s="118"/>
      <c r="C583" s="119"/>
      <c r="D583" s="114"/>
      <c r="E583" s="114"/>
      <c r="F583" s="120"/>
      <c r="G583" s="114"/>
      <c r="H583" s="114"/>
      <c r="I583" s="114"/>
      <c r="J583" s="114"/>
      <c r="K583" s="121"/>
      <c r="L583" s="122"/>
      <c r="M583" s="113"/>
      <c r="N583" s="113"/>
      <c r="O583" s="114"/>
      <c r="P583" s="115"/>
      <c r="Q583" s="114"/>
      <c r="R583" s="100"/>
      <c r="S583" s="114"/>
      <c r="T583" s="114"/>
      <c r="U583" s="114"/>
      <c r="V583" s="45"/>
    </row>
    <row r="584" spans="1:22" x14ac:dyDescent="0.25">
      <c r="A584" s="117"/>
      <c r="B584" s="118"/>
      <c r="C584" s="119"/>
      <c r="D584" s="114"/>
      <c r="E584" s="114"/>
      <c r="F584" s="120"/>
      <c r="G584" s="114"/>
      <c r="H584" s="114"/>
      <c r="I584" s="114"/>
      <c r="J584" s="114"/>
      <c r="K584" s="121"/>
      <c r="L584" s="122"/>
      <c r="M584" s="113"/>
      <c r="N584" s="113"/>
      <c r="O584" s="114"/>
      <c r="P584" s="115"/>
      <c r="Q584" s="114"/>
      <c r="R584" s="100"/>
      <c r="S584" s="114"/>
      <c r="T584" s="114"/>
      <c r="U584" s="114"/>
      <c r="V584" s="45"/>
    </row>
    <row r="585" spans="1:22" x14ac:dyDescent="0.25">
      <c r="A585" s="117"/>
      <c r="B585" s="118"/>
      <c r="C585" s="119"/>
      <c r="D585" s="114"/>
      <c r="E585" s="114"/>
      <c r="F585" s="120"/>
      <c r="G585" s="114"/>
      <c r="H585" s="114"/>
      <c r="I585" s="114"/>
      <c r="J585" s="114"/>
      <c r="K585" s="121"/>
      <c r="L585" s="122"/>
      <c r="M585" s="113"/>
      <c r="N585" s="113"/>
      <c r="O585" s="114"/>
      <c r="P585" s="115"/>
      <c r="Q585" s="114"/>
      <c r="R585" s="100"/>
      <c r="S585" s="114"/>
      <c r="T585" s="114"/>
      <c r="U585" s="114"/>
      <c r="V585" s="45"/>
    </row>
    <row r="586" spans="1:22" x14ac:dyDescent="0.25">
      <c r="A586" s="117"/>
      <c r="B586" s="118"/>
      <c r="C586" s="119"/>
      <c r="D586" s="114"/>
      <c r="E586" s="114"/>
      <c r="F586" s="120"/>
      <c r="G586" s="114"/>
      <c r="H586" s="114"/>
      <c r="I586" s="114"/>
      <c r="J586" s="114"/>
      <c r="K586" s="121"/>
      <c r="L586" s="122"/>
      <c r="M586" s="113"/>
      <c r="N586" s="113"/>
      <c r="O586" s="114"/>
      <c r="P586" s="115"/>
      <c r="Q586" s="114"/>
      <c r="R586" s="100"/>
      <c r="S586" s="114"/>
      <c r="T586" s="114"/>
      <c r="U586" s="114"/>
      <c r="V586" s="45"/>
    </row>
    <row r="587" spans="1:22" x14ac:dyDescent="0.25">
      <c r="A587" s="117"/>
      <c r="B587" s="118"/>
      <c r="C587" s="119"/>
      <c r="D587" s="114"/>
      <c r="E587" s="114"/>
      <c r="F587" s="120"/>
      <c r="G587" s="114"/>
      <c r="H587" s="114"/>
      <c r="I587" s="114"/>
      <c r="J587" s="114"/>
      <c r="K587" s="121"/>
      <c r="L587" s="122"/>
      <c r="M587" s="113"/>
      <c r="N587" s="113"/>
      <c r="O587" s="114"/>
      <c r="P587" s="115"/>
      <c r="Q587" s="114"/>
      <c r="R587" s="100"/>
      <c r="S587" s="114"/>
      <c r="T587" s="114"/>
      <c r="U587" s="114"/>
      <c r="V587" s="45"/>
    </row>
    <row r="588" spans="1:22" x14ac:dyDescent="0.25">
      <c r="A588" s="117"/>
      <c r="B588" s="118"/>
      <c r="C588" s="119"/>
      <c r="D588" s="114"/>
      <c r="E588" s="114"/>
      <c r="F588" s="120"/>
      <c r="G588" s="114"/>
      <c r="H588" s="114"/>
      <c r="I588" s="114"/>
      <c r="J588" s="114"/>
      <c r="K588" s="121"/>
      <c r="L588" s="122"/>
      <c r="M588" s="113"/>
      <c r="N588" s="113"/>
      <c r="O588" s="114"/>
      <c r="P588" s="115"/>
      <c r="Q588" s="114"/>
      <c r="R588" s="100"/>
      <c r="S588" s="114"/>
      <c r="T588" s="114"/>
      <c r="U588" s="114"/>
      <c r="V588" s="45"/>
    </row>
    <row r="589" spans="1:22" x14ac:dyDescent="0.25">
      <c r="A589" s="117"/>
      <c r="B589" s="118"/>
      <c r="C589" s="119"/>
      <c r="D589" s="114"/>
      <c r="E589" s="114"/>
      <c r="F589" s="120"/>
      <c r="G589" s="114"/>
      <c r="H589" s="114"/>
      <c r="I589" s="114"/>
      <c r="J589" s="114"/>
      <c r="K589" s="121"/>
      <c r="L589" s="122"/>
      <c r="M589" s="113"/>
      <c r="N589" s="113"/>
      <c r="O589" s="114"/>
      <c r="P589" s="115"/>
      <c r="Q589" s="114"/>
      <c r="R589" s="100"/>
      <c r="S589" s="114"/>
      <c r="T589" s="114"/>
      <c r="U589" s="114"/>
      <c r="V589" s="45"/>
    </row>
    <row r="590" spans="1:22" x14ac:dyDescent="0.25">
      <c r="A590" s="117"/>
      <c r="B590" s="118"/>
      <c r="C590" s="119"/>
      <c r="D590" s="114"/>
      <c r="E590" s="114"/>
      <c r="F590" s="120"/>
      <c r="G590" s="114"/>
      <c r="H590" s="114"/>
      <c r="I590" s="114"/>
      <c r="J590" s="114"/>
      <c r="K590" s="121"/>
      <c r="L590" s="122"/>
      <c r="M590" s="113"/>
      <c r="N590" s="113"/>
      <c r="O590" s="114"/>
      <c r="P590" s="115"/>
      <c r="Q590" s="114"/>
      <c r="R590" s="100"/>
      <c r="S590" s="114"/>
      <c r="T590" s="114"/>
      <c r="U590" s="114"/>
      <c r="V590" s="45"/>
    </row>
    <row r="591" spans="1:22" x14ac:dyDescent="0.25">
      <c r="A591" s="123"/>
      <c r="B591" s="118"/>
      <c r="C591" s="119"/>
      <c r="D591" s="113"/>
      <c r="E591" s="113"/>
      <c r="F591" s="120"/>
      <c r="G591" s="113"/>
      <c r="H591" s="113"/>
      <c r="I591" s="113"/>
      <c r="J591" s="114"/>
      <c r="K591" s="124"/>
      <c r="L591" s="122"/>
      <c r="M591" s="113"/>
      <c r="N591" s="113"/>
      <c r="O591" s="113"/>
      <c r="P591" s="120"/>
      <c r="Q591" s="113"/>
      <c r="R591" s="99"/>
      <c r="S591" s="113"/>
      <c r="T591" s="113"/>
      <c r="U591" s="113"/>
      <c r="V591" s="45"/>
    </row>
    <row r="592" spans="1:22" x14ac:dyDescent="0.25">
      <c r="A592" s="117"/>
      <c r="B592" s="118"/>
      <c r="C592" s="119"/>
      <c r="D592" s="114"/>
      <c r="E592" s="114"/>
      <c r="F592" s="120"/>
      <c r="G592" s="114"/>
      <c r="H592" s="114"/>
      <c r="I592" s="114"/>
      <c r="J592" s="114"/>
      <c r="K592" s="121"/>
      <c r="L592" s="122"/>
      <c r="M592" s="113"/>
      <c r="N592" s="113"/>
      <c r="O592" s="114"/>
      <c r="P592" s="115"/>
      <c r="Q592" s="114"/>
      <c r="R592" s="100"/>
      <c r="S592" s="114"/>
      <c r="T592" s="114"/>
      <c r="U592" s="114"/>
      <c r="V592" s="45"/>
    </row>
    <row r="593" spans="1:22" x14ac:dyDescent="0.25">
      <c r="A593" s="117"/>
      <c r="B593" s="118"/>
      <c r="C593" s="119"/>
      <c r="D593" s="114"/>
      <c r="E593" s="114"/>
      <c r="F593" s="120"/>
      <c r="G593" s="114"/>
      <c r="H593" s="114"/>
      <c r="I593" s="113"/>
      <c r="J593" s="114"/>
      <c r="K593" s="121"/>
      <c r="L593" s="122"/>
      <c r="M593" s="113"/>
      <c r="N593" s="113"/>
      <c r="O593" s="113"/>
      <c r="P593" s="120"/>
      <c r="Q593" s="113"/>
      <c r="R593" s="100"/>
      <c r="S593" s="113"/>
      <c r="T593" s="114"/>
      <c r="U593" s="114"/>
      <c r="V593" s="45"/>
    </row>
    <row r="594" spans="1:22" x14ac:dyDescent="0.25">
      <c r="A594" s="117"/>
      <c r="B594" s="118"/>
      <c r="C594" s="119"/>
      <c r="D594" s="114"/>
      <c r="E594" s="114"/>
      <c r="F594" s="120"/>
      <c r="G594" s="114"/>
      <c r="H594" s="114"/>
      <c r="I594" s="114"/>
      <c r="J594" s="114"/>
      <c r="K594" s="121"/>
      <c r="L594" s="122"/>
      <c r="M594" s="113"/>
      <c r="N594" s="113"/>
      <c r="O594" s="114"/>
      <c r="P594" s="115"/>
      <c r="Q594" s="114"/>
      <c r="R594" s="100"/>
      <c r="S594" s="114"/>
      <c r="T594" s="114"/>
      <c r="U594" s="114"/>
      <c r="V594" s="45"/>
    </row>
    <row r="595" spans="1:22" x14ac:dyDescent="0.25">
      <c r="A595" s="117"/>
      <c r="B595" s="118"/>
      <c r="C595" s="119"/>
      <c r="D595" s="114"/>
      <c r="E595" s="114"/>
      <c r="F595" s="120"/>
      <c r="G595" s="114"/>
      <c r="H595" s="114"/>
      <c r="I595" s="114"/>
      <c r="J595" s="114"/>
      <c r="K595" s="121"/>
      <c r="L595" s="122"/>
      <c r="M595" s="113"/>
      <c r="N595" s="113"/>
      <c r="O595" s="114"/>
      <c r="P595" s="115"/>
      <c r="Q595" s="114"/>
      <c r="R595" s="100"/>
      <c r="S595" s="114"/>
      <c r="T595" s="114"/>
      <c r="U595" s="114"/>
      <c r="V595" s="45"/>
    </row>
    <row r="596" spans="1:22" x14ac:dyDescent="0.25">
      <c r="A596" s="117"/>
      <c r="B596" s="118"/>
      <c r="C596" s="119"/>
      <c r="D596" s="114"/>
      <c r="E596" s="114"/>
      <c r="F596" s="120"/>
      <c r="G596" s="114"/>
      <c r="H596" s="114"/>
      <c r="I596" s="114"/>
      <c r="J596" s="114"/>
      <c r="K596" s="121"/>
      <c r="L596" s="122"/>
      <c r="M596" s="113"/>
      <c r="N596" s="113"/>
      <c r="O596" s="114"/>
      <c r="P596" s="115"/>
      <c r="Q596" s="114"/>
      <c r="R596" s="100"/>
      <c r="S596" s="114"/>
      <c r="T596" s="114"/>
      <c r="U596" s="114"/>
      <c r="V596" s="45"/>
    </row>
    <row r="597" spans="1:22" x14ac:dyDescent="0.25">
      <c r="A597" s="125"/>
      <c r="B597" s="118"/>
      <c r="C597" s="119"/>
      <c r="D597" s="114"/>
      <c r="E597" s="114"/>
      <c r="F597" s="120"/>
      <c r="G597" s="114"/>
      <c r="H597" s="114"/>
      <c r="I597" s="114"/>
      <c r="J597" s="114"/>
      <c r="K597" s="121"/>
      <c r="L597" s="122"/>
      <c r="M597" s="113"/>
      <c r="N597" s="113"/>
      <c r="O597" s="113"/>
      <c r="P597" s="120"/>
      <c r="Q597" s="113"/>
      <c r="R597" s="100"/>
      <c r="S597" s="113"/>
      <c r="T597" s="114"/>
      <c r="U597" s="114"/>
      <c r="V597" s="45"/>
    </row>
    <row r="598" spans="1:22" x14ac:dyDescent="0.25">
      <c r="A598" s="126"/>
      <c r="B598" s="118"/>
      <c r="C598" s="84"/>
      <c r="D598" s="127"/>
      <c r="E598" s="127"/>
      <c r="F598" s="128"/>
      <c r="G598" s="127"/>
      <c r="H598" s="127"/>
      <c r="I598" s="127"/>
      <c r="J598" s="127"/>
      <c r="K598" s="129"/>
      <c r="L598" s="130"/>
      <c r="M598" s="133"/>
      <c r="N598" s="133"/>
      <c r="O598" s="127"/>
      <c r="P598" s="134"/>
      <c r="Q598" s="127"/>
      <c r="R598" s="127"/>
      <c r="S598" s="127"/>
      <c r="T598" s="127"/>
      <c r="U598" s="127"/>
      <c r="V598" s="45"/>
    </row>
    <row r="599" spans="1:22" x14ac:dyDescent="0.25">
      <c r="A599" s="117"/>
      <c r="B599" s="118"/>
      <c r="C599" s="119"/>
      <c r="D599" s="114"/>
      <c r="E599" s="114"/>
      <c r="F599" s="120"/>
      <c r="G599" s="114"/>
      <c r="H599" s="114"/>
      <c r="I599" s="114"/>
      <c r="J599" s="114"/>
      <c r="K599" s="121"/>
      <c r="L599" s="122"/>
      <c r="M599" s="113"/>
      <c r="N599" s="113"/>
      <c r="O599" s="114"/>
      <c r="P599" s="115"/>
      <c r="Q599" s="114"/>
      <c r="R599" s="100"/>
      <c r="S599" s="114"/>
      <c r="T599" s="114"/>
      <c r="U599" s="114"/>
      <c r="V599" s="45"/>
    </row>
    <row r="600" spans="1:22" x14ac:dyDescent="0.25">
      <c r="A600" s="117"/>
      <c r="B600" s="118"/>
      <c r="C600" s="119"/>
      <c r="D600" s="114"/>
      <c r="E600" s="114"/>
      <c r="F600" s="120"/>
      <c r="G600" s="114"/>
      <c r="H600" s="114"/>
      <c r="I600" s="114"/>
      <c r="J600" s="114"/>
      <c r="K600" s="121"/>
      <c r="L600" s="122"/>
      <c r="M600" s="113"/>
      <c r="N600" s="113"/>
      <c r="O600" s="114"/>
      <c r="P600" s="115"/>
      <c r="Q600" s="114"/>
      <c r="R600" s="100"/>
      <c r="S600" s="114"/>
      <c r="T600" s="114"/>
      <c r="U600" s="114"/>
      <c r="V600" s="45"/>
    </row>
    <row r="601" spans="1:22" x14ac:dyDescent="0.25">
      <c r="A601" s="123"/>
      <c r="B601" s="118"/>
      <c r="C601" s="119"/>
      <c r="D601" s="113"/>
      <c r="E601" s="113"/>
      <c r="F601" s="120"/>
      <c r="G601" s="113"/>
      <c r="H601" s="113"/>
      <c r="I601" s="113"/>
      <c r="J601" s="113"/>
      <c r="K601" s="124"/>
      <c r="L601" s="122"/>
      <c r="M601" s="113"/>
      <c r="N601" s="113"/>
      <c r="O601" s="113"/>
      <c r="P601" s="120"/>
      <c r="Q601" s="113"/>
      <c r="R601" s="99"/>
      <c r="S601" s="113"/>
      <c r="T601" s="113"/>
      <c r="U601" s="124"/>
      <c r="V601" s="45"/>
    </row>
    <row r="602" spans="1:22" x14ac:dyDescent="0.25">
      <c r="A602" s="117"/>
      <c r="B602" s="118"/>
      <c r="C602" s="119"/>
      <c r="D602" s="114"/>
      <c r="E602" s="114"/>
      <c r="F602" s="120"/>
      <c r="G602" s="114"/>
      <c r="H602" s="114"/>
      <c r="I602" s="114"/>
      <c r="J602" s="114"/>
      <c r="K602" s="121"/>
      <c r="L602" s="122"/>
      <c r="M602" s="113"/>
      <c r="N602" s="113"/>
      <c r="O602" s="114"/>
      <c r="P602" s="115"/>
      <c r="Q602" s="114"/>
      <c r="R602" s="100"/>
      <c r="S602" s="114"/>
      <c r="T602" s="114"/>
      <c r="U602" s="114"/>
      <c r="V602" s="45"/>
    </row>
    <row r="603" spans="1:22" x14ac:dyDescent="0.25">
      <c r="A603" s="117"/>
      <c r="B603" s="118"/>
      <c r="C603" s="119"/>
      <c r="D603" s="114"/>
      <c r="E603" s="114"/>
      <c r="F603" s="120"/>
      <c r="G603" s="114"/>
      <c r="H603" s="114"/>
      <c r="I603" s="114"/>
      <c r="J603" s="114"/>
      <c r="K603" s="121"/>
      <c r="L603" s="122"/>
      <c r="M603" s="113"/>
      <c r="N603" s="113"/>
      <c r="O603" s="114"/>
      <c r="P603" s="115"/>
      <c r="Q603" s="114"/>
      <c r="R603" s="100"/>
      <c r="S603" s="114"/>
      <c r="T603" s="114"/>
      <c r="U603" s="114"/>
      <c r="V603" s="45"/>
    </row>
    <row r="604" spans="1:22" x14ac:dyDescent="0.25">
      <c r="A604" s="117"/>
      <c r="B604" s="118"/>
      <c r="C604" s="119"/>
      <c r="D604" s="114"/>
      <c r="E604" s="114"/>
      <c r="F604" s="120"/>
      <c r="G604" s="114"/>
      <c r="H604" s="114"/>
      <c r="I604" s="114"/>
      <c r="J604" s="114"/>
      <c r="K604" s="121"/>
      <c r="L604" s="122"/>
      <c r="M604" s="113"/>
      <c r="N604" s="113"/>
      <c r="O604" s="114"/>
      <c r="P604" s="115"/>
      <c r="Q604" s="114"/>
      <c r="R604" s="100"/>
      <c r="S604" s="114"/>
      <c r="T604" s="114"/>
      <c r="U604" s="114"/>
      <c r="V604" s="45"/>
    </row>
    <row r="605" spans="1:22" x14ac:dyDescent="0.25">
      <c r="A605" s="117"/>
      <c r="B605" s="118"/>
      <c r="C605" s="119"/>
      <c r="D605" s="114"/>
      <c r="E605" s="114"/>
      <c r="F605" s="120"/>
      <c r="G605" s="114"/>
      <c r="H605" s="114"/>
      <c r="I605" s="114"/>
      <c r="J605" s="114"/>
      <c r="K605" s="121"/>
      <c r="L605" s="122"/>
      <c r="M605" s="113"/>
      <c r="N605" s="113"/>
      <c r="O605" s="114"/>
      <c r="P605" s="115"/>
      <c r="Q605" s="114"/>
      <c r="R605" s="100"/>
      <c r="S605" s="114"/>
      <c r="T605" s="114"/>
      <c r="U605" s="114"/>
      <c r="V605" s="45"/>
    </row>
    <row r="606" spans="1:22" x14ac:dyDescent="0.25">
      <c r="A606" s="123"/>
      <c r="B606" s="118"/>
      <c r="C606" s="119"/>
      <c r="D606" s="113"/>
      <c r="E606" s="113"/>
      <c r="F606" s="120"/>
      <c r="G606" s="113"/>
      <c r="H606" s="113"/>
      <c r="I606" s="113"/>
      <c r="J606" s="113"/>
      <c r="K606" s="124"/>
      <c r="L606" s="122"/>
      <c r="M606" s="113"/>
      <c r="N606" s="113"/>
      <c r="O606" s="113"/>
      <c r="P606" s="120"/>
      <c r="Q606" s="113"/>
      <c r="R606" s="99"/>
      <c r="S606" s="113"/>
      <c r="T606" s="113"/>
      <c r="U606" s="113"/>
      <c r="V606" s="45"/>
    </row>
    <row r="607" spans="1:22" x14ac:dyDescent="0.25">
      <c r="A607" s="117"/>
      <c r="B607" s="118"/>
      <c r="C607" s="119"/>
      <c r="D607" s="114"/>
      <c r="E607" s="114"/>
      <c r="F607" s="120"/>
      <c r="G607" s="114"/>
      <c r="H607" s="114"/>
      <c r="I607" s="114"/>
      <c r="J607" s="114"/>
      <c r="K607" s="121"/>
      <c r="L607" s="122"/>
      <c r="M607" s="113"/>
      <c r="N607" s="113"/>
      <c r="O607" s="114"/>
      <c r="P607" s="115"/>
      <c r="Q607" s="114"/>
      <c r="R607" s="100"/>
      <c r="S607" s="114"/>
      <c r="T607" s="114"/>
      <c r="U607" s="114"/>
      <c r="V607" s="45"/>
    </row>
    <row r="608" spans="1:22" x14ac:dyDescent="0.25">
      <c r="A608" s="117"/>
      <c r="B608" s="118"/>
      <c r="C608" s="119"/>
      <c r="D608" s="114"/>
      <c r="E608" s="114"/>
      <c r="F608" s="120"/>
      <c r="G608" s="114"/>
      <c r="H608" s="114"/>
      <c r="I608" s="114"/>
      <c r="J608" s="114"/>
      <c r="K608" s="121"/>
      <c r="L608" s="122"/>
      <c r="M608" s="113"/>
      <c r="N608" s="113"/>
      <c r="O608" s="114"/>
      <c r="P608" s="115"/>
      <c r="Q608" s="114"/>
      <c r="R608" s="100"/>
      <c r="S608" s="114"/>
      <c r="T608" s="114"/>
      <c r="U608" s="114"/>
      <c r="V608" s="45"/>
    </row>
    <row r="609" spans="1:22" x14ac:dyDescent="0.25">
      <c r="A609" s="117"/>
      <c r="B609" s="118"/>
      <c r="C609" s="119"/>
      <c r="D609" s="114"/>
      <c r="E609" s="114"/>
      <c r="F609" s="120"/>
      <c r="G609" s="114"/>
      <c r="H609" s="114"/>
      <c r="I609" s="114"/>
      <c r="J609" s="114"/>
      <c r="K609" s="121"/>
      <c r="L609" s="122"/>
      <c r="M609" s="113"/>
      <c r="N609" s="113"/>
      <c r="O609" s="114"/>
      <c r="P609" s="115"/>
      <c r="Q609" s="114"/>
      <c r="R609" s="100"/>
      <c r="S609" s="114"/>
      <c r="T609" s="114"/>
      <c r="U609" s="114"/>
      <c r="V609" s="45"/>
    </row>
    <row r="610" spans="1:22" x14ac:dyDescent="0.25">
      <c r="A610" s="117"/>
      <c r="B610" s="118"/>
      <c r="C610" s="119"/>
      <c r="D610" s="114"/>
      <c r="E610" s="114"/>
      <c r="F610" s="120"/>
      <c r="G610" s="114"/>
      <c r="H610" s="114"/>
      <c r="I610" s="114"/>
      <c r="J610" s="114"/>
      <c r="K610" s="121"/>
      <c r="L610" s="122"/>
      <c r="M610" s="113"/>
      <c r="N610" s="113"/>
      <c r="O610" s="114"/>
      <c r="P610" s="115"/>
      <c r="Q610" s="114"/>
      <c r="R610" s="100"/>
      <c r="S610" s="114"/>
      <c r="T610" s="114"/>
      <c r="U610" s="114"/>
      <c r="V610" s="45"/>
    </row>
    <row r="611" spans="1:22" x14ac:dyDescent="0.25">
      <c r="A611" s="117"/>
      <c r="B611" s="118"/>
      <c r="C611" s="119"/>
      <c r="D611" s="114"/>
      <c r="E611" s="114"/>
      <c r="F611" s="120"/>
      <c r="G611" s="114"/>
      <c r="H611" s="114"/>
      <c r="I611" s="114"/>
      <c r="J611" s="114"/>
      <c r="K611" s="121"/>
      <c r="L611" s="122"/>
      <c r="M611" s="113"/>
      <c r="N611" s="113"/>
      <c r="O611" s="114"/>
      <c r="P611" s="115"/>
      <c r="Q611" s="114"/>
      <c r="R611" s="100"/>
      <c r="S611" s="114"/>
      <c r="T611" s="114"/>
      <c r="U611" s="114"/>
      <c r="V611" s="45"/>
    </row>
    <row r="612" spans="1:22" x14ac:dyDescent="0.25">
      <c r="A612" s="117"/>
      <c r="B612" s="118"/>
      <c r="C612" s="119"/>
      <c r="D612" s="114"/>
      <c r="E612" s="114"/>
      <c r="F612" s="120"/>
      <c r="G612" s="114"/>
      <c r="H612" s="114"/>
      <c r="I612" s="114"/>
      <c r="J612" s="114"/>
      <c r="K612" s="121"/>
      <c r="L612" s="122"/>
      <c r="M612" s="113"/>
      <c r="N612" s="113"/>
      <c r="O612" s="114"/>
      <c r="P612" s="115"/>
      <c r="Q612" s="114"/>
      <c r="R612" s="100"/>
      <c r="S612" s="114"/>
      <c r="T612" s="114"/>
      <c r="U612" s="114"/>
      <c r="V612" s="45"/>
    </row>
    <row r="613" spans="1:22" x14ac:dyDescent="0.25">
      <c r="A613" s="117"/>
      <c r="B613" s="118"/>
      <c r="C613" s="119"/>
      <c r="D613" s="114"/>
      <c r="E613" s="114"/>
      <c r="F613" s="120"/>
      <c r="G613" s="114"/>
      <c r="H613" s="114"/>
      <c r="I613" s="114"/>
      <c r="J613" s="114"/>
      <c r="K613" s="121"/>
      <c r="L613" s="122"/>
      <c r="M613" s="113"/>
      <c r="N613" s="113"/>
      <c r="O613" s="114"/>
      <c r="P613" s="115"/>
      <c r="Q613" s="114"/>
      <c r="R613" s="100"/>
      <c r="S613" s="114"/>
      <c r="T613" s="114"/>
      <c r="U613" s="114"/>
      <c r="V613" s="45"/>
    </row>
    <row r="614" spans="1:22" x14ac:dyDescent="0.25">
      <c r="A614" s="117"/>
      <c r="B614" s="118"/>
      <c r="C614" s="119"/>
      <c r="D614" s="114"/>
      <c r="E614" s="114"/>
      <c r="F614" s="120"/>
      <c r="G614" s="114"/>
      <c r="H614" s="114"/>
      <c r="I614" s="114"/>
      <c r="J614" s="114"/>
      <c r="K614" s="121"/>
      <c r="L614" s="122"/>
      <c r="M614" s="113"/>
      <c r="N614" s="113"/>
      <c r="O614" s="114"/>
      <c r="P614" s="115"/>
      <c r="Q614" s="114"/>
      <c r="R614" s="100"/>
      <c r="S614" s="114"/>
      <c r="T614" s="114"/>
      <c r="U614" s="114"/>
      <c r="V614" s="45"/>
    </row>
    <row r="615" spans="1:22" x14ac:dyDescent="0.25">
      <c r="A615" s="117"/>
      <c r="B615" s="118"/>
      <c r="C615" s="119"/>
      <c r="D615" s="114"/>
      <c r="E615" s="114"/>
      <c r="F615" s="120"/>
      <c r="G615" s="114"/>
      <c r="H615" s="114"/>
      <c r="I615" s="114"/>
      <c r="J615" s="114"/>
      <c r="K615" s="121"/>
      <c r="L615" s="122"/>
      <c r="M615" s="113"/>
      <c r="N615" s="113"/>
      <c r="O615" s="114"/>
      <c r="P615" s="115"/>
      <c r="Q615" s="114"/>
      <c r="R615" s="100"/>
      <c r="S615" s="114"/>
      <c r="T615" s="114"/>
      <c r="U615" s="114"/>
      <c r="V615" s="45"/>
    </row>
    <row r="616" spans="1:22" x14ac:dyDescent="0.25">
      <c r="A616" s="117"/>
      <c r="B616" s="118"/>
      <c r="C616" s="119"/>
      <c r="D616" s="114"/>
      <c r="E616" s="114"/>
      <c r="F616" s="120"/>
      <c r="G616" s="114"/>
      <c r="H616" s="114"/>
      <c r="I616" s="114"/>
      <c r="J616" s="114"/>
      <c r="K616" s="121"/>
      <c r="L616" s="122"/>
      <c r="M616" s="113"/>
      <c r="N616" s="113"/>
      <c r="O616" s="114"/>
      <c r="P616" s="115"/>
      <c r="Q616" s="114"/>
      <c r="R616" s="100"/>
      <c r="S616" s="114"/>
      <c r="T616" s="114"/>
      <c r="U616" s="114"/>
      <c r="V616" s="45"/>
    </row>
    <row r="617" spans="1:22" x14ac:dyDescent="0.25">
      <c r="A617" s="117"/>
      <c r="B617" s="118"/>
      <c r="C617" s="119"/>
      <c r="D617" s="114"/>
      <c r="E617" s="114"/>
      <c r="F617" s="120"/>
      <c r="G617" s="114"/>
      <c r="H617" s="114"/>
      <c r="I617" s="114"/>
      <c r="J617" s="114"/>
      <c r="K617" s="121"/>
      <c r="L617" s="122"/>
      <c r="M617" s="113"/>
      <c r="N617" s="113"/>
      <c r="O617" s="114"/>
      <c r="P617" s="115"/>
      <c r="Q617" s="114"/>
      <c r="R617" s="100"/>
      <c r="S617" s="114"/>
      <c r="T617" s="114"/>
      <c r="U617" s="114"/>
      <c r="V617" s="45"/>
    </row>
    <row r="618" spans="1:22" x14ac:dyDescent="0.25">
      <c r="A618" s="117"/>
      <c r="B618" s="118"/>
      <c r="C618" s="119"/>
      <c r="D618" s="114"/>
      <c r="E618" s="114"/>
      <c r="F618" s="120"/>
      <c r="G618" s="114"/>
      <c r="H618" s="114"/>
      <c r="I618" s="114"/>
      <c r="J618" s="114"/>
      <c r="K618" s="121"/>
      <c r="L618" s="122"/>
      <c r="M618" s="113"/>
      <c r="N618" s="113"/>
      <c r="O618" s="114"/>
      <c r="P618" s="115"/>
      <c r="Q618" s="114"/>
      <c r="R618" s="100"/>
      <c r="S618" s="114"/>
      <c r="T618" s="114"/>
      <c r="U618" s="114"/>
      <c r="V618" s="45"/>
    </row>
    <row r="619" spans="1:22" x14ac:dyDescent="0.25">
      <c r="A619" s="123"/>
      <c r="B619" s="118"/>
      <c r="C619" s="119"/>
      <c r="D619" s="113"/>
      <c r="E619" s="113"/>
      <c r="F619" s="120"/>
      <c r="G619" s="113"/>
      <c r="H619" s="113"/>
      <c r="I619" s="113"/>
      <c r="J619" s="114"/>
      <c r="K619" s="124"/>
      <c r="L619" s="122"/>
      <c r="M619" s="113"/>
      <c r="N619" s="113"/>
      <c r="O619" s="113"/>
      <c r="P619" s="120"/>
      <c r="Q619" s="113"/>
      <c r="R619" s="99"/>
      <c r="S619" s="113"/>
      <c r="T619" s="113"/>
      <c r="U619" s="113"/>
      <c r="V619" s="45"/>
    </row>
    <row r="620" spans="1:22" x14ac:dyDescent="0.25">
      <c r="A620" s="117"/>
      <c r="B620" s="118"/>
      <c r="C620" s="119"/>
      <c r="D620" s="114"/>
      <c r="E620" s="114"/>
      <c r="F620" s="120"/>
      <c r="G620" s="114"/>
      <c r="H620" s="114"/>
      <c r="I620" s="114"/>
      <c r="J620" s="114"/>
      <c r="K620" s="121"/>
      <c r="L620" s="122"/>
      <c r="M620" s="113"/>
      <c r="N620" s="113"/>
      <c r="O620" s="114"/>
      <c r="P620" s="115"/>
      <c r="Q620" s="114"/>
      <c r="R620" s="100"/>
      <c r="S620" s="114"/>
      <c r="T620" s="114"/>
      <c r="U620" s="114"/>
      <c r="V620" s="45"/>
    </row>
    <row r="621" spans="1:22" x14ac:dyDescent="0.25">
      <c r="A621" s="117"/>
      <c r="B621" s="118"/>
      <c r="C621" s="119"/>
      <c r="D621" s="114"/>
      <c r="E621" s="114"/>
      <c r="F621" s="120"/>
      <c r="G621" s="114"/>
      <c r="H621" s="114"/>
      <c r="I621" s="113"/>
      <c r="J621" s="114"/>
      <c r="K621" s="121"/>
      <c r="L621" s="122"/>
      <c r="M621" s="113"/>
      <c r="N621" s="113"/>
      <c r="O621" s="113"/>
      <c r="P621" s="120"/>
      <c r="Q621" s="113"/>
      <c r="R621" s="100"/>
      <c r="S621" s="113"/>
      <c r="T621" s="114"/>
      <c r="U621" s="114"/>
      <c r="V621" s="45"/>
    </row>
    <row r="622" spans="1:22" x14ac:dyDescent="0.25">
      <c r="A622" s="117"/>
      <c r="B622" s="118"/>
      <c r="C622" s="119"/>
      <c r="D622" s="114"/>
      <c r="E622" s="114"/>
      <c r="F622" s="120"/>
      <c r="G622" s="114"/>
      <c r="H622" s="114"/>
      <c r="I622" s="114"/>
      <c r="J622" s="114"/>
      <c r="K622" s="121"/>
      <c r="L622" s="122"/>
      <c r="M622" s="113"/>
      <c r="N622" s="113"/>
      <c r="O622" s="114"/>
      <c r="P622" s="115"/>
      <c r="Q622" s="114"/>
      <c r="R622" s="100"/>
      <c r="S622" s="114"/>
      <c r="T622" s="114"/>
      <c r="U622" s="114"/>
      <c r="V622" s="45"/>
    </row>
    <row r="623" spans="1:22" x14ac:dyDescent="0.25">
      <c r="A623" s="117"/>
      <c r="B623" s="118"/>
      <c r="C623" s="119"/>
      <c r="D623" s="114"/>
      <c r="E623" s="114"/>
      <c r="F623" s="120"/>
      <c r="G623" s="114"/>
      <c r="H623" s="114"/>
      <c r="I623" s="114"/>
      <c r="J623" s="114"/>
      <c r="K623" s="121"/>
      <c r="L623" s="122"/>
      <c r="M623" s="113"/>
      <c r="N623" s="113"/>
      <c r="O623" s="114"/>
      <c r="P623" s="115"/>
      <c r="Q623" s="114"/>
      <c r="R623" s="100"/>
      <c r="S623" s="114"/>
      <c r="T623" s="114"/>
      <c r="U623" s="114"/>
      <c r="V623" s="45"/>
    </row>
    <row r="624" spans="1:22" x14ac:dyDescent="0.25">
      <c r="A624" s="117"/>
      <c r="B624" s="118"/>
      <c r="C624" s="119"/>
      <c r="D624" s="114"/>
      <c r="E624" s="114"/>
      <c r="F624" s="120"/>
      <c r="G624" s="114"/>
      <c r="H624" s="114"/>
      <c r="I624" s="114"/>
      <c r="J624" s="114"/>
      <c r="K624" s="121"/>
      <c r="L624" s="122"/>
      <c r="M624" s="113"/>
      <c r="N624" s="113"/>
      <c r="O624" s="114"/>
      <c r="P624" s="115"/>
      <c r="Q624" s="114"/>
      <c r="R624" s="100"/>
      <c r="S624" s="114"/>
      <c r="T624" s="114"/>
      <c r="U624" s="114"/>
      <c r="V624" s="45"/>
    </row>
    <row r="625" spans="1:22" x14ac:dyDescent="0.25">
      <c r="A625" s="125"/>
      <c r="B625" s="118"/>
      <c r="C625" s="119"/>
      <c r="D625" s="114"/>
      <c r="E625" s="114"/>
      <c r="F625" s="120"/>
      <c r="G625" s="114"/>
      <c r="H625" s="114"/>
      <c r="I625" s="114"/>
      <c r="J625" s="114"/>
      <c r="K625" s="121"/>
      <c r="L625" s="122"/>
      <c r="M625" s="113"/>
      <c r="N625" s="113"/>
      <c r="O625" s="113"/>
      <c r="P625" s="120"/>
      <c r="Q625" s="113"/>
      <c r="R625" s="100"/>
      <c r="S625" s="113"/>
      <c r="T625" s="114"/>
      <c r="U625" s="114"/>
      <c r="V625" s="45"/>
    </row>
    <row r="626" spans="1:22" x14ac:dyDescent="0.25">
      <c r="A626" s="126"/>
      <c r="B626" s="118"/>
      <c r="C626" s="84"/>
      <c r="D626" s="127"/>
      <c r="E626" s="127"/>
      <c r="F626" s="128"/>
      <c r="G626" s="127"/>
      <c r="H626" s="127"/>
      <c r="I626" s="127"/>
      <c r="J626" s="127"/>
      <c r="K626" s="129"/>
      <c r="L626" s="130"/>
      <c r="M626" s="133"/>
      <c r="N626" s="133"/>
      <c r="O626" s="127"/>
      <c r="P626" s="134"/>
      <c r="Q626" s="127"/>
      <c r="R626" s="127"/>
      <c r="S626" s="127"/>
      <c r="T626" s="127"/>
      <c r="U626" s="127"/>
      <c r="V626" s="45"/>
    </row>
    <row r="627" spans="1:22" x14ac:dyDescent="0.25">
      <c r="A627" s="117"/>
      <c r="B627" s="118"/>
      <c r="C627" s="119"/>
      <c r="D627" s="114"/>
      <c r="E627" s="114"/>
      <c r="F627" s="120"/>
      <c r="G627" s="114"/>
      <c r="H627" s="114"/>
      <c r="I627" s="114"/>
      <c r="J627" s="114"/>
      <c r="K627" s="121"/>
      <c r="L627" s="122"/>
      <c r="M627" s="113"/>
      <c r="N627" s="113"/>
      <c r="O627" s="114"/>
      <c r="P627" s="115"/>
      <c r="Q627" s="114"/>
      <c r="R627" s="100"/>
      <c r="S627" s="114"/>
      <c r="T627" s="114"/>
      <c r="U627" s="114"/>
      <c r="V627" s="45"/>
    </row>
    <row r="628" spans="1:22" x14ac:dyDescent="0.25">
      <c r="A628" s="117"/>
      <c r="B628" s="118"/>
      <c r="C628" s="119"/>
      <c r="D628" s="114"/>
      <c r="E628" s="114"/>
      <c r="F628" s="120"/>
      <c r="G628" s="114"/>
      <c r="H628" s="114"/>
      <c r="I628" s="114"/>
      <c r="J628" s="114"/>
      <c r="K628" s="121"/>
      <c r="L628" s="122"/>
      <c r="M628" s="113"/>
      <c r="N628" s="113"/>
      <c r="O628" s="114"/>
      <c r="P628" s="115"/>
      <c r="Q628" s="114"/>
      <c r="R628" s="100"/>
      <c r="S628" s="114"/>
      <c r="T628" s="114"/>
      <c r="U628" s="114"/>
      <c r="V628" s="45"/>
    </row>
    <row r="629" spans="1:22" x14ac:dyDescent="0.25">
      <c r="A629" s="123"/>
      <c r="B629" s="118"/>
      <c r="C629" s="119"/>
      <c r="D629" s="113"/>
      <c r="E629" s="113"/>
      <c r="F629" s="120"/>
      <c r="G629" s="113"/>
      <c r="H629" s="113"/>
      <c r="I629" s="113"/>
      <c r="J629" s="113"/>
      <c r="K629" s="124"/>
      <c r="L629" s="122"/>
      <c r="M629" s="113"/>
      <c r="N629" s="113"/>
      <c r="O629" s="113"/>
      <c r="P629" s="120"/>
      <c r="Q629" s="113"/>
      <c r="R629" s="99"/>
      <c r="S629" s="113"/>
      <c r="T629" s="113"/>
      <c r="U629" s="124"/>
      <c r="V629" s="45"/>
    </row>
    <row r="630" spans="1:22" x14ac:dyDescent="0.25">
      <c r="A630" s="117"/>
      <c r="B630" s="118"/>
      <c r="C630" s="119"/>
      <c r="D630" s="114"/>
      <c r="E630" s="114"/>
      <c r="F630" s="120"/>
      <c r="G630" s="114"/>
      <c r="H630" s="114"/>
      <c r="I630" s="114"/>
      <c r="J630" s="114"/>
      <c r="K630" s="121"/>
      <c r="L630" s="122"/>
      <c r="M630" s="113"/>
      <c r="N630" s="113"/>
      <c r="O630" s="114"/>
      <c r="P630" s="115"/>
      <c r="Q630" s="114"/>
      <c r="R630" s="100"/>
      <c r="S630" s="114"/>
      <c r="T630" s="114"/>
      <c r="U630" s="114"/>
      <c r="V630" s="45"/>
    </row>
    <row r="631" spans="1:22" x14ac:dyDescent="0.25">
      <c r="A631" s="117"/>
      <c r="B631" s="118"/>
      <c r="C631" s="119"/>
      <c r="D631" s="114"/>
      <c r="E631" s="114"/>
      <c r="F631" s="120"/>
      <c r="G631" s="114"/>
      <c r="H631" s="114"/>
      <c r="I631" s="114"/>
      <c r="J631" s="114"/>
      <c r="K631" s="121"/>
      <c r="L631" s="122"/>
      <c r="M631" s="113"/>
      <c r="N631" s="113"/>
      <c r="O631" s="114"/>
      <c r="P631" s="115"/>
      <c r="Q631" s="114"/>
      <c r="R631" s="100"/>
      <c r="S631" s="114"/>
      <c r="T631" s="114"/>
      <c r="U631" s="114"/>
      <c r="V631" s="45"/>
    </row>
    <row r="632" spans="1:22" x14ac:dyDescent="0.25">
      <c r="A632" s="117"/>
      <c r="B632" s="118"/>
      <c r="C632" s="119"/>
      <c r="D632" s="114"/>
      <c r="E632" s="114"/>
      <c r="F632" s="120"/>
      <c r="G632" s="114"/>
      <c r="H632" s="114"/>
      <c r="I632" s="114"/>
      <c r="J632" s="114"/>
      <c r="K632" s="121"/>
      <c r="L632" s="122"/>
      <c r="M632" s="113"/>
      <c r="N632" s="113"/>
      <c r="O632" s="114"/>
      <c r="P632" s="115"/>
      <c r="Q632" s="114"/>
      <c r="R632" s="100"/>
      <c r="S632" s="114"/>
      <c r="T632" s="114"/>
      <c r="U632" s="114"/>
      <c r="V632" s="45"/>
    </row>
    <row r="633" spans="1:22" x14ac:dyDescent="0.25">
      <c r="A633" s="117"/>
      <c r="B633" s="118"/>
      <c r="C633" s="119"/>
      <c r="D633" s="114"/>
      <c r="E633" s="114"/>
      <c r="F633" s="120"/>
      <c r="G633" s="114"/>
      <c r="H633" s="114"/>
      <c r="I633" s="114"/>
      <c r="J633" s="114"/>
      <c r="K633" s="121"/>
      <c r="L633" s="122"/>
      <c r="M633" s="113"/>
      <c r="N633" s="113"/>
      <c r="O633" s="114"/>
      <c r="P633" s="115"/>
      <c r="Q633" s="114"/>
      <c r="R633" s="100"/>
      <c r="S633" s="114"/>
      <c r="T633" s="114"/>
      <c r="U633" s="114"/>
      <c r="V633" s="45"/>
    </row>
    <row r="634" spans="1:22" x14ac:dyDescent="0.25">
      <c r="A634" s="123"/>
      <c r="B634" s="118"/>
      <c r="C634" s="119"/>
      <c r="D634" s="113"/>
      <c r="E634" s="113"/>
      <c r="F634" s="120"/>
      <c r="G634" s="113"/>
      <c r="H634" s="113"/>
      <c r="I634" s="113"/>
      <c r="J634" s="113"/>
      <c r="K634" s="124"/>
      <c r="L634" s="122"/>
      <c r="M634" s="113"/>
      <c r="N634" s="113"/>
      <c r="O634" s="113"/>
      <c r="P634" s="120"/>
      <c r="Q634" s="113"/>
      <c r="R634" s="99"/>
      <c r="S634" s="113"/>
      <c r="T634" s="113"/>
      <c r="U634" s="113"/>
      <c r="V634" s="45"/>
    </row>
    <row r="635" spans="1:22" x14ac:dyDescent="0.25">
      <c r="A635" s="117"/>
      <c r="B635" s="118"/>
      <c r="C635" s="119"/>
      <c r="D635" s="114"/>
      <c r="E635" s="114"/>
      <c r="F635" s="120"/>
      <c r="G635" s="114"/>
      <c r="H635" s="114"/>
      <c r="I635" s="114"/>
      <c r="J635" s="114"/>
      <c r="K635" s="121"/>
      <c r="L635" s="122"/>
      <c r="M635" s="113"/>
      <c r="N635" s="113"/>
      <c r="O635" s="114"/>
      <c r="P635" s="115"/>
      <c r="Q635" s="114"/>
      <c r="R635" s="100"/>
      <c r="S635" s="114"/>
      <c r="T635" s="114"/>
      <c r="U635" s="114"/>
      <c r="V635" s="45"/>
    </row>
    <row r="636" spans="1:22" x14ac:dyDescent="0.25">
      <c r="A636" s="117"/>
      <c r="B636" s="118"/>
      <c r="C636" s="119"/>
      <c r="D636" s="114"/>
      <c r="E636" s="114"/>
      <c r="F636" s="120"/>
      <c r="G636" s="114"/>
      <c r="H636" s="114"/>
      <c r="I636" s="114"/>
      <c r="J636" s="114"/>
      <c r="K636" s="121"/>
      <c r="L636" s="122"/>
      <c r="M636" s="113"/>
      <c r="N636" s="113"/>
      <c r="O636" s="114"/>
      <c r="P636" s="115"/>
      <c r="Q636" s="114"/>
      <c r="R636" s="100"/>
      <c r="S636" s="114"/>
      <c r="T636" s="114"/>
      <c r="U636" s="114"/>
      <c r="V636" s="45"/>
    </row>
    <row r="637" spans="1:22" x14ac:dyDescent="0.25">
      <c r="A637" s="117"/>
      <c r="B637" s="118"/>
      <c r="C637" s="119"/>
      <c r="D637" s="114"/>
      <c r="E637" s="114"/>
      <c r="F637" s="120"/>
      <c r="G637" s="114"/>
      <c r="H637" s="114"/>
      <c r="I637" s="114"/>
      <c r="J637" s="114"/>
      <c r="K637" s="121"/>
      <c r="L637" s="122"/>
      <c r="M637" s="113"/>
      <c r="N637" s="113"/>
      <c r="O637" s="114"/>
      <c r="P637" s="115"/>
      <c r="Q637" s="114"/>
      <c r="R637" s="100"/>
      <c r="S637" s="114"/>
      <c r="T637" s="114"/>
      <c r="U637" s="114"/>
      <c r="V637" s="45"/>
    </row>
    <row r="638" spans="1:22" x14ac:dyDescent="0.25">
      <c r="A638" s="117"/>
      <c r="B638" s="118"/>
      <c r="C638" s="119"/>
      <c r="D638" s="114"/>
      <c r="E638" s="114"/>
      <c r="F638" s="120"/>
      <c r="G638" s="114"/>
      <c r="H638" s="114"/>
      <c r="I638" s="114"/>
      <c r="J638" s="114"/>
      <c r="K638" s="121"/>
      <c r="L638" s="122"/>
      <c r="M638" s="113"/>
      <c r="N638" s="113"/>
      <c r="O638" s="114"/>
      <c r="P638" s="115"/>
      <c r="Q638" s="114"/>
      <c r="R638" s="100"/>
      <c r="S638" s="114"/>
      <c r="T638" s="114"/>
      <c r="U638" s="114"/>
      <c r="V638" s="45"/>
    </row>
    <row r="639" spans="1:22" x14ac:dyDescent="0.25">
      <c r="A639" s="117"/>
      <c r="B639" s="118"/>
      <c r="C639" s="119"/>
      <c r="D639" s="114"/>
      <c r="E639" s="114"/>
      <c r="F639" s="120"/>
      <c r="G639" s="114"/>
      <c r="H639" s="114"/>
      <c r="I639" s="114"/>
      <c r="J639" s="114"/>
      <c r="K639" s="121"/>
      <c r="L639" s="122"/>
      <c r="M639" s="113"/>
      <c r="N639" s="113"/>
      <c r="O639" s="114"/>
      <c r="P639" s="115"/>
      <c r="Q639" s="114"/>
      <c r="R639" s="100"/>
      <c r="S639" s="114"/>
      <c r="T639" s="114"/>
      <c r="U639" s="114"/>
      <c r="V639" s="45"/>
    </row>
    <row r="640" spans="1:22" x14ac:dyDescent="0.25">
      <c r="A640" s="117"/>
      <c r="B640" s="118"/>
      <c r="C640" s="119"/>
      <c r="D640" s="114"/>
      <c r="E640" s="114"/>
      <c r="F640" s="120"/>
      <c r="G640" s="114"/>
      <c r="H640" s="114"/>
      <c r="I640" s="114"/>
      <c r="J640" s="114"/>
      <c r="K640" s="121"/>
      <c r="L640" s="122"/>
      <c r="M640" s="113"/>
      <c r="N640" s="113"/>
      <c r="O640" s="114"/>
      <c r="P640" s="115"/>
      <c r="Q640" s="114"/>
      <c r="R640" s="100"/>
      <c r="S640" s="114"/>
      <c r="T640" s="114"/>
      <c r="U640" s="114"/>
      <c r="V640" s="45"/>
    </row>
    <row r="641" spans="1:22" x14ac:dyDescent="0.25">
      <c r="A641" s="117"/>
      <c r="B641" s="118"/>
      <c r="C641" s="119"/>
      <c r="D641" s="114"/>
      <c r="E641" s="114"/>
      <c r="F641" s="120"/>
      <c r="G641" s="114"/>
      <c r="H641" s="114"/>
      <c r="I641" s="114"/>
      <c r="J641" s="114"/>
      <c r="K641" s="121"/>
      <c r="L641" s="122"/>
      <c r="M641" s="113"/>
      <c r="N641" s="113"/>
      <c r="O641" s="114"/>
      <c r="P641" s="115"/>
      <c r="Q641" s="114"/>
      <c r="R641" s="100"/>
      <c r="S641" s="114"/>
      <c r="T641" s="114"/>
      <c r="U641" s="114"/>
      <c r="V641" s="45"/>
    </row>
    <row r="642" spans="1:22" x14ac:dyDescent="0.25">
      <c r="A642" s="117"/>
      <c r="B642" s="118"/>
      <c r="C642" s="119"/>
      <c r="D642" s="114"/>
      <c r="E642" s="114"/>
      <c r="F642" s="120"/>
      <c r="G642" s="114"/>
      <c r="H642" s="114"/>
      <c r="I642" s="114"/>
      <c r="J642" s="114"/>
      <c r="K642" s="121"/>
      <c r="L642" s="122"/>
      <c r="M642" s="113"/>
      <c r="N642" s="113"/>
      <c r="O642" s="114"/>
      <c r="P642" s="115"/>
      <c r="Q642" s="114"/>
      <c r="R642" s="100"/>
      <c r="S642" s="114"/>
      <c r="T642" s="114"/>
      <c r="U642" s="114"/>
      <c r="V642" s="45"/>
    </row>
    <row r="643" spans="1:22" x14ac:dyDescent="0.25">
      <c r="A643" s="117"/>
      <c r="B643" s="118"/>
      <c r="C643" s="119"/>
      <c r="D643" s="114"/>
      <c r="E643" s="114"/>
      <c r="F643" s="120"/>
      <c r="G643" s="114"/>
      <c r="H643" s="114"/>
      <c r="I643" s="114"/>
      <c r="J643" s="114"/>
      <c r="K643" s="121"/>
      <c r="L643" s="122"/>
      <c r="M643" s="113"/>
      <c r="N643" s="113"/>
      <c r="O643" s="114"/>
      <c r="P643" s="115"/>
      <c r="Q643" s="114"/>
      <c r="R643" s="100"/>
      <c r="S643" s="114"/>
      <c r="T643" s="114"/>
      <c r="U643" s="114"/>
      <c r="V643" s="45"/>
    </row>
    <row r="644" spans="1:22" x14ac:dyDescent="0.25">
      <c r="A644" s="117"/>
      <c r="B644" s="118"/>
      <c r="C644" s="119"/>
      <c r="D644" s="114"/>
      <c r="E644" s="114"/>
      <c r="F644" s="120"/>
      <c r="G644" s="114"/>
      <c r="H644" s="114"/>
      <c r="I644" s="114"/>
      <c r="J644" s="114"/>
      <c r="K644" s="121"/>
      <c r="L644" s="122"/>
      <c r="M644" s="113"/>
      <c r="N644" s="113"/>
      <c r="O644" s="114"/>
      <c r="P644" s="115"/>
      <c r="Q644" s="114"/>
      <c r="R644" s="100"/>
      <c r="S644" s="114"/>
      <c r="T644" s="114"/>
      <c r="U644" s="114"/>
      <c r="V644" s="45"/>
    </row>
    <row r="645" spans="1:22" x14ac:dyDescent="0.25">
      <c r="A645" s="117"/>
      <c r="B645" s="118"/>
      <c r="C645" s="119"/>
      <c r="D645" s="114"/>
      <c r="E645" s="114"/>
      <c r="F645" s="120"/>
      <c r="G645" s="114"/>
      <c r="H645" s="114"/>
      <c r="I645" s="114"/>
      <c r="J645" s="114"/>
      <c r="K645" s="121"/>
      <c r="L645" s="122"/>
      <c r="M645" s="113"/>
      <c r="N645" s="113"/>
      <c r="O645" s="114"/>
      <c r="P645" s="115"/>
      <c r="Q645" s="114"/>
      <c r="R645" s="100"/>
      <c r="S645" s="114"/>
      <c r="T645" s="114"/>
      <c r="U645" s="114"/>
      <c r="V645" s="45"/>
    </row>
    <row r="646" spans="1:22" x14ac:dyDescent="0.25">
      <c r="A646" s="117"/>
      <c r="B646" s="118"/>
      <c r="C646" s="119"/>
      <c r="D646" s="114"/>
      <c r="E646" s="114"/>
      <c r="F646" s="120"/>
      <c r="G646" s="114"/>
      <c r="H646" s="114"/>
      <c r="I646" s="114"/>
      <c r="J646" s="114"/>
      <c r="K646" s="121"/>
      <c r="L646" s="122"/>
      <c r="M646" s="113"/>
      <c r="N646" s="113"/>
      <c r="O646" s="114"/>
      <c r="P646" s="115"/>
      <c r="Q646" s="114"/>
      <c r="R646" s="100"/>
      <c r="S646" s="114"/>
      <c r="T646" s="114"/>
      <c r="U646" s="114"/>
      <c r="V646" s="45"/>
    </row>
    <row r="647" spans="1:22" x14ac:dyDescent="0.25">
      <c r="A647" s="123"/>
      <c r="B647" s="118"/>
      <c r="C647" s="119"/>
      <c r="D647" s="113"/>
      <c r="E647" s="113"/>
      <c r="F647" s="120"/>
      <c r="G647" s="113"/>
      <c r="H647" s="113"/>
      <c r="I647" s="113"/>
      <c r="J647" s="114"/>
      <c r="K647" s="124"/>
      <c r="L647" s="122"/>
      <c r="M647" s="113"/>
      <c r="N647" s="113"/>
      <c r="O647" s="113"/>
      <c r="P647" s="120"/>
      <c r="Q647" s="113"/>
      <c r="R647" s="99"/>
      <c r="S647" s="113"/>
      <c r="T647" s="113"/>
      <c r="U647" s="113"/>
      <c r="V647" s="45"/>
    </row>
    <row r="648" spans="1:22" x14ac:dyDescent="0.25">
      <c r="A648" s="117"/>
      <c r="B648" s="118"/>
      <c r="C648" s="119"/>
      <c r="D648" s="114"/>
      <c r="E648" s="114"/>
      <c r="F648" s="120"/>
      <c r="G648" s="114"/>
      <c r="H648" s="114"/>
      <c r="I648" s="114"/>
      <c r="J648" s="114"/>
      <c r="K648" s="121"/>
      <c r="L648" s="122"/>
      <c r="M648" s="113"/>
      <c r="N648" s="113"/>
      <c r="O648" s="114"/>
      <c r="P648" s="115"/>
      <c r="Q648" s="114"/>
      <c r="R648" s="100"/>
      <c r="S648" s="114"/>
      <c r="T648" s="114"/>
      <c r="U648" s="114"/>
      <c r="V648" s="45"/>
    </row>
    <row r="649" spans="1:22" x14ac:dyDescent="0.25">
      <c r="A649" s="117"/>
      <c r="B649" s="118"/>
      <c r="C649" s="119"/>
      <c r="D649" s="114"/>
      <c r="E649" s="114"/>
      <c r="F649" s="120"/>
      <c r="G649" s="114"/>
      <c r="H649" s="114"/>
      <c r="I649" s="113"/>
      <c r="J649" s="114"/>
      <c r="K649" s="121"/>
      <c r="L649" s="122"/>
      <c r="M649" s="113"/>
      <c r="N649" s="113"/>
      <c r="O649" s="113"/>
      <c r="P649" s="120"/>
      <c r="Q649" s="113"/>
      <c r="R649" s="100"/>
      <c r="S649" s="113"/>
      <c r="T649" s="114"/>
      <c r="U649" s="114"/>
      <c r="V649" s="45"/>
    </row>
    <row r="650" spans="1:22" x14ac:dyDescent="0.25">
      <c r="A650" s="117"/>
      <c r="B650" s="118"/>
      <c r="C650" s="119"/>
      <c r="D650" s="114"/>
      <c r="E650" s="114"/>
      <c r="F650" s="120"/>
      <c r="G650" s="114"/>
      <c r="H650" s="114"/>
      <c r="I650" s="114"/>
      <c r="J650" s="114"/>
      <c r="K650" s="121"/>
      <c r="L650" s="122"/>
      <c r="M650" s="113"/>
      <c r="N650" s="113"/>
      <c r="O650" s="114"/>
      <c r="P650" s="115"/>
      <c r="Q650" s="114"/>
      <c r="R650" s="100"/>
      <c r="S650" s="114"/>
      <c r="T650" s="114"/>
      <c r="U650" s="114"/>
      <c r="V650" s="45"/>
    </row>
    <row r="651" spans="1:22" x14ac:dyDescent="0.25">
      <c r="A651" s="117"/>
      <c r="B651" s="118"/>
      <c r="C651" s="119"/>
      <c r="D651" s="114"/>
      <c r="E651" s="114"/>
      <c r="F651" s="120"/>
      <c r="G651" s="114"/>
      <c r="H651" s="114"/>
      <c r="I651" s="114"/>
      <c r="J651" s="114"/>
      <c r="K651" s="121"/>
      <c r="L651" s="122"/>
      <c r="M651" s="113"/>
      <c r="N651" s="113"/>
      <c r="O651" s="114"/>
      <c r="P651" s="115"/>
      <c r="Q651" s="114"/>
      <c r="R651" s="100"/>
      <c r="S651" s="114"/>
      <c r="T651" s="114"/>
      <c r="U651" s="114"/>
      <c r="V651" s="45"/>
    </row>
    <row r="652" spans="1:22" x14ac:dyDescent="0.25">
      <c r="A652" s="117"/>
      <c r="B652" s="118"/>
      <c r="C652" s="119"/>
      <c r="D652" s="114"/>
      <c r="E652" s="114"/>
      <c r="F652" s="120"/>
      <c r="G652" s="114"/>
      <c r="H652" s="114"/>
      <c r="I652" s="114"/>
      <c r="J652" s="114"/>
      <c r="K652" s="121"/>
      <c r="L652" s="122"/>
      <c r="M652" s="113"/>
      <c r="N652" s="113"/>
      <c r="O652" s="114"/>
      <c r="P652" s="115"/>
      <c r="Q652" s="114"/>
      <c r="R652" s="100"/>
      <c r="S652" s="114"/>
      <c r="T652" s="114"/>
      <c r="U652" s="114"/>
      <c r="V652" s="45"/>
    </row>
    <row r="653" spans="1:22" x14ac:dyDescent="0.25">
      <c r="A653" s="125"/>
      <c r="B653" s="118"/>
      <c r="C653" s="119"/>
      <c r="D653" s="114"/>
      <c r="E653" s="114"/>
      <c r="F653" s="120"/>
      <c r="G653" s="114"/>
      <c r="H653" s="114"/>
      <c r="I653" s="114"/>
      <c r="J653" s="114"/>
      <c r="K653" s="121"/>
      <c r="L653" s="122"/>
      <c r="M653" s="113"/>
      <c r="N653" s="113"/>
      <c r="O653" s="113"/>
      <c r="P653" s="120"/>
      <c r="Q653" s="113"/>
      <c r="R653" s="100"/>
      <c r="S653" s="113"/>
      <c r="T653" s="114"/>
      <c r="U653" s="114"/>
      <c r="V653" s="45"/>
    </row>
    <row r="654" spans="1:22" x14ac:dyDescent="0.25">
      <c r="A654" s="126"/>
      <c r="B654" s="118"/>
      <c r="C654" s="84"/>
      <c r="D654" s="127"/>
      <c r="E654" s="127"/>
      <c r="F654" s="128"/>
      <c r="G654" s="127"/>
      <c r="H654" s="127"/>
      <c r="I654" s="127"/>
      <c r="J654" s="127"/>
      <c r="K654" s="129"/>
      <c r="L654" s="130"/>
      <c r="M654" s="133"/>
      <c r="N654" s="133"/>
      <c r="O654" s="127"/>
      <c r="P654" s="134"/>
      <c r="Q654" s="127"/>
      <c r="R654" s="127"/>
      <c r="S654" s="127"/>
      <c r="T654" s="127"/>
      <c r="U654" s="127"/>
      <c r="V654" s="45"/>
    </row>
    <row r="655" spans="1:22" x14ac:dyDescent="0.25">
      <c r="A655" s="117"/>
      <c r="B655" s="118"/>
      <c r="C655" s="119"/>
      <c r="D655" s="114"/>
      <c r="E655" s="114"/>
      <c r="F655" s="120"/>
      <c r="G655" s="114"/>
      <c r="H655" s="114"/>
      <c r="I655" s="114"/>
      <c r="J655" s="114"/>
      <c r="K655" s="121"/>
      <c r="L655" s="122"/>
      <c r="M655" s="113"/>
      <c r="N655" s="113"/>
      <c r="O655" s="114"/>
      <c r="P655" s="115"/>
      <c r="Q655" s="114"/>
      <c r="R655" s="100"/>
      <c r="S655" s="114"/>
      <c r="T655" s="114"/>
      <c r="U655" s="114"/>
      <c r="V655" s="45"/>
    </row>
    <row r="656" spans="1:22" x14ac:dyDescent="0.25">
      <c r="A656" s="117"/>
      <c r="B656" s="118"/>
      <c r="C656" s="119"/>
      <c r="D656" s="114"/>
      <c r="E656" s="114"/>
      <c r="F656" s="120"/>
      <c r="G656" s="114"/>
      <c r="H656" s="114"/>
      <c r="I656" s="114"/>
      <c r="J656" s="114"/>
      <c r="K656" s="121"/>
      <c r="L656" s="122"/>
      <c r="M656" s="113"/>
      <c r="N656" s="113"/>
      <c r="O656" s="114"/>
      <c r="P656" s="115"/>
      <c r="Q656" s="114"/>
      <c r="R656" s="100"/>
      <c r="S656" s="114"/>
      <c r="T656" s="114"/>
      <c r="U656" s="114"/>
      <c r="V656" s="45"/>
    </row>
    <row r="657" spans="1:22" x14ac:dyDescent="0.25">
      <c r="A657" s="123"/>
      <c r="B657" s="118"/>
      <c r="C657" s="119"/>
      <c r="D657" s="113"/>
      <c r="E657" s="113"/>
      <c r="F657" s="120"/>
      <c r="G657" s="113"/>
      <c r="H657" s="113"/>
      <c r="I657" s="113"/>
      <c r="J657" s="113"/>
      <c r="K657" s="124"/>
      <c r="L657" s="122"/>
      <c r="M657" s="113"/>
      <c r="N657" s="113"/>
      <c r="O657" s="113"/>
      <c r="P657" s="120"/>
      <c r="Q657" s="113"/>
      <c r="R657" s="99"/>
      <c r="S657" s="113"/>
      <c r="T657" s="113"/>
      <c r="U657" s="124"/>
      <c r="V657" s="45"/>
    </row>
    <row r="658" spans="1:22" x14ac:dyDescent="0.25">
      <c r="A658" s="117"/>
      <c r="B658" s="118"/>
      <c r="C658" s="119"/>
      <c r="D658" s="114"/>
      <c r="E658" s="114"/>
      <c r="F658" s="120"/>
      <c r="G658" s="114"/>
      <c r="H658" s="114"/>
      <c r="I658" s="114"/>
      <c r="J658" s="114"/>
      <c r="K658" s="121"/>
      <c r="L658" s="122"/>
      <c r="M658" s="113"/>
      <c r="N658" s="113"/>
      <c r="O658" s="114"/>
      <c r="P658" s="115"/>
      <c r="Q658" s="114"/>
      <c r="R658" s="100"/>
      <c r="S658" s="114"/>
      <c r="T658" s="114"/>
      <c r="U658" s="114"/>
      <c r="V658" s="45"/>
    </row>
    <row r="659" spans="1:22" x14ac:dyDescent="0.25">
      <c r="A659" s="117"/>
      <c r="B659" s="118"/>
      <c r="C659" s="119"/>
      <c r="D659" s="114"/>
      <c r="E659" s="114"/>
      <c r="F659" s="120"/>
      <c r="G659" s="114"/>
      <c r="H659" s="114"/>
      <c r="I659" s="114"/>
      <c r="J659" s="114"/>
      <c r="K659" s="121"/>
      <c r="L659" s="122"/>
      <c r="M659" s="113"/>
      <c r="N659" s="113"/>
      <c r="O659" s="114"/>
      <c r="P659" s="115"/>
      <c r="Q659" s="114"/>
      <c r="R659" s="100"/>
      <c r="S659" s="114"/>
      <c r="T659" s="114"/>
      <c r="U659" s="114"/>
      <c r="V659" s="45"/>
    </row>
    <row r="660" spans="1:22" x14ac:dyDescent="0.25">
      <c r="A660" s="117"/>
      <c r="B660" s="118"/>
      <c r="C660" s="119"/>
      <c r="D660" s="114"/>
      <c r="E660" s="114"/>
      <c r="F660" s="120"/>
      <c r="G660" s="114"/>
      <c r="H660" s="114"/>
      <c r="I660" s="114"/>
      <c r="J660" s="114"/>
      <c r="K660" s="121"/>
      <c r="L660" s="122"/>
      <c r="M660" s="113"/>
      <c r="N660" s="113"/>
      <c r="O660" s="114"/>
      <c r="P660" s="115"/>
      <c r="Q660" s="114"/>
      <c r="R660" s="100"/>
      <c r="S660" s="114"/>
      <c r="T660" s="114"/>
      <c r="U660" s="114"/>
      <c r="V660" s="45"/>
    </row>
    <row r="661" spans="1:22" x14ac:dyDescent="0.25">
      <c r="A661" s="117"/>
      <c r="B661" s="118"/>
      <c r="C661" s="119"/>
      <c r="D661" s="114"/>
      <c r="E661" s="114"/>
      <c r="F661" s="120"/>
      <c r="G661" s="114"/>
      <c r="H661" s="114"/>
      <c r="I661" s="114"/>
      <c r="J661" s="114"/>
      <c r="K661" s="121"/>
      <c r="L661" s="122"/>
      <c r="M661" s="113"/>
      <c r="N661" s="113"/>
      <c r="O661" s="114"/>
      <c r="P661" s="115"/>
      <c r="Q661" s="114"/>
      <c r="R661" s="100"/>
      <c r="S661" s="114"/>
      <c r="T661" s="114"/>
      <c r="U661" s="114"/>
      <c r="V661" s="45"/>
    </row>
    <row r="662" spans="1:22" x14ac:dyDescent="0.25">
      <c r="A662" s="123"/>
      <c r="B662" s="118"/>
      <c r="C662" s="119"/>
      <c r="D662" s="113"/>
      <c r="E662" s="113"/>
      <c r="F662" s="120"/>
      <c r="G662" s="113"/>
      <c r="H662" s="113"/>
      <c r="I662" s="113"/>
      <c r="J662" s="113"/>
      <c r="K662" s="124"/>
      <c r="L662" s="122"/>
      <c r="M662" s="113"/>
      <c r="N662" s="113"/>
      <c r="O662" s="113"/>
      <c r="P662" s="120"/>
      <c r="Q662" s="113"/>
      <c r="R662" s="99"/>
      <c r="S662" s="113"/>
      <c r="T662" s="113"/>
      <c r="U662" s="113"/>
      <c r="V662" s="45"/>
    </row>
    <row r="663" spans="1:22" x14ac:dyDescent="0.25">
      <c r="A663" s="117"/>
      <c r="B663" s="118"/>
      <c r="C663" s="119"/>
      <c r="D663" s="114"/>
      <c r="E663" s="114"/>
      <c r="F663" s="120"/>
      <c r="G663" s="114"/>
      <c r="H663" s="114"/>
      <c r="I663" s="114"/>
      <c r="J663" s="114"/>
      <c r="K663" s="121"/>
      <c r="L663" s="122"/>
      <c r="M663" s="113"/>
      <c r="N663" s="113"/>
      <c r="O663" s="114"/>
      <c r="P663" s="115"/>
      <c r="Q663" s="114"/>
      <c r="R663" s="100"/>
      <c r="S663" s="114"/>
      <c r="T663" s="114"/>
      <c r="U663" s="114"/>
      <c r="V663" s="45"/>
    </row>
    <row r="664" spans="1:22" x14ac:dyDescent="0.25">
      <c r="A664" s="117"/>
      <c r="B664" s="118"/>
      <c r="C664" s="119"/>
      <c r="D664" s="114"/>
      <c r="E664" s="114"/>
      <c r="F664" s="120"/>
      <c r="G664" s="114"/>
      <c r="H664" s="114"/>
      <c r="I664" s="114"/>
      <c r="J664" s="114"/>
      <c r="K664" s="121"/>
      <c r="L664" s="122"/>
      <c r="M664" s="113"/>
      <c r="N664" s="113"/>
      <c r="O664" s="114"/>
      <c r="P664" s="115"/>
      <c r="Q664" s="114"/>
      <c r="R664" s="100"/>
      <c r="S664" s="114"/>
      <c r="T664" s="114"/>
      <c r="U664" s="114"/>
      <c r="V664" s="45"/>
    </row>
    <row r="665" spans="1:22" x14ac:dyDescent="0.25">
      <c r="A665" s="117"/>
      <c r="B665" s="118"/>
      <c r="C665" s="119"/>
      <c r="D665" s="114"/>
      <c r="E665" s="114"/>
      <c r="F665" s="120"/>
      <c r="G665" s="114"/>
      <c r="H665" s="114"/>
      <c r="I665" s="114"/>
      <c r="J665" s="114"/>
      <c r="K665" s="121"/>
      <c r="L665" s="122"/>
      <c r="M665" s="113"/>
      <c r="N665" s="113"/>
      <c r="O665" s="114"/>
      <c r="P665" s="115"/>
      <c r="Q665" s="114"/>
      <c r="R665" s="100"/>
      <c r="S665" s="114"/>
      <c r="T665" s="114"/>
      <c r="U665" s="114"/>
      <c r="V665" s="45"/>
    </row>
    <row r="666" spans="1:22" x14ac:dyDescent="0.25">
      <c r="A666" s="117"/>
      <c r="B666" s="118"/>
      <c r="C666" s="119"/>
      <c r="D666" s="114"/>
      <c r="E666" s="114"/>
      <c r="F666" s="120"/>
      <c r="G666" s="114"/>
      <c r="H666" s="114"/>
      <c r="I666" s="114"/>
      <c r="J666" s="114"/>
      <c r="K666" s="121"/>
      <c r="L666" s="122"/>
      <c r="M666" s="113"/>
      <c r="N666" s="113"/>
      <c r="O666" s="114"/>
      <c r="P666" s="115"/>
      <c r="Q666" s="114"/>
      <c r="R666" s="100"/>
      <c r="S666" s="114"/>
      <c r="T666" s="114"/>
      <c r="U666" s="114"/>
      <c r="V666" s="45"/>
    </row>
    <row r="667" spans="1:22" x14ac:dyDescent="0.25">
      <c r="A667" s="117"/>
      <c r="B667" s="118"/>
      <c r="C667" s="119"/>
      <c r="D667" s="114"/>
      <c r="E667" s="114"/>
      <c r="F667" s="120"/>
      <c r="G667" s="114"/>
      <c r="H667" s="114"/>
      <c r="I667" s="114"/>
      <c r="J667" s="114"/>
      <c r="K667" s="121"/>
      <c r="L667" s="122"/>
      <c r="M667" s="113"/>
      <c r="N667" s="113"/>
      <c r="O667" s="114"/>
      <c r="P667" s="115"/>
      <c r="Q667" s="114"/>
      <c r="R667" s="100"/>
      <c r="S667" s="114"/>
      <c r="T667" s="114"/>
      <c r="U667" s="114"/>
      <c r="V667" s="45"/>
    </row>
    <row r="668" spans="1:22" x14ac:dyDescent="0.25">
      <c r="A668" s="117"/>
      <c r="B668" s="118"/>
      <c r="C668" s="119"/>
      <c r="D668" s="114"/>
      <c r="E668" s="114"/>
      <c r="F668" s="120"/>
      <c r="G668" s="114"/>
      <c r="H668" s="114"/>
      <c r="I668" s="114"/>
      <c r="J668" s="114"/>
      <c r="K668" s="121"/>
      <c r="L668" s="122"/>
      <c r="M668" s="113"/>
      <c r="N668" s="113"/>
      <c r="O668" s="114"/>
      <c r="P668" s="115"/>
      <c r="Q668" s="114"/>
      <c r="R668" s="100"/>
      <c r="S668" s="114"/>
      <c r="T668" s="114"/>
      <c r="U668" s="114"/>
      <c r="V668" s="45"/>
    </row>
    <row r="669" spans="1:22" x14ac:dyDescent="0.25">
      <c r="A669" s="117"/>
      <c r="B669" s="118"/>
      <c r="C669" s="119"/>
      <c r="D669" s="114"/>
      <c r="E669" s="114"/>
      <c r="F669" s="120"/>
      <c r="G669" s="114"/>
      <c r="H669" s="114"/>
      <c r="I669" s="114"/>
      <c r="J669" s="114"/>
      <c r="K669" s="121"/>
      <c r="L669" s="122"/>
      <c r="M669" s="113"/>
      <c r="N669" s="113"/>
      <c r="O669" s="114"/>
      <c r="P669" s="115"/>
      <c r="Q669" s="114"/>
      <c r="R669" s="100"/>
      <c r="S669" s="114"/>
      <c r="T669" s="114"/>
      <c r="U669" s="114"/>
      <c r="V669" s="45"/>
    </row>
    <row r="670" spans="1:22" x14ac:dyDescent="0.25">
      <c r="A670" s="117"/>
      <c r="B670" s="118"/>
      <c r="C670" s="119"/>
      <c r="D670" s="114"/>
      <c r="E670" s="114"/>
      <c r="F670" s="120"/>
      <c r="G670" s="114"/>
      <c r="H670" s="114"/>
      <c r="I670" s="114"/>
      <c r="J670" s="114"/>
      <c r="K670" s="121"/>
      <c r="L670" s="122"/>
      <c r="M670" s="113"/>
      <c r="N670" s="113"/>
      <c r="O670" s="114"/>
      <c r="P670" s="115"/>
      <c r="Q670" s="114"/>
      <c r="R670" s="100"/>
      <c r="S670" s="114"/>
      <c r="T670" s="114"/>
      <c r="U670" s="114"/>
      <c r="V670" s="45"/>
    </row>
    <row r="671" spans="1:22" x14ac:dyDescent="0.25">
      <c r="A671" s="117"/>
      <c r="B671" s="118"/>
      <c r="C671" s="119"/>
      <c r="D671" s="114"/>
      <c r="E671" s="114"/>
      <c r="F671" s="120"/>
      <c r="G671" s="114"/>
      <c r="H671" s="114"/>
      <c r="I671" s="114"/>
      <c r="J671" s="114"/>
      <c r="K671" s="121"/>
      <c r="L671" s="122"/>
      <c r="M671" s="113"/>
      <c r="N671" s="113"/>
      <c r="O671" s="114"/>
      <c r="P671" s="115"/>
      <c r="Q671" s="114"/>
      <c r="R671" s="100"/>
      <c r="S671" s="114"/>
      <c r="T671" s="114"/>
      <c r="U671" s="114"/>
      <c r="V671" s="45"/>
    </row>
    <row r="672" spans="1:22" x14ac:dyDescent="0.25">
      <c r="A672" s="117"/>
      <c r="B672" s="118"/>
      <c r="C672" s="119"/>
      <c r="D672" s="114"/>
      <c r="E672" s="114"/>
      <c r="F672" s="120"/>
      <c r="G672" s="114"/>
      <c r="H672" s="114"/>
      <c r="I672" s="114"/>
      <c r="J672" s="114"/>
      <c r="K672" s="121"/>
      <c r="L672" s="122"/>
      <c r="M672" s="113"/>
      <c r="N672" s="113"/>
      <c r="O672" s="114"/>
      <c r="P672" s="115"/>
      <c r="Q672" s="114"/>
      <c r="R672" s="100"/>
      <c r="S672" s="114"/>
      <c r="T672" s="114"/>
      <c r="U672" s="114"/>
      <c r="V672" s="45"/>
    </row>
    <row r="673" spans="1:22" x14ac:dyDescent="0.25">
      <c r="A673" s="117"/>
      <c r="B673" s="118"/>
      <c r="C673" s="119"/>
      <c r="D673" s="114"/>
      <c r="E673" s="114"/>
      <c r="F673" s="120"/>
      <c r="G673" s="114"/>
      <c r="H673" s="114"/>
      <c r="I673" s="114"/>
      <c r="J673" s="114"/>
      <c r="K673" s="121"/>
      <c r="L673" s="122"/>
      <c r="M673" s="113"/>
      <c r="N673" s="113"/>
      <c r="O673" s="114"/>
      <c r="P673" s="115"/>
      <c r="Q673" s="114"/>
      <c r="R673" s="100"/>
      <c r="S673" s="114"/>
      <c r="T673" s="114"/>
      <c r="U673" s="114"/>
      <c r="V673" s="45"/>
    </row>
    <row r="674" spans="1:22" x14ac:dyDescent="0.25">
      <c r="A674" s="117"/>
      <c r="B674" s="118"/>
      <c r="C674" s="119"/>
      <c r="D674" s="114"/>
      <c r="E674" s="114"/>
      <c r="F674" s="120"/>
      <c r="G674" s="114"/>
      <c r="H674" s="114"/>
      <c r="I674" s="114"/>
      <c r="J674" s="114"/>
      <c r="K674" s="121"/>
      <c r="L674" s="122"/>
      <c r="M674" s="113"/>
      <c r="N674" s="113"/>
      <c r="O674" s="114"/>
      <c r="P674" s="115"/>
      <c r="Q674" s="114"/>
      <c r="R674" s="100"/>
      <c r="S674" s="114"/>
      <c r="T674" s="114"/>
      <c r="U674" s="114"/>
      <c r="V674" s="45"/>
    </row>
    <row r="675" spans="1:22" x14ac:dyDescent="0.25">
      <c r="A675" s="123"/>
      <c r="B675" s="118"/>
      <c r="C675" s="119"/>
      <c r="D675" s="113"/>
      <c r="E675" s="113"/>
      <c r="F675" s="120"/>
      <c r="G675" s="113"/>
      <c r="H675" s="113"/>
      <c r="I675" s="113"/>
      <c r="J675" s="114"/>
      <c r="K675" s="124"/>
      <c r="L675" s="122"/>
      <c r="M675" s="113"/>
      <c r="N675" s="113"/>
      <c r="O675" s="113"/>
      <c r="P675" s="120"/>
      <c r="Q675" s="113"/>
      <c r="R675" s="99"/>
      <c r="S675" s="113"/>
      <c r="T675" s="113"/>
      <c r="U675" s="113"/>
      <c r="V675" s="45"/>
    </row>
    <row r="676" spans="1:22" x14ac:dyDescent="0.25">
      <c r="A676" s="117"/>
      <c r="B676" s="118"/>
      <c r="C676" s="119"/>
      <c r="D676" s="114"/>
      <c r="E676" s="114"/>
      <c r="F676" s="120"/>
      <c r="G676" s="114"/>
      <c r="H676" s="114"/>
      <c r="I676" s="114"/>
      <c r="J676" s="114"/>
      <c r="K676" s="121"/>
      <c r="L676" s="122"/>
      <c r="M676" s="113"/>
      <c r="N676" s="113"/>
      <c r="O676" s="114"/>
      <c r="P676" s="115"/>
      <c r="Q676" s="114"/>
      <c r="R676" s="100"/>
      <c r="S676" s="114"/>
      <c r="T676" s="114"/>
      <c r="U676" s="114"/>
      <c r="V676" s="45"/>
    </row>
    <row r="677" spans="1:22" x14ac:dyDescent="0.25">
      <c r="A677" s="117"/>
      <c r="B677" s="118"/>
      <c r="C677" s="119"/>
      <c r="D677" s="114"/>
      <c r="E677" s="114"/>
      <c r="F677" s="120"/>
      <c r="G677" s="114"/>
      <c r="H677" s="114"/>
      <c r="I677" s="113"/>
      <c r="J677" s="114"/>
      <c r="K677" s="121"/>
      <c r="L677" s="122"/>
      <c r="M677" s="113"/>
      <c r="N677" s="113"/>
      <c r="O677" s="113"/>
      <c r="P677" s="120"/>
      <c r="Q677" s="113"/>
      <c r="R677" s="100"/>
      <c r="S677" s="113"/>
      <c r="T677" s="114"/>
      <c r="U677" s="114"/>
      <c r="V677" s="45"/>
    </row>
    <row r="678" spans="1:22" x14ac:dyDescent="0.25">
      <c r="A678" s="117"/>
      <c r="B678" s="118"/>
      <c r="C678" s="119"/>
      <c r="D678" s="114"/>
      <c r="E678" s="114"/>
      <c r="F678" s="120"/>
      <c r="G678" s="114"/>
      <c r="H678" s="114"/>
      <c r="I678" s="114"/>
      <c r="J678" s="114"/>
      <c r="K678" s="121"/>
      <c r="L678" s="122"/>
      <c r="M678" s="113"/>
      <c r="N678" s="113"/>
      <c r="O678" s="114"/>
      <c r="P678" s="115"/>
      <c r="Q678" s="114"/>
      <c r="R678" s="100"/>
      <c r="S678" s="114"/>
      <c r="T678" s="114"/>
      <c r="U678" s="114"/>
      <c r="V678" s="45"/>
    </row>
    <row r="679" spans="1:22" x14ac:dyDescent="0.25">
      <c r="A679" s="117"/>
      <c r="B679" s="118"/>
      <c r="C679" s="119"/>
      <c r="D679" s="114"/>
      <c r="E679" s="114"/>
      <c r="F679" s="120"/>
      <c r="G679" s="114"/>
      <c r="H679" s="114"/>
      <c r="I679" s="114"/>
      <c r="J679" s="114"/>
      <c r="K679" s="121"/>
      <c r="L679" s="122"/>
      <c r="M679" s="113"/>
      <c r="N679" s="113"/>
      <c r="O679" s="114"/>
      <c r="P679" s="115"/>
      <c r="Q679" s="114"/>
      <c r="R679" s="100"/>
      <c r="S679" s="114"/>
      <c r="T679" s="114"/>
      <c r="U679" s="114"/>
      <c r="V679" s="45"/>
    </row>
    <row r="680" spans="1:22" x14ac:dyDescent="0.25">
      <c r="A680" s="117"/>
      <c r="B680" s="118"/>
      <c r="C680" s="119"/>
      <c r="D680" s="114"/>
      <c r="E680" s="114"/>
      <c r="F680" s="120"/>
      <c r="G680" s="114"/>
      <c r="H680" s="114"/>
      <c r="I680" s="114"/>
      <c r="J680" s="114"/>
      <c r="K680" s="121"/>
      <c r="L680" s="122"/>
      <c r="M680" s="113"/>
      <c r="N680" s="113"/>
      <c r="O680" s="114"/>
      <c r="P680" s="115"/>
      <c r="Q680" s="114"/>
      <c r="R680" s="100"/>
      <c r="S680" s="114"/>
      <c r="T680" s="114"/>
      <c r="U680" s="114"/>
      <c r="V680" s="45"/>
    </row>
    <row r="681" spans="1:22" x14ac:dyDescent="0.25">
      <c r="A681" s="125"/>
      <c r="B681" s="118"/>
      <c r="C681" s="119"/>
      <c r="D681" s="114"/>
      <c r="E681" s="114"/>
      <c r="F681" s="120"/>
      <c r="G681" s="114"/>
      <c r="H681" s="114"/>
      <c r="I681" s="114"/>
      <c r="J681" s="114"/>
      <c r="K681" s="121"/>
      <c r="L681" s="122"/>
      <c r="M681" s="113"/>
      <c r="N681" s="113"/>
      <c r="O681" s="113"/>
      <c r="P681" s="120"/>
      <c r="Q681" s="113"/>
      <c r="R681" s="100"/>
      <c r="S681" s="113"/>
      <c r="T681" s="114"/>
      <c r="U681" s="114"/>
      <c r="V681" s="45"/>
    </row>
    <row r="682" spans="1:22" x14ac:dyDescent="0.25">
      <c r="A682" s="126"/>
      <c r="B682" s="118"/>
      <c r="C682" s="84"/>
      <c r="D682" s="127"/>
      <c r="E682" s="127"/>
      <c r="F682" s="128"/>
      <c r="G682" s="127"/>
      <c r="H682" s="127"/>
      <c r="I682" s="127"/>
      <c r="J682" s="127"/>
      <c r="K682" s="129"/>
      <c r="L682" s="130"/>
      <c r="M682" s="133"/>
      <c r="N682" s="133"/>
      <c r="O682" s="127"/>
      <c r="P682" s="134"/>
      <c r="Q682" s="127"/>
      <c r="R682" s="127"/>
      <c r="S682" s="127"/>
      <c r="T682" s="127"/>
      <c r="U682" s="127"/>
      <c r="V682" s="45"/>
    </row>
    <row r="683" spans="1:22" x14ac:dyDescent="0.25">
      <c r="A683" s="117"/>
      <c r="B683" s="118"/>
      <c r="C683" s="119"/>
      <c r="D683" s="114"/>
      <c r="E683" s="114"/>
      <c r="F683" s="120"/>
      <c r="G683" s="114"/>
      <c r="H683" s="114"/>
      <c r="I683" s="114"/>
      <c r="J683" s="114"/>
      <c r="K683" s="121"/>
      <c r="L683" s="122"/>
      <c r="M683" s="113"/>
      <c r="N683" s="113"/>
      <c r="O683" s="114"/>
      <c r="P683" s="115"/>
      <c r="Q683" s="114"/>
      <c r="R683" s="100"/>
      <c r="S683" s="114"/>
      <c r="T683" s="114"/>
      <c r="U683" s="114"/>
      <c r="V683" s="45"/>
    </row>
    <row r="684" spans="1:22" x14ac:dyDescent="0.25">
      <c r="A684" s="117"/>
      <c r="B684" s="118"/>
      <c r="C684" s="119"/>
      <c r="D684" s="114"/>
      <c r="E684" s="114"/>
      <c r="F684" s="120"/>
      <c r="G684" s="114"/>
      <c r="H684" s="114"/>
      <c r="I684" s="114"/>
      <c r="J684" s="114"/>
      <c r="K684" s="121"/>
      <c r="L684" s="122"/>
      <c r="M684" s="113"/>
      <c r="N684" s="113"/>
      <c r="O684" s="114"/>
      <c r="P684" s="115"/>
      <c r="Q684" s="114"/>
      <c r="R684" s="100"/>
      <c r="S684" s="114"/>
      <c r="T684" s="114"/>
      <c r="U684" s="114"/>
      <c r="V684" s="45"/>
    </row>
    <row r="685" spans="1:22" x14ac:dyDescent="0.25">
      <c r="A685" s="123"/>
      <c r="B685" s="118"/>
      <c r="C685" s="119"/>
      <c r="D685" s="113"/>
      <c r="E685" s="113"/>
      <c r="F685" s="120"/>
      <c r="G685" s="113"/>
      <c r="H685" s="113"/>
      <c r="I685" s="113"/>
      <c r="J685" s="113"/>
      <c r="K685" s="124"/>
      <c r="L685" s="122"/>
      <c r="M685" s="113"/>
      <c r="N685" s="113"/>
      <c r="O685" s="113"/>
      <c r="P685" s="120"/>
      <c r="Q685" s="113"/>
      <c r="R685" s="99"/>
      <c r="S685" s="113"/>
      <c r="T685" s="113"/>
      <c r="U685" s="124"/>
      <c r="V685" s="45"/>
    </row>
    <row r="686" spans="1:22" x14ac:dyDescent="0.25">
      <c r="A686" s="117"/>
      <c r="B686" s="118"/>
      <c r="C686" s="119"/>
      <c r="D686" s="114"/>
      <c r="E686" s="114"/>
      <c r="F686" s="120"/>
      <c r="G686" s="114"/>
      <c r="H686" s="114"/>
      <c r="I686" s="114"/>
      <c r="J686" s="114"/>
      <c r="K686" s="121"/>
      <c r="L686" s="122"/>
      <c r="M686" s="113"/>
      <c r="N686" s="113"/>
      <c r="O686" s="114"/>
      <c r="P686" s="115"/>
      <c r="Q686" s="114"/>
      <c r="R686" s="100"/>
      <c r="S686" s="114"/>
      <c r="T686" s="114"/>
      <c r="U686" s="114"/>
      <c r="V686" s="45"/>
    </row>
    <row r="687" spans="1:22" x14ac:dyDescent="0.25">
      <c r="A687" s="117"/>
      <c r="B687" s="118"/>
      <c r="C687" s="119"/>
      <c r="D687" s="114"/>
      <c r="E687" s="114"/>
      <c r="F687" s="120"/>
      <c r="G687" s="114"/>
      <c r="H687" s="114"/>
      <c r="I687" s="114"/>
      <c r="J687" s="114"/>
      <c r="K687" s="121"/>
      <c r="L687" s="122"/>
      <c r="M687" s="113"/>
      <c r="N687" s="113"/>
      <c r="O687" s="114"/>
      <c r="P687" s="115"/>
      <c r="Q687" s="114"/>
      <c r="R687" s="100"/>
      <c r="S687" s="114"/>
      <c r="T687" s="114"/>
      <c r="U687" s="114"/>
      <c r="V687" s="45"/>
    </row>
    <row r="688" spans="1:22" x14ac:dyDescent="0.25">
      <c r="A688" s="117"/>
      <c r="B688" s="118"/>
      <c r="C688" s="119"/>
      <c r="D688" s="114"/>
      <c r="E688" s="114"/>
      <c r="F688" s="120"/>
      <c r="G688" s="114"/>
      <c r="H688" s="114"/>
      <c r="I688" s="114"/>
      <c r="J688" s="114"/>
      <c r="K688" s="121"/>
      <c r="L688" s="122"/>
      <c r="M688" s="113"/>
      <c r="N688" s="113"/>
      <c r="O688" s="114"/>
      <c r="P688" s="115"/>
      <c r="Q688" s="114"/>
      <c r="R688" s="100"/>
      <c r="S688" s="114"/>
      <c r="T688" s="114"/>
      <c r="U688" s="114"/>
      <c r="V688" s="45"/>
    </row>
    <row r="689" spans="1:22" x14ac:dyDescent="0.25">
      <c r="A689" s="117"/>
      <c r="B689" s="118"/>
      <c r="C689" s="119"/>
      <c r="D689" s="114"/>
      <c r="E689" s="114"/>
      <c r="F689" s="120"/>
      <c r="G689" s="114"/>
      <c r="H689" s="114"/>
      <c r="I689" s="114"/>
      <c r="J689" s="114"/>
      <c r="K689" s="121"/>
      <c r="L689" s="122"/>
      <c r="M689" s="113"/>
      <c r="N689" s="113"/>
      <c r="O689" s="114"/>
      <c r="P689" s="115"/>
      <c r="Q689" s="114"/>
      <c r="R689" s="100"/>
      <c r="S689" s="114"/>
      <c r="T689" s="114"/>
      <c r="U689" s="114"/>
      <c r="V689" s="45"/>
    </row>
    <row r="690" spans="1:22" x14ac:dyDescent="0.25">
      <c r="A690" s="123"/>
      <c r="B690" s="118"/>
      <c r="C690" s="119"/>
      <c r="D690" s="113"/>
      <c r="E690" s="113"/>
      <c r="F690" s="120"/>
      <c r="G690" s="113"/>
      <c r="H690" s="113"/>
      <c r="I690" s="113"/>
      <c r="J690" s="113"/>
      <c r="K690" s="124"/>
      <c r="L690" s="122"/>
      <c r="M690" s="113"/>
      <c r="N690" s="113"/>
      <c r="O690" s="113"/>
      <c r="P690" s="120"/>
      <c r="Q690" s="113"/>
      <c r="R690" s="99"/>
      <c r="S690" s="113"/>
      <c r="T690" s="113"/>
      <c r="U690" s="113"/>
      <c r="V690" s="45"/>
    </row>
    <row r="691" spans="1:22" x14ac:dyDescent="0.25">
      <c r="A691" s="117"/>
      <c r="B691" s="118"/>
      <c r="C691" s="119"/>
      <c r="D691" s="114"/>
      <c r="E691" s="114"/>
      <c r="F691" s="120"/>
      <c r="G691" s="114"/>
      <c r="H691" s="114"/>
      <c r="I691" s="114"/>
      <c r="J691" s="114"/>
      <c r="K691" s="121"/>
      <c r="L691" s="122"/>
      <c r="M691" s="113"/>
      <c r="N691" s="113"/>
      <c r="O691" s="114"/>
      <c r="P691" s="115"/>
      <c r="Q691" s="114"/>
      <c r="R691" s="100"/>
      <c r="S691" s="114"/>
      <c r="T691" s="114"/>
      <c r="U691" s="114"/>
      <c r="V691" s="45"/>
    </row>
    <row r="692" spans="1:22" x14ac:dyDescent="0.25">
      <c r="A692" s="117"/>
      <c r="B692" s="118"/>
      <c r="C692" s="119"/>
      <c r="D692" s="114"/>
      <c r="E692" s="114"/>
      <c r="F692" s="120"/>
      <c r="G692" s="114"/>
      <c r="H692" s="114"/>
      <c r="I692" s="114"/>
      <c r="J692" s="114"/>
      <c r="K692" s="121"/>
      <c r="L692" s="122"/>
      <c r="M692" s="113"/>
      <c r="N692" s="113"/>
      <c r="O692" s="114"/>
      <c r="P692" s="115"/>
      <c r="Q692" s="114"/>
      <c r="R692" s="100"/>
      <c r="S692" s="114"/>
      <c r="T692" s="114"/>
      <c r="U692" s="114"/>
      <c r="V692" s="45"/>
    </row>
    <row r="693" spans="1:22" x14ac:dyDescent="0.25">
      <c r="A693" s="117"/>
      <c r="B693" s="118"/>
      <c r="C693" s="119"/>
      <c r="D693" s="114"/>
      <c r="E693" s="114"/>
      <c r="F693" s="120"/>
      <c r="G693" s="114"/>
      <c r="H693" s="114"/>
      <c r="I693" s="114"/>
      <c r="J693" s="114"/>
      <c r="K693" s="121"/>
      <c r="L693" s="122"/>
      <c r="M693" s="113"/>
      <c r="N693" s="113"/>
      <c r="O693" s="114"/>
      <c r="P693" s="115"/>
      <c r="Q693" s="114"/>
      <c r="R693" s="100"/>
      <c r="S693" s="114"/>
      <c r="T693" s="114"/>
      <c r="U693" s="114"/>
      <c r="V693" s="45"/>
    </row>
    <row r="694" spans="1:22" x14ac:dyDescent="0.25">
      <c r="A694" s="117"/>
      <c r="B694" s="118"/>
      <c r="C694" s="119"/>
      <c r="D694" s="114"/>
      <c r="E694" s="114"/>
      <c r="F694" s="120"/>
      <c r="G694" s="114"/>
      <c r="H694" s="114"/>
      <c r="I694" s="114"/>
      <c r="J694" s="114"/>
      <c r="K694" s="121"/>
      <c r="L694" s="122"/>
      <c r="M694" s="113"/>
      <c r="N694" s="113"/>
      <c r="O694" s="114"/>
      <c r="P694" s="115"/>
      <c r="Q694" s="114"/>
      <c r="R694" s="100"/>
      <c r="S694" s="114"/>
      <c r="T694" s="114"/>
      <c r="U694" s="114"/>
      <c r="V694" s="45"/>
    </row>
    <row r="695" spans="1:22" x14ac:dyDescent="0.25">
      <c r="A695" s="117"/>
      <c r="B695" s="118"/>
      <c r="C695" s="119"/>
      <c r="D695" s="114"/>
      <c r="E695" s="114"/>
      <c r="F695" s="120"/>
      <c r="G695" s="114"/>
      <c r="H695" s="114"/>
      <c r="I695" s="114"/>
      <c r="J695" s="114"/>
      <c r="K695" s="121"/>
      <c r="L695" s="122"/>
      <c r="M695" s="113"/>
      <c r="N695" s="113"/>
      <c r="O695" s="114"/>
      <c r="P695" s="115"/>
      <c r="Q695" s="114"/>
      <c r="R695" s="100"/>
      <c r="S695" s="114"/>
      <c r="T695" s="114"/>
      <c r="U695" s="114"/>
      <c r="V695" s="45"/>
    </row>
    <row r="696" spans="1:22" x14ac:dyDescent="0.25">
      <c r="A696" s="117"/>
      <c r="B696" s="118"/>
      <c r="C696" s="119"/>
      <c r="D696" s="114"/>
      <c r="E696" s="114"/>
      <c r="F696" s="120"/>
      <c r="G696" s="114"/>
      <c r="H696" s="114"/>
      <c r="I696" s="114"/>
      <c r="J696" s="114"/>
      <c r="K696" s="121"/>
      <c r="L696" s="122"/>
      <c r="M696" s="113"/>
      <c r="N696" s="113"/>
      <c r="O696" s="114"/>
      <c r="P696" s="115"/>
      <c r="Q696" s="114"/>
      <c r="R696" s="100"/>
      <c r="S696" s="114"/>
      <c r="T696" s="114"/>
      <c r="U696" s="114"/>
      <c r="V696" s="45"/>
    </row>
    <row r="697" spans="1:22" x14ac:dyDescent="0.25">
      <c r="A697" s="117"/>
      <c r="B697" s="118"/>
      <c r="C697" s="119"/>
      <c r="D697" s="114"/>
      <c r="E697" s="114"/>
      <c r="F697" s="120"/>
      <c r="G697" s="114"/>
      <c r="H697" s="114"/>
      <c r="I697" s="114"/>
      <c r="J697" s="114"/>
      <c r="K697" s="121"/>
      <c r="L697" s="122"/>
      <c r="M697" s="113"/>
      <c r="N697" s="113"/>
      <c r="O697" s="114"/>
      <c r="P697" s="115"/>
      <c r="Q697" s="114"/>
      <c r="R697" s="100"/>
      <c r="S697" s="114"/>
      <c r="T697" s="114"/>
      <c r="U697" s="114"/>
      <c r="V697" s="45"/>
    </row>
    <row r="698" spans="1:22" x14ac:dyDescent="0.25">
      <c r="A698" s="117"/>
      <c r="B698" s="118"/>
      <c r="C698" s="119"/>
      <c r="D698" s="114"/>
      <c r="E698" s="114"/>
      <c r="F698" s="120"/>
      <c r="G698" s="114"/>
      <c r="H698" s="114"/>
      <c r="I698" s="114"/>
      <c r="J698" s="114"/>
      <c r="K698" s="121"/>
      <c r="L698" s="122"/>
      <c r="M698" s="113"/>
      <c r="N698" s="113"/>
      <c r="O698" s="114"/>
      <c r="P698" s="115"/>
      <c r="Q698" s="114"/>
      <c r="R698" s="100"/>
      <c r="S698" s="114"/>
      <c r="T698" s="114"/>
      <c r="U698" s="114"/>
      <c r="V698" s="45"/>
    </row>
    <row r="699" spans="1:22" x14ac:dyDescent="0.25">
      <c r="A699" s="117"/>
      <c r="B699" s="118"/>
      <c r="C699" s="119"/>
      <c r="D699" s="114"/>
      <c r="E699" s="114"/>
      <c r="F699" s="120"/>
      <c r="G699" s="114"/>
      <c r="H699" s="114"/>
      <c r="I699" s="114"/>
      <c r="J699" s="114"/>
      <c r="K699" s="121"/>
      <c r="L699" s="122"/>
      <c r="M699" s="113"/>
      <c r="N699" s="113"/>
      <c r="O699" s="114"/>
      <c r="P699" s="115"/>
      <c r="Q699" s="114"/>
      <c r="R699" s="100"/>
      <c r="S699" s="114"/>
      <c r="T699" s="114"/>
      <c r="U699" s="114"/>
      <c r="V699" s="45"/>
    </row>
    <row r="700" spans="1:22" x14ac:dyDescent="0.25">
      <c r="A700" s="117"/>
      <c r="B700" s="118"/>
      <c r="C700" s="119"/>
      <c r="D700" s="114"/>
      <c r="E700" s="114"/>
      <c r="F700" s="120"/>
      <c r="G700" s="114"/>
      <c r="H700" s="114"/>
      <c r="I700" s="114"/>
      <c r="J700" s="114"/>
      <c r="K700" s="121"/>
      <c r="L700" s="122"/>
      <c r="M700" s="113"/>
      <c r="N700" s="113"/>
      <c r="O700" s="114"/>
      <c r="P700" s="115"/>
      <c r="Q700" s="114"/>
      <c r="R700" s="100"/>
      <c r="S700" s="114"/>
      <c r="T700" s="114"/>
      <c r="U700" s="114"/>
      <c r="V700" s="45"/>
    </row>
    <row r="701" spans="1:22" x14ac:dyDescent="0.25">
      <c r="A701" s="117"/>
      <c r="B701" s="118"/>
      <c r="C701" s="119"/>
      <c r="D701" s="114"/>
      <c r="E701" s="114"/>
      <c r="F701" s="120"/>
      <c r="G701" s="114"/>
      <c r="H701" s="114"/>
      <c r="I701" s="114"/>
      <c r="J701" s="114"/>
      <c r="K701" s="121"/>
      <c r="L701" s="122"/>
      <c r="M701" s="113"/>
      <c r="N701" s="113"/>
      <c r="O701" s="114"/>
      <c r="P701" s="115"/>
      <c r="Q701" s="114"/>
      <c r="R701" s="100"/>
      <c r="S701" s="114"/>
      <c r="T701" s="114"/>
      <c r="U701" s="114"/>
      <c r="V701" s="45"/>
    </row>
    <row r="702" spans="1:22" x14ac:dyDescent="0.25">
      <c r="A702" s="117"/>
      <c r="B702" s="118"/>
      <c r="C702" s="119"/>
      <c r="D702" s="114"/>
      <c r="E702" s="114"/>
      <c r="F702" s="120"/>
      <c r="G702" s="114"/>
      <c r="H702" s="114"/>
      <c r="I702" s="114"/>
      <c r="J702" s="114"/>
      <c r="K702" s="121"/>
      <c r="L702" s="122"/>
      <c r="M702" s="113"/>
      <c r="N702" s="113"/>
      <c r="O702" s="114"/>
      <c r="P702" s="115"/>
      <c r="Q702" s="114"/>
      <c r="R702" s="100"/>
      <c r="S702" s="114"/>
      <c r="T702" s="114"/>
      <c r="U702" s="114"/>
      <c r="V702" s="45"/>
    </row>
    <row r="703" spans="1:22" x14ac:dyDescent="0.25">
      <c r="A703" s="123"/>
      <c r="B703" s="118"/>
      <c r="C703" s="119"/>
      <c r="D703" s="113"/>
      <c r="E703" s="113"/>
      <c r="F703" s="120"/>
      <c r="G703" s="113"/>
      <c r="H703" s="113"/>
      <c r="I703" s="113"/>
      <c r="J703" s="114"/>
      <c r="K703" s="124"/>
      <c r="L703" s="122"/>
      <c r="M703" s="113"/>
      <c r="N703" s="113"/>
      <c r="O703" s="113"/>
      <c r="P703" s="120"/>
      <c r="Q703" s="113"/>
      <c r="R703" s="99"/>
      <c r="S703" s="113"/>
      <c r="T703" s="113"/>
      <c r="U703" s="113"/>
      <c r="V703" s="45"/>
    </row>
    <row r="704" spans="1:22" x14ac:dyDescent="0.25">
      <c r="A704" s="117"/>
      <c r="B704" s="118"/>
      <c r="C704" s="119"/>
      <c r="D704" s="114"/>
      <c r="E704" s="114"/>
      <c r="F704" s="120"/>
      <c r="G704" s="114"/>
      <c r="H704" s="114"/>
      <c r="I704" s="114"/>
      <c r="J704" s="114"/>
      <c r="K704" s="121"/>
      <c r="L704" s="122"/>
      <c r="M704" s="113"/>
      <c r="N704" s="113"/>
      <c r="O704" s="114"/>
      <c r="P704" s="115"/>
      <c r="Q704" s="114"/>
      <c r="R704" s="100"/>
      <c r="S704" s="114"/>
      <c r="T704" s="114"/>
      <c r="U704" s="114"/>
      <c r="V704" s="45"/>
    </row>
    <row r="705" spans="1:22" x14ac:dyDescent="0.25">
      <c r="A705" s="117"/>
      <c r="B705" s="118"/>
      <c r="C705" s="119"/>
      <c r="D705" s="114"/>
      <c r="E705" s="114"/>
      <c r="F705" s="120"/>
      <c r="G705" s="114"/>
      <c r="H705" s="114"/>
      <c r="I705" s="113"/>
      <c r="J705" s="114"/>
      <c r="K705" s="121"/>
      <c r="L705" s="122"/>
      <c r="M705" s="113"/>
      <c r="N705" s="113"/>
      <c r="O705" s="113"/>
      <c r="P705" s="120"/>
      <c r="Q705" s="113"/>
      <c r="R705" s="100"/>
      <c r="S705" s="113"/>
      <c r="T705" s="114"/>
      <c r="U705" s="114"/>
      <c r="V705" s="45"/>
    </row>
    <row r="706" spans="1:22" x14ac:dyDescent="0.25">
      <c r="A706" s="117"/>
      <c r="B706" s="118"/>
      <c r="C706" s="119"/>
      <c r="D706" s="114"/>
      <c r="E706" s="114"/>
      <c r="F706" s="120"/>
      <c r="G706" s="114"/>
      <c r="H706" s="114"/>
      <c r="I706" s="114"/>
      <c r="J706" s="114"/>
      <c r="K706" s="121"/>
      <c r="L706" s="122"/>
      <c r="M706" s="113"/>
      <c r="N706" s="113"/>
      <c r="O706" s="114"/>
      <c r="P706" s="115"/>
      <c r="Q706" s="114"/>
      <c r="R706" s="100"/>
      <c r="S706" s="114"/>
      <c r="T706" s="114"/>
      <c r="U706" s="114"/>
      <c r="V706" s="45"/>
    </row>
    <row r="707" spans="1:22" x14ac:dyDescent="0.25">
      <c r="A707" s="117"/>
      <c r="B707" s="118"/>
      <c r="C707" s="119"/>
      <c r="D707" s="114"/>
      <c r="E707" s="114"/>
      <c r="F707" s="120"/>
      <c r="G707" s="114"/>
      <c r="H707" s="114"/>
      <c r="I707" s="114"/>
      <c r="J707" s="114"/>
      <c r="K707" s="121"/>
      <c r="L707" s="122"/>
      <c r="M707" s="113"/>
      <c r="N707" s="113"/>
      <c r="O707" s="114"/>
      <c r="P707" s="115"/>
      <c r="Q707" s="114"/>
      <c r="R707" s="100"/>
      <c r="S707" s="114"/>
      <c r="T707" s="114"/>
      <c r="U707" s="114"/>
      <c r="V707" s="45"/>
    </row>
    <row r="708" spans="1:22" x14ac:dyDescent="0.25">
      <c r="A708" s="117"/>
      <c r="B708" s="118"/>
      <c r="C708" s="119"/>
      <c r="D708" s="114"/>
      <c r="E708" s="114"/>
      <c r="F708" s="120"/>
      <c r="G708" s="114"/>
      <c r="H708" s="114"/>
      <c r="I708" s="114"/>
      <c r="J708" s="114"/>
      <c r="K708" s="121"/>
      <c r="L708" s="122"/>
      <c r="M708" s="113"/>
      <c r="N708" s="113"/>
      <c r="O708" s="114"/>
      <c r="P708" s="115"/>
      <c r="Q708" s="114"/>
      <c r="R708" s="100"/>
      <c r="S708" s="114"/>
      <c r="T708" s="114"/>
      <c r="U708" s="114"/>
      <c r="V708" s="45"/>
    </row>
    <row r="709" spans="1:22" x14ac:dyDescent="0.25">
      <c r="A709" s="125"/>
      <c r="B709" s="118"/>
      <c r="C709" s="119"/>
      <c r="D709" s="114"/>
      <c r="E709" s="114"/>
      <c r="F709" s="120"/>
      <c r="G709" s="114"/>
      <c r="H709" s="114"/>
      <c r="I709" s="114"/>
      <c r="J709" s="114"/>
      <c r="K709" s="121"/>
      <c r="L709" s="122"/>
      <c r="M709" s="113"/>
      <c r="N709" s="113"/>
      <c r="O709" s="113"/>
      <c r="P709" s="120"/>
      <c r="Q709" s="113"/>
      <c r="R709" s="100"/>
      <c r="S709" s="113"/>
      <c r="T709" s="114"/>
      <c r="U709" s="114"/>
      <c r="V709" s="45"/>
    </row>
    <row r="710" spans="1:22" x14ac:dyDescent="0.25">
      <c r="A710" s="126"/>
      <c r="B710" s="118"/>
      <c r="C710" s="84"/>
      <c r="D710" s="127"/>
      <c r="E710" s="127"/>
      <c r="F710" s="128"/>
      <c r="G710" s="127"/>
      <c r="H710" s="127"/>
      <c r="I710" s="127"/>
      <c r="J710" s="127"/>
      <c r="K710" s="129"/>
      <c r="L710" s="130"/>
      <c r="M710" s="133"/>
      <c r="N710" s="133"/>
      <c r="O710" s="127"/>
      <c r="P710" s="134"/>
      <c r="Q710" s="127"/>
      <c r="R710" s="127"/>
      <c r="S710" s="127"/>
      <c r="T710" s="127"/>
      <c r="U710" s="127"/>
      <c r="V710" s="45"/>
    </row>
    <row r="711" spans="1:22" x14ac:dyDescent="0.25">
      <c r="A711" s="117"/>
      <c r="B711" s="118"/>
      <c r="C711" s="119"/>
      <c r="D711" s="114"/>
      <c r="E711" s="114"/>
      <c r="F711" s="120"/>
      <c r="G711" s="114"/>
      <c r="H711" s="114"/>
      <c r="I711" s="114"/>
      <c r="J711" s="114"/>
      <c r="K711" s="121"/>
      <c r="L711" s="122"/>
      <c r="M711" s="113"/>
      <c r="N711" s="113"/>
      <c r="O711" s="114"/>
      <c r="P711" s="115"/>
      <c r="Q711" s="114"/>
      <c r="R711" s="100"/>
      <c r="S711" s="114"/>
      <c r="T711" s="114"/>
      <c r="U711" s="114"/>
      <c r="V711" s="45"/>
    </row>
    <row r="712" spans="1:22" x14ac:dyDescent="0.25">
      <c r="A712" s="117"/>
      <c r="B712" s="118"/>
      <c r="C712" s="119"/>
      <c r="D712" s="114"/>
      <c r="E712" s="114"/>
      <c r="F712" s="120"/>
      <c r="G712" s="114"/>
      <c r="H712" s="114"/>
      <c r="I712" s="114"/>
      <c r="J712" s="114"/>
      <c r="K712" s="121"/>
      <c r="L712" s="122"/>
      <c r="M712" s="113"/>
      <c r="N712" s="113"/>
      <c r="O712" s="114"/>
      <c r="P712" s="115"/>
      <c r="Q712" s="114"/>
      <c r="R712" s="100"/>
      <c r="S712" s="114"/>
      <c r="T712" s="114"/>
      <c r="U712" s="114"/>
      <c r="V712" s="45"/>
    </row>
    <row r="713" spans="1:22" x14ac:dyDescent="0.25">
      <c r="A713" s="123"/>
      <c r="B713" s="118"/>
      <c r="C713" s="119"/>
      <c r="D713" s="113"/>
      <c r="E713" s="113"/>
      <c r="F713" s="120"/>
      <c r="G713" s="113"/>
      <c r="H713" s="113"/>
      <c r="I713" s="113"/>
      <c r="J713" s="113"/>
      <c r="K713" s="124"/>
      <c r="L713" s="122"/>
      <c r="M713" s="113"/>
      <c r="N713" s="113"/>
      <c r="O713" s="113"/>
      <c r="P713" s="120"/>
      <c r="Q713" s="113"/>
      <c r="R713" s="99"/>
      <c r="S713" s="113"/>
      <c r="T713" s="113"/>
      <c r="U713" s="124"/>
      <c r="V713" s="45"/>
    </row>
    <row r="714" spans="1:22" x14ac:dyDescent="0.25">
      <c r="A714" s="117"/>
      <c r="B714" s="118"/>
      <c r="C714" s="119"/>
      <c r="D714" s="114"/>
      <c r="E714" s="114"/>
      <c r="F714" s="120"/>
      <c r="G714" s="114"/>
      <c r="H714" s="114"/>
      <c r="I714" s="114"/>
      <c r="J714" s="114"/>
      <c r="K714" s="121"/>
      <c r="L714" s="122"/>
      <c r="M714" s="113"/>
      <c r="N714" s="113"/>
      <c r="O714" s="114"/>
      <c r="P714" s="115"/>
      <c r="Q714" s="114"/>
      <c r="R714" s="100"/>
      <c r="S714" s="114"/>
      <c r="T714" s="114"/>
      <c r="U714" s="114"/>
      <c r="V714" s="45"/>
    </row>
    <row r="715" spans="1:22" x14ac:dyDescent="0.25">
      <c r="A715" s="117"/>
      <c r="B715" s="118"/>
      <c r="C715" s="119"/>
      <c r="D715" s="114"/>
      <c r="E715" s="114"/>
      <c r="F715" s="120"/>
      <c r="G715" s="114"/>
      <c r="H715" s="114"/>
      <c r="I715" s="114"/>
      <c r="J715" s="114"/>
      <c r="K715" s="121"/>
      <c r="L715" s="122"/>
      <c r="M715" s="113"/>
      <c r="N715" s="113"/>
      <c r="O715" s="114"/>
      <c r="P715" s="115"/>
      <c r="Q715" s="114"/>
      <c r="R715" s="100"/>
      <c r="S715" s="114"/>
      <c r="T715" s="114"/>
      <c r="U715" s="114"/>
      <c r="V715" s="45"/>
    </row>
    <row r="716" spans="1:22" x14ac:dyDescent="0.25">
      <c r="A716" s="117"/>
      <c r="B716" s="118"/>
      <c r="C716" s="119"/>
      <c r="D716" s="114"/>
      <c r="E716" s="114"/>
      <c r="F716" s="120"/>
      <c r="G716" s="114"/>
      <c r="H716" s="114"/>
      <c r="I716" s="114"/>
      <c r="J716" s="114"/>
      <c r="K716" s="121"/>
      <c r="L716" s="122"/>
      <c r="M716" s="113"/>
      <c r="N716" s="113"/>
      <c r="O716" s="114"/>
      <c r="P716" s="115"/>
      <c r="Q716" s="114"/>
      <c r="R716" s="100"/>
      <c r="S716" s="114"/>
      <c r="T716" s="114"/>
      <c r="U716" s="114"/>
      <c r="V716" s="45"/>
    </row>
    <row r="717" spans="1:22" x14ac:dyDescent="0.25">
      <c r="A717" s="117"/>
      <c r="B717" s="118"/>
      <c r="C717" s="119"/>
      <c r="D717" s="114"/>
      <c r="E717" s="114"/>
      <c r="F717" s="120"/>
      <c r="G717" s="114"/>
      <c r="H717" s="114"/>
      <c r="I717" s="114"/>
      <c r="J717" s="114"/>
      <c r="K717" s="121"/>
      <c r="L717" s="122"/>
      <c r="M717" s="113"/>
      <c r="N717" s="113"/>
      <c r="O717" s="114"/>
      <c r="P717" s="115"/>
      <c r="Q717" s="114"/>
      <c r="R717" s="100"/>
      <c r="S717" s="114"/>
      <c r="T717" s="114"/>
      <c r="U717" s="114"/>
      <c r="V717" s="45"/>
    </row>
    <row r="718" spans="1:22" x14ac:dyDescent="0.25">
      <c r="A718" s="123"/>
      <c r="B718" s="118"/>
      <c r="C718" s="119"/>
      <c r="D718" s="113"/>
      <c r="E718" s="113"/>
      <c r="F718" s="120"/>
      <c r="G718" s="113"/>
      <c r="H718" s="113"/>
      <c r="I718" s="113"/>
      <c r="J718" s="113"/>
      <c r="K718" s="124"/>
      <c r="L718" s="122"/>
      <c r="M718" s="113"/>
      <c r="N718" s="113"/>
      <c r="O718" s="113"/>
      <c r="P718" s="120"/>
      <c r="Q718" s="113"/>
      <c r="R718" s="99"/>
      <c r="S718" s="113"/>
      <c r="T718" s="113"/>
      <c r="U718" s="113"/>
      <c r="V718" s="45"/>
    </row>
    <row r="719" spans="1:22" x14ac:dyDescent="0.25">
      <c r="A719" s="117"/>
      <c r="B719" s="118"/>
      <c r="C719" s="119"/>
      <c r="D719" s="114"/>
      <c r="E719" s="114"/>
      <c r="F719" s="120"/>
      <c r="G719" s="114"/>
      <c r="H719" s="114"/>
      <c r="I719" s="114"/>
      <c r="J719" s="114"/>
      <c r="K719" s="121"/>
      <c r="L719" s="122"/>
      <c r="M719" s="113"/>
      <c r="N719" s="113"/>
      <c r="O719" s="114"/>
      <c r="P719" s="115"/>
      <c r="Q719" s="114"/>
      <c r="R719" s="100"/>
      <c r="S719" s="114"/>
      <c r="T719" s="114"/>
      <c r="U719" s="114"/>
      <c r="V719" s="45"/>
    </row>
    <row r="720" spans="1:22" x14ac:dyDescent="0.25">
      <c r="A720" s="117"/>
      <c r="B720" s="118"/>
      <c r="C720" s="119"/>
      <c r="D720" s="114"/>
      <c r="E720" s="114"/>
      <c r="F720" s="120"/>
      <c r="G720" s="114"/>
      <c r="H720" s="114"/>
      <c r="I720" s="114"/>
      <c r="J720" s="114"/>
      <c r="K720" s="121"/>
      <c r="L720" s="122"/>
      <c r="M720" s="113"/>
      <c r="N720" s="113"/>
      <c r="O720" s="114"/>
      <c r="P720" s="115"/>
      <c r="Q720" s="114"/>
      <c r="R720" s="100"/>
      <c r="S720" s="114"/>
      <c r="T720" s="114"/>
      <c r="U720" s="114"/>
      <c r="V720" s="45"/>
    </row>
    <row r="721" spans="1:22" x14ac:dyDescent="0.25">
      <c r="A721" s="117"/>
      <c r="B721" s="118"/>
      <c r="C721" s="119"/>
      <c r="D721" s="114"/>
      <c r="E721" s="114"/>
      <c r="F721" s="120"/>
      <c r="G721" s="114"/>
      <c r="H721" s="114"/>
      <c r="I721" s="114"/>
      <c r="J721" s="114"/>
      <c r="K721" s="121"/>
      <c r="L721" s="122"/>
      <c r="M721" s="113"/>
      <c r="N721" s="113"/>
      <c r="O721" s="114"/>
      <c r="P721" s="115"/>
      <c r="Q721" s="114"/>
      <c r="R721" s="100"/>
      <c r="S721" s="114"/>
      <c r="T721" s="114"/>
      <c r="U721" s="114"/>
      <c r="V721" s="45"/>
    </row>
    <row r="722" spans="1:22" x14ac:dyDescent="0.25">
      <c r="A722" s="117"/>
      <c r="B722" s="118"/>
      <c r="C722" s="119"/>
      <c r="D722" s="114"/>
      <c r="E722" s="114"/>
      <c r="F722" s="120"/>
      <c r="G722" s="114"/>
      <c r="H722" s="114"/>
      <c r="I722" s="114"/>
      <c r="J722" s="114"/>
      <c r="K722" s="121"/>
      <c r="L722" s="122"/>
      <c r="M722" s="113"/>
      <c r="N722" s="113"/>
      <c r="O722" s="114"/>
      <c r="P722" s="115"/>
      <c r="Q722" s="114"/>
      <c r="R722" s="100"/>
      <c r="S722" s="114"/>
      <c r="T722" s="114"/>
      <c r="U722" s="114"/>
      <c r="V722" s="45"/>
    </row>
  </sheetData>
  <autoFilter ref="A7:U184">
    <filterColumn colId="4" showButton="0"/>
    <filterColumn colId="14" showButton="0"/>
  </autoFilter>
  <mergeCells count="26">
    <mergeCell ref="A4:A6"/>
    <mergeCell ref="B4:B6"/>
    <mergeCell ref="E5:F5"/>
    <mergeCell ref="M8:U8"/>
    <mergeCell ref="R5:R6"/>
    <mergeCell ref="S5:S6"/>
    <mergeCell ref="G5:G6"/>
    <mergeCell ref="H5:H6"/>
    <mergeCell ref="K4:K6"/>
    <mergeCell ref="J5:J6"/>
    <mergeCell ref="A100:K100"/>
    <mergeCell ref="A2:U2"/>
    <mergeCell ref="I5:I6"/>
    <mergeCell ref="C4:J4"/>
    <mergeCell ref="M4:T4"/>
    <mergeCell ref="U4:U6"/>
    <mergeCell ref="M5:M6"/>
    <mergeCell ref="N5:N6"/>
    <mergeCell ref="O5:P5"/>
    <mergeCell ref="Q5:Q6"/>
    <mergeCell ref="T5:T6"/>
    <mergeCell ref="C5:C6"/>
    <mergeCell ref="D5:D6"/>
    <mergeCell ref="E7:F7"/>
    <mergeCell ref="O7:P7"/>
    <mergeCell ref="A8:K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3" manualBreakCount="3">
    <brk id="42" max="16383" man="1"/>
    <brk id="149" max="20" man="1"/>
    <brk id="1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683"/>
  <sheetViews>
    <sheetView workbookViewId="0">
      <selection activeCell="C20" sqref="C20"/>
    </sheetView>
  </sheetViews>
  <sheetFormatPr defaultRowHeight="15" x14ac:dyDescent="0.25"/>
  <cols>
    <col min="1" max="1" width="8.140625" customWidth="1"/>
    <col min="2" max="2" width="21.28515625" customWidth="1"/>
    <col min="3" max="3" width="51.42578125" customWidth="1"/>
    <col min="4" max="4" width="21.5703125" customWidth="1"/>
    <col min="5" max="5" width="28" customWidth="1"/>
    <col min="6" max="6" width="20.85546875" customWidth="1"/>
    <col min="7" max="7" width="18.85546875" customWidth="1"/>
    <col min="8" max="8" width="10.7109375" customWidth="1"/>
    <col min="9" max="9" width="29.85546875" customWidth="1"/>
    <col min="10" max="10" width="31.42578125" customWidth="1"/>
    <col min="11" max="11" width="20.140625" customWidth="1"/>
    <col min="12" max="12" width="16.85546875" customWidth="1"/>
    <col min="13" max="13" width="20.28515625" customWidth="1"/>
    <col min="14" max="14" width="18.7109375" customWidth="1"/>
    <col min="15" max="15" width="16.28515625" customWidth="1"/>
  </cols>
  <sheetData>
    <row r="2" spans="1:21" ht="16.5" thickBot="1" x14ac:dyDescent="0.3">
      <c r="C2" s="157" t="s">
        <v>2651</v>
      </c>
      <c r="D2" s="157"/>
      <c r="J2" s="166"/>
    </row>
    <row r="3" spans="1:21" ht="16.5" thickBot="1" x14ac:dyDescent="0.3">
      <c r="A3" s="671" t="s">
        <v>2062</v>
      </c>
      <c r="B3" s="165" t="s">
        <v>2063</v>
      </c>
      <c r="C3" s="671" t="s">
        <v>2061</v>
      </c>
      <c r="D3" s="167" t="s">
        <v>2059</v>
      </c>
      <c r="E3" s="167" t="s">
        <v>2057</v>
      </c>
      <c r="F3" s="657" t="s">
        <v>1696</v>
      </c>
      <c r="G3" s="658"/>
      <c r="H3" s="659"/>
      <c r="I3" s="168" t="s">
        <v>2055</v>
      </c>
      <c r="J3" s="660" t="s">
        <v>1694</v>
      </c>
    </row>
    <row r="4" spans="1:21" ht="29.25" thickBot="1" x14ac:dyDescent="0.3">
      <c r="A4" s="656"/>
      <c r="B4" s="158" t="s">
        <v>2064</v>
      </c>
      <c r="C4" s="672"/>
      <c r="D4" s="169" t="s">
        <v>2060</v>
      </c>
      <c r="E4" s="170" t="s">
        <v>2058</v>
      </c>
      <c r="F4" s="158" t="s">
        <v>1693</v>
      </c>
      <c r="G4" s="162" t="s">
        <v>441</v>
      </c>
      <c r="H4" s="162" t="s">
        <v>442</v>
      </c>
      <c r="I4" s="158" t="s">
        <v>2056</v>
      </c>
      <c r="J4" s="661"/>
      <c r="K4" s="342"/>
    </row>
    <row r="5" spans="1:21" ht="16.5" thickBot="1" x14ac:dyDescent="0.3">
      <c r="A5" s="159">
        <v>1</v>
      </c>
      <c r="B5" s="159">
        <v>2</v>
      </c>
      <c r="C5" s="159">
        <v>3</v>
      </c>
      <c r="D5" s="159">
        <v>4</v>
      </c>
      <c r="E5" s="159">
        <v>6</v>
      </c>
      <c r="F5" s="159">
        <v>7</v>
      </c>
      <c r="G5" s="159">
        <v>8</v>
      </c>
      <c r="H5" s="317">
        <v>9</v>
      </c>
      <c r="I5" s="159">
        <v>10</v>
      </c>
      <c r="J5" s="171">
        <v>11</v>
      </c>
    </row>
    <row r="6" spans="1:21" ht="15.75" x14ac:dyDescent="0.25">
      <c r="A6" s="71">
        <v>1</v>
      </c>
      <c r="B6" s="71" t="s">
        <v>1871</v>
      </c>
      <c r="C6" s="172" t="s">
        <v>1881</v>
      </c>
      <c r="D6" s="71">
        <v>10</v>
      </c>
      <c r="E6" s="172" t="s">
        <v>574</v>
      </c>
      <c r="F6" s="71">
        <v>175</v>
      </c>
      <c r="G6" s="105">
        <v>25</v>
      </c>
      <c r="H6" s="71">
        <v>50</v>
      </c>
      <c r="I6" s="277">
        <f t="shared" ref="I6:I20" si="0">1.73*D6*G6</f>
        <v>432.5</v>
      </c>
      <c r="J6" s="300" t="s">
        <v>1698</v>
      </c>
      <c r="K6" s="348"/>
      <c r="N6" s="185"/>
      <c r="O6" s="282"/>
      <c r="P6" s="185"/>
      <c r="Q6" s="283"/>
      <c r="R6" s="284"/>
      <c r="S6" s="185"/>
      <c r="T6" s="185"/>
      <c r="U6" s="285"/>
    </row>
    <row r="7" spans="1:21" ht="15.75" x14ac:dyDescent="0.25">
      <c r="A7" s="71">
        <v>2</v>
      </c>
      <c r="B7" s="71" t="s">
        <v>1871</v>
      </c>
      <c r="C7" s="172" t="s">
        <v>1882</v>
      </c>
      <c r="D7" s="71">
        <v>10</v>
      </c>
      <c r="E7" s="172" t="s">
        <v>574</v>
      </c>
      <c r="F7" s="71">
        <v>175</v>
      </c>
      <c r="G7" s="105">
        <v>25</v>
      </c>
      <c r="H7" s="71">
        <v>50</v>
      </c>
      <c r="I7" s="314">
        <f t="shared" si="0"/>
        <v>432.5</v>
      </c>
      <c r="J7" s="299" t="s">
        <v>1698</v>
      </c>
      <c r="K7" s="166"/>
      <c r="N7" s="185"/>
      <c r="O7" s="282"/>
      <c r="P7" s="185"/>
      <c r="Q7" s="283"/>
      <c r="R7" s="284"/>
      <c r="S7" s="185"/>
      <c r="T7" s="185"/>
      <c r="U7" s="285"/>
    </row>
    <row r="8" spans="1:21" ht="15.75" x14ac:dyDescent="0.25">
      <c r="A8" s="71">
        <v>3</v>
      </c>
      <c r="B8" s="71" t="s">
        <v>1871</v>
      </c>
      <c r="C8" s="172" t="s">
        <v>1883</v>
      </c>
      <c r="D8" s="71">
        <v>10</v>
      </c>
      <c r="E8" s="172" t="s">
        <v>574</v>
      </c>
      <c r="F8" s="71">
        <v>175</v>
      </c>
      <c r="G8" s="105">
        <v>25</v>
      </c>
      <c r="H8" s="71">
        <v>50</v>
      </c>
      <c r="I8" s="314">
        <f t="shared" si="0"/>
        <v>432.5</v>
      </c>
      <c r="J8" s="300" t="s">
        <v>1698</v>
      </c>
      <c r="K8" s="166"/>
      <c r="N8" s="185"/>
      <c r="O8" s="282"/>
      <c r="P8" s="185"/>
      <c r="Q8" s="283"/>
      <c r="R8" s="284"/>
      <c r="S8" s="185"/>
      <c r="T8" s="185"/>
      <c r="U8" s="285"/>
    </row>
    <row r="9" spans="1:21" ht="15.75" x14ac:dyDescent="0.25">
      <c r="A9" s="71">
        <v>4</v>
      </c>
      <c r="B9" s="71" t="s">
        <v>1871</v>
      </c>
      <c r="C9" s="172" t="s">
        <v>1884</v>
      </c>
      <c r="D9" s="71">
        <v>10</v>
      </c>
      <c r="E9" s="172" t="s">
        <v>574</v>
      </c>
      <c r="F9" s="71">
        <v>175</v>
      </c>
      <c r="G9" s="105">
        <v>25</v>
      </c>
      <c r="H9" s="71">
        <v>50</v>
      </c>
      <c r="I9" s="314">
        <f t="shared" si="0"/>
        <v>432.5</v>
      </c>
      <c r="J9" s="299" t="s">
        <v>1698</v>
      </c>
      <c r="K9" s="166"/>
      <c r="N9" s="185"/>
      <c r="O9" s="282"/>
      <c r="P9" s="185"/>
      <c r="Q9" s="283"/>
      <c r="R9" s="284"/>
      <c r="S9" s="185"/>
      <c r="T9" s="185"/>
      <c r="U9" s="285"/>
    </row>
    <row r="10" spans="1:21" ht="15.75" x14ac:dyDescent="0.25">
      <c r="A10" s="71">
        <v>5</v>
      </c>
      <c r="B10" s="71" t="s">
        <v>1871</v>
      </c>
      <c r="C10" s="172" t="s">
        <v>1885</v>
      </c>
      <c r="D10" s="71">
        <v>10</v>
      </c>
      <c r="E10" s="172" t="s">
        <v>574</v>
      </c>
      <c r="F10" s="71">
        <v>175</v>
      </c>
      <c r="G10" s="105">
        <v>25</v>
      </c>
      <c r="H10" s="71">
        <v>50</v>
      </c>
      <c r="I10" s="314">
        <f t="shared" si="0"/>
        <v>432.5</v>
      </c>
      <c r="J10" s="299" t="s">
        <v>1698</v>
      </c>
      <c r="K10" s="166"/>
      <c r="N10" s="185"/>
      <c r="O10" s="282"/>
      <c r="P10" s="185"/>
      <c r="Q10" s="283"/>
      <c r="R10" s="284"/>
      <c r="S10" s="185"/>
      <c r="T10" s="185"/>
      <c r="U10" s="285"/>
    </row>
    <row r="11" spans="1:21" ht="15.75" x14ac:dyDescent="0.25">
      <c r="A11" s="71">
        <v>6</v>
      </c>
      <c r="B11" s="71" t="s">
        <v>1871</v>
      </c>
      <c r="C11" s="172" t="s">
        <v>1886</v>
      </c>
      <c r="D11" s="71">
        <v>10</v>
      </c>
      <c r="E11" s="172" t="s">
        <v>574</v>
      </c>
      <c r="F11" s="71">
        <v>175</v>
      </c>
      <c r="G11" s="105">
        <v>50</v>
      </c>
      <c r="H11" s="71">
        <v>50</v>
      </c>
      <c r="I11" s="314">
        <f t="shared" si="0"/>
        <v>865</v>
      </c>
      <c r="J11" s="299" t="s">
        <v>1698</v>
      </c>
      <c r="K11" s="166"/>
      <c r="N11" s="185"/>
      <c r="O11" s="282"/>
      <c r="P11" s="185"/>
      <c r="Q11" s="283"/>
      <c r="R11" s="284"/>
      <c r="S11" s="185"/>
      <c r="T11" s="185"/>
      <c r="U11" s="285"/>
    </row>
    <row r="12" spans="1:21" ht="15.75" x14ac:dyDescent="0.25">
      <c r="A12" s="71">
        <v>7</v>
      </c>
      <c r="B12" s="71" t="s">
        <v>1871</v>
      </c>
      <c r="C12" s="172" t="s">
        <v>1887</v>
      </c>
      <c r="D12" s="71">
        <v>10</v>
      </c>
      <c r="E12" s="172" t="s">
        <v>574</v>
      </c>
      <c r="F12" s="71">
        <v>175</v>
      </c>
      <c r="G12" s="105">
        <v>50</v>
      </c>
      <c r="H12" s="71">
        <v>50</v>
      </c>
      <c r="I12" s="314">
        <f t="shared" si="0"/>
        <v>865</v>
      </c>
      <c r="J12" s="299" t="s">
        <v>1698</v>
      </c>
      <c r="K12" s="166"/>
      <c r="N12" s="185"/>
      <c r="O12" s="282"/>
      <c r="P12" s="185"/>
      <c r="Q12" s="283"/>
      <c r="R12" s="284"/>
      <c r="S12" s="185"/>
      <c r="T12" s="185"/>
      <c r="U12" s="285"/>
    </row>
    <row r="13" spans="1:21" ht="15.75" x14ac:dyDescent="0.25">
      <c r="A13" s="71">
        <v>8</v>
      </c>
      <c r="B13" s="71" t="s">
        <v>1871</v>
      </c>
      <c r="C13" s="172" t="s">
        <v>1888</v>
      </c>
      <c r="D13" s="71">
        <v>10</v>
      </c>
      <c r="E13" s="172" t="s">
        <v>574</v>
      </c>
      <c r="F13" s="71">
        <v>175</v>
      </c>
      <c r="G13" s="105">
        <v>57</v>
      </c>
      <c r="H13" s="71">
        <v>50</v>
      </c>
      <c r="I13" s="314">
        <f t="shared" si="0"/>
        <v>986.1</v>
      </c>
      <c r="J13" s="299" t="s">
        <v>1698</v>
      </c>
      <c r="K13" s="166"/>
      <c r="N13" s="185"/>
      <c r="O13" s="282"/>
      <c r="P13" s="185"/>
      <c r="Q13" s="283"/>
      <c r="R13" s="284"/>
      <c r="S13" s="185"/>
      <c r="T13" s="185"/>
      <c r="U13" s="285"/>
    </row>
    <row r="14" spans="1:21" ht="15.75" x14ac:dyDescent="0.25">
      <c r="A14" s="71">
        <v>9</v>
      </c>
      <c r="B14" s="71" t="s">
        <v>1871</v>
      </c>
      <c r="C14" s="172" t="s">
        <v>1889</v>
      </c>
      <c r="D14" s="71">
        <v>10</v>
      </c>
      <c r="E14" s="172" t="s">
        <v>574</v>
      </c>
      <c r="F14" s="71">
        <v>175</v>
      </c>
      <c r="G14" s="105">
        <v>50</v>
      </c>
      <c r="H14" s="71">
        <v>50</v>
      </c>
      <c r="I14" s="314">
        <f t="shared" si="0"/>
        <v>865</v>
      </c>
      <c r="J14" s="299" t="s">
        <v>1698</v>
      </c>
      <c r="K14" s="166"/>
      <c r="N14" s="185"/>
      <c r="O14" s="282"/>
      <c r="P14" s="185"/>
      <c r="Q14" s="283"/>
      <c r="R14" s="284"/>
      <c r="S14" s="185"/>
      <c r="T14" s="185"/>
      <c r="U14" s="285"/>
    </row>
    <row r="15" spans="1:21" ht="15.75" x14ac:dyDescent="0.25">
      <c r="A15" s="71">
        <v>10</v>
      </c>
      <c r="B15" s="71" t="s">
        <v>1871</v>
      </c>
      <c r="C15" s="172" t="s">
        <v>1890</v>
      </c>
      <c r="D15" s="71">
        <v>10</v>
      </c>
      <c r="E15" s="172" t="s">
        <v>574</v>
      </c>
      <c r="F15" s="71">
        <v>175</v>
      </c>
      <c r="G15" s="105">
        <v>50</v>
      </c>
      <c r="H15" s="71">
        <v>100</v>
      </c>
      <c r="I15" s="314">
        <f t="shared" si="0"/>
        <v>865</v>
      </c>
      <c r="J15" s="299" t="s">
        <v>1698</v>
      </c>
      <c r="K15" s="166"/>
      <c r="N15" s="185"/>
      <c r="O15" s="282"/>
      <c r="P15" s="185"/>
      <c r="Q15" s="283"/>
      <c r="R15" s="284"/>
      <c r="S15" s="185"/>
      <c r="T15" s="185"/>
      <c r="U15" s="285"/>
    </row>
    <row r="16" spans="1:21" ht="15.75" x14ac:dyDescent="0.25">
      <c r="A16" s="71">
        <v>11</v>
      </c>
      <c r="B16" s="71" t="s">
        <v>1871</v>
      </c>
      <c r="C16" s="172" t="s">
        <v>1891</v>
      </c>
      <c r="D16" s="71">
        <v>10</v>
      </c>
      <c r="E16" s="172" t="s">
        <v>574</v>
      </c>
      <c r="F16" s="71">
        <v>175</v>
      </c>
      <c r="G16" s="105">
        <v>50</v>
      </c>
      <c r="H16" s="71">
        <v>50</v>
      </c>
      <c r="I16" s="314">
        <f t="shared" si="0"/>
        <v>865</v>
      </c>
      <c r="J16" s="299" t="s">
        <v>1698</v>
      </c>
      <c r="K16" s="166"/>
      <c r="N16" s="185"/>
      <c r="O16" s="282"/>
      <c r="P16" s="185"/>
      <c r="Q16" s="283"/>
      <c r="R16" s="284"/>
      <c r="S16" s="185"/>
      <c r="T16" s="185"/>
      <c r="U16" s="285"/>
    </row>
    <row r="17" spans="1:21" ht="15.75" x14ac:dyDescent="0.25">
      <c r="A17" s="71">
        <v>12</v>
      </c>
      <c r="B17" s="71" t="s">
        <v>1871</v>
      </c>
      <c r="C17" s="172" t="s">
        <v>1892</v>
      </c>
      <c r="D17" s="71">
        <v>10</v>
      </c>
      <c r="E17" s="172" t="s">
        <v>574</v>
      </c>
      <c r="F17" s="71">
        <v>175</v>
      </c>
      <c r="G17" s="105">
        <v>25</v>
      </c>
      <c r="H17" s="71">
        <v>50</v>
      </c>
      <c r="I17" s="314">
        <f t="shared" si="0"/>
        <v>432.5</v>
      </c>
      <c r="J17" s="299" t="s">
        <v>1698</v>
      </c>
      <c r="K17" s="166"/>
      <c r="N17" s="185"/>
      <c r="O17" s="282"/>
      <c r="P17" s="185"/>
      <c r="Q17" s="283"/>
      <c r="R17" s="284"/>
      <c r="S17" s="185"/>
      <c r="T17" s="185"/>
      <c r="U17" s="285"/>
    </row>
    <row r="18" spans="1:21" ht="15.75" x14ac:dyDescent="0.25">
      <c r="A18" s="71">
        <v>13</v>
      </c>
      <c r="B18" s="71" t="s">
        <v>1871</v>
      </c>
      <c r="C18" s="172" t="s">
        <v>1893</v>
      </c>
      <c r="D18" s="71">
        <v>10</v>
      </c>
      <c r="E18" s="172" t="s">
        <v>574</v>
      </c>
      <c r="F18" s="71">
        <v>175</v>
      </c>
      <c r="G18" s="105">
        <v>25</v>
      </c>
      <c r="H18" s="71">
        <v>50</v>
      </c>
      <c r="I18" s="314">
        <f t="shared" si="0"/>
        <v>432.5</v>
      </c>
      <c r="J18" s="299" t="s">
        <v>1698</v>
      </c>
      <c r="K18" s="166"/>
      <c r="N18" s="185"/>
      <c r="O18" s="282"/>
      <c r="P18" s="185"/>
      <c r="Q18" s="283"/>
      <c r="R18" s="284"/>
      <c r="S18" s="185"/>
      <c r="T18" s="185"/>
      <c r="U18" s="285"/>
    </row>
    <row r="19" spans="1:21" ht="15.75" x14ac:dyDescent="0.25">
      <c r="A19" s="71">
        <v>14</v>
      </c>
      <c r="B19" s="71" t="s">
        <v>1871</v>
      </c>
      <c r="C19" s="172" t="s">
        <v>1894</v>
      </c>
      <c r="D19" s="71">
        <v>10</v>
      </c>
      <c r="E19" s="172" t="s">
        <v>575</v>
      </c>
      <c r="F19" s="71">
        <v>210</v>
      </c>
      <c r="G19" s="105">
        <v>25</v>
      </c>
      <c r="H19" s="71">
        <v>50</v>
      </c>
      <c r="I19" s="314">
        <f t="shared" si="0"/>
        <v>432.5</v>
      </c>
      <c r="J19" s="299" t="s">
        <v>1698</v>
      </c>
      <c r="K19" s="166"/>
      <c r="N19" s="185"/>
      <c r="O19" s="282"/>
      <c r="P19" s="185"/>
      <c r="Q19" s="283"/>
      <c r="R19" s="284"/>
      <c r="S19" s="185"/>
      <c r="T19" s="185"/>
      <c r="U19" s="285"/>
    </row>
    <row r="20" spans="1:21" ht="39" customHeight="1" x14ac:dyDescent="0.25">
      <c r="A20" s="71">
        <v>15</v>
      </c>
      <c r="B20" s="71" t="s">
        <v>1871</v>
      </c>
      <c r="C20" s="172" t="s">
        <v>1873</v>
      </c>
      <c r="D20" s="71">
        <v>10</v>
      </c>
      <c r="E20" s="172" t="s">
        <v>576</v>
      </c>
      <c r="F20" s="71" t="s">
        <v>578</v>
      </c>
      <c r="G20" s="105">
        <v>71</v>
      </c>
      <c r="H20" s="71">
        <v>100</v>
      </c>
      <c r="I20" s="314">
        <f t="shared" si="0"/>
        <v>1228.3</v>
      </c>
      <c r="J20" s="57" t="s">
        <v>1963</v>
      </c>
      <c r="K20" s="343"/>
      <c r="N20" s="185"/>
      <c r="O20" s="282"/>
      <c r="P20" s="185"/>
      <c r="Q20" s="283"/>
      <c r="R20" s="284"/>
      <c r="S20" s="185"/>
      <c r="T20" s="185"/>
      <c r="U20" s="285"/>
    </row>
    <row r="21" spans="1:21" ht="47.25" customHeight="1" x14ac:dyDescent="0.25">
      <c r="A21" s="71">
        <v>16</v>
      </c>
      <c r="B21" s="71" t="s">
        <v>1871</v>
      </c>
      <c r="C21" s="172" t="s">
        <v>1874</v>
      </c>
      <c r="D21" s="71">
        <v>10</v>
      </c>
      <c r="E21" s="172" t="s">
        <v>577</v>
      </c>
      <c r="F21" s="71" t="s">
        <v>578</v>
      </c>
      <c r="G21" s="105">
        <v>285</v>
      </c>
      <c r="H21" s="71">
        <v>100</v>
      </c>
      <c r="I21" s="314">
        <f>1.73*D21*100</f>
        <v>1730</v>
      </c>
      <c r="J21" s="57" t="s">
        <v>1963</v>
      </c>
      <c r="K21" s="343"/>
      <c r="N21" s="185"/>
      <c r="O21" s="282"/>
      <c r="P21" s="185"/>
      <c r="Q21" s="283"/>
      <c r="R21" s="284"/>
      <c r="S21" s="185"/>
      <c r="T21" s="185"/>
      <c r="U21" s="285"/>
    </row>
    <row r="22" spans="1:21" ht="33" customHeight="1" x14ac:dyDescent="0.25">
      <c r="A22" s="71">
        <v>17</v>
      </c>
      <c r="B22" s="71" t="s">
        <v>1871</v>
      </c>
      <c r="C22" s="172" t="s">
        <v>1875</v>
      </c>
      <c r="D22" s="71">
        <v>10</v>
      </c>
      <c r="E22" s="172" t="s">
        <v>577</v>
      </c>
      <c r="F22" s="71" t="s">
        <v>578</v>
      </c>
      <c r="G22" s="105">
        <v>158</v>
      </c>
      <c r="H22" s="71">
        <v>100</v>
      </c>
      <c r="I22" s="314">
        <f>1.73*D22*100</f>
        <v>1730</v>
      </c>
      <c r="J22" s="57" t="s">
        <v>1963</v>
      </c>
      <c r="K22" s="343"/>
      <c r="N22" s="185"/>
      <c r="O22" s="282"/>
      <c r="P22" s="185"/>
      <c r="Q22" s="283"/>
      <c r="R22" s="284"/>
      <c r="S22" s="185"/>
      <c r="T22" s="185"/>
      <c r="U22" s="285"/>
    </row>
    <row r="23" spans="1:21" ht="15.75" x14ac:dyDescent="0.25">
      <c r="A23" s="71">
        <v>18</v>
      </c>
      <c r="B23" s="71" t="s">
        <v>1871</v>
      </c>
      <c r="C23" s="172" t="s">
        <v>1876</v>
      </c>
      <c r="D23" s="71">
        <v>10</v>
      </c>
      <c r="E23" s="172" t="s">
        <v>836</v>
      </c>
      <c r="F23" s="71" t="s">
        <v>579</v>
      </c>
      <c r="G23" s="105">
        <v>158</v>
      </c>
      <c r="H23" s="71">
        <v>100</v>
      </c>
      <c r="I23" s="314">
        <f>1.73*D23*100</f>
        <v>1730</v>
      </c>
      <c r="J23" s="299" t="s">
        <v>1698</v>
      </c>
      <c r="K23" s="343"/>
      <c r="N23" s="185"/>
      <c r="O23" s="282"/>
      <c r="P23" s="185"/>
      <c r="Q23" s="283"/>
      <c r="R23" s="284"/>
      <c r="S23" s="185"/>
      <c r="T23" s="185"/>
      <c r="U23" s="285"/>
    </row>
    <row r="24" spans="1:21" ht="39.75" customHeight="1" x14ac:dyDescent="0.25">
      <c r="A24" s="71">
        <v>19</v>
      </c>
      <c r="B24" s="71" t="s">
        <v>1871</v>
      </c>
      <c r="C24" s="172" t="s">
        <v>1895</v>
      </c>
      <c r="D24" s="71">
        <v>10</v>
      </c>
      <c r="E24" s="172" t="s">
        <v>574</v>
      </c>
      <c r="F24" s="71">
        <v>175</v>
      </c>
      <c r="G24" s="105">
        <v>50</v>
      </c>
      <c r="H24" s="71">
        <v>50</v>
      </c>
      <c r="I24" s="314">
        <f>1.73*D24*G24</f>
        <v>865</v>
      </c>
      <c r="J24" s="57" t="s">
        <v>1964</v>
      </c>
      <c r="K24" s="343"/>
      <c r="N24" s="185"/>
      <c r="O24" s="282"/>
      <c r="P24" s="185"/>
      <c r="Q24" s="283"/>
      <c r="R24" s="284"/>
      <c r="S24" s="185"/>
      <c r="T24" s="185"/>
      <c r="U24" s="285"/>
    </row>
    <row r="25" spans="1:21" ht="39" customHeight="1" x14ac:dyDescent="0.25">
      <c r="A25" s="71">
        <v>20</v>
      </c>
      <c r="B25" s="71" t="s">
        <v>1871</v>
      </c>
      <c r="C25" s="172" t="s">
        <v>1896</v>
      </c>
      <c r="D25" s="71">
        <v>10</v>
      </c>
      <c r="E25" s="172" t="s">
        <v>574</v>
      </c>
      <c r="F25" s="71">
        <v>175</v>
      </c>
      <c r="G25" s="105">
        <v>100</v>
      </c>
      <c r="H25" s="71">
        <v>100</v>
      </c>
      <c r="I25" s="314">
        <f>1.73*D25*G25</f>
        <v>1730</v>
      </c>
      <c r="J25" s="299" t="s">
        <v>1698</v>
      </c>
      <c r="K25" s="343"/>
      <c r="N25" s="185"/>
      <c r="O25" s="282"/>
      <c r="P25" s="185"/>
      <c r="Q25" s="283"/>
      <c r="R25" s="284"/>
      <c r="S25" s="185"/>
      <c r="T25" s="185"/>
      <c r="U25" s="285"/>
    </row>
    <row r="26" spans="1:21" ht="39" customHeight="1" x14ac:dyDescent="0.25">
      <c r="A26" s="71">
        <v>21</v>
      </c>
      <c r="B26" s="71" t="s">
        <v>1871</v>
      </c>
      <c r="C26" s="172" t="s">
        <v>1897</v>
      </c>
      <c r="D26" s="71">
        <v>10</v>
      </c>
      <c r="E26" s="172" t="s">
        <v>575</v>
      </c>
      <c r="F26" s="71">
        <v>210</v>
      </c>
      <c r="G26" s="105">
        <v>100</v>
      </c>
      <c r="H26" s="71">
        <v>100</v>
      </c>
      <c r="I26" s="314">
        <f>1.73*D26*G26</f>
        <v>1730</v>
      </c>
      <c r="J26" s="299" t="s">
        <v>1698</v>
      </c>
      <c r="K26" s="343"/>
      <c r="N26" s="185"/>
      <c r="O26" s="282"/>
      <c r="P26" s="185"/>
      <c r="Q26" s="283"/>
      <c r="R26" s="284"/>
      <c r="S26" s="185"/>
      <c r="T26" s="185"/>
      <c r="U26" s="285"/>
    </row>
    <row r="27" spans="1:21" ht="43.5" customHeight="1" x14ac:dyDescent="0.25">
      <c r="A27" s="71">
        <v>22</v>
      </c>
      <c r="B27" s="71" t="s">
        <v>1871</v>
      </c>
      <c r="C27" s="172" t="s">
        <v>1877</v>
      </c>
      <c r="D27" s="71">
        <v>10</v>
      </c>
      <c r="E27" s="172" t="s">
        <v>583</v>
      </c>
      <c r="F27" s="71" t="s">
        <v>584</v>
      </c>
      <c r="G27" s="105">
        <v>190</v>
      </c>
      <c r="H27" s="71">
        <v>200</v>
      </c>
      <c r="I27" s="314">
        <f>1.73*D27*G27</f>
        <v>3287</v>
      </c>
      <c r="J27" s="57" t="s">
        <v>1963</v>
      </c>
      <c r="K27" s="343"/>
      <c r="N27" s="185"/>
      <c r="O27" s="282"/>
      <c r="P27" s="185"/>
      <c r="Q27" s="283"/>
      <c r="R27" s="284"/>
      <c r="S27" s="185"/>
      <c r="T27" s="185"/>
      <c r="U27" s="285"/>
    </row>
    <row r="28" spans="1:21" ht="34.5" customHeight="1" x14ac:dyDescent="0.25">
      <c r="A28" s="71">
        <v>23</v>
      </c>
      <c r="B28" s="71" t="s">
        <v>1871</v>
      </c>
      <c r="C28" s="172" t="s">
        <v>1878</v>
      </c>
      <c r="D28" s="71">
        <v>10</v>
      </c>
      <c r="E28" s="172" t="s">
        <v>837</v>
      </c>
      <c r="F28" s="71" t="s">
        <v>838</v>
      </c>
      <c r="G28" s="105">
        <v>213</v>
      </c>
      <c r="H28" s="71">
        <v>200</v>
      </c>
      <c r="I28" s="314">
        <f>1.73*D28*H28</f>
        <v>3460</v>
      </c>
      <c r="J28" s="57" t="s">
        <v>2012</v>
      </c>
      <c r="K28" s="343"/>
      <c r="N28" s="185"/>
      <c r="O28" s="282"/>
      <c r="P28" s="185"/>
      <c r="Q28" s="283"/>
      <c r="R28" s="284"/>
      <c r="S28" s="185"/>
      <c r="T28" s="185"/>
      <c r="U28" s="285"/>
    </row>
    <row r="29" spans="1:21" ht="42" customHeight="1" x14ac:dyDescent="0.25">
      <c r="A29" s="71">
        <v>24</v>
      </c>
      <c r="B29" s="71" t="s">
        <v>1871</v>
      </c>
      <c r="C29" s="172" t="s">
        <v>1879</v>
      </c>
      <c r="D29" s="71">
        <v>10</v>
      </c>
      <c r="E29" s="172" t="s">
        <v>581</v>
      </c>
      <c r="F29" s="71" t="s">
        <v>582</v>
      </c>
      <c r="G29" s="105">
        <v>285</v>
      </c>
      <c r="H29" s="71">
        <v>100</v>
      </c>
      <c r="I29" s="314">
        <f>1.73*D29*H29</f>
        <v>1730</v>
      </c>
      <c r="J29" s="57" t="s">
        <v>1963</v>
      </c>
      <c r="K29" s="343"/>
      <c r="N29" s="185"/>
      <c r="O29" s="282"/>
      <c r="P29" s="185"/>
      <c r="Q29" s="283"/>
      <c r="R29" s="284"/>
      <c r="S29" s="185"/>
      <c r="T29" s="185"/>
      <c r="U29" s="285"/>
    </row>
    <row r="30" spans="1:21" ht="62.25" customHeight="1" x14ac:dyDescent="0.25">
      <c r="A30" s="71">
        <v>25</v>
      </c>
      <c r="B30" s="71" t="s">
        <v>1871</v>
      </c>
      <c r="C30" s="172" t="s">
        <v>1880</v>
      </c>
      <c r="D30" s="71">
        <v>10</v>
      </c>
      <c r="E30" s="172" t="s">
        <v>583</v>
      </c>
      <c r="F30" s="71" t="s">
        <v>584</v>
      </c>
      <c r="G30" s="105">
        <v>158</v>
      </c>
      <c r="H30" s="71">
        <v>100</v>
      </c>
      <c r="I30" s="314">
        <f>1.73*D30*H30</f>
        <v>1730</v>
      </c>
      <c r="J30" s="57" t="s">
        <v>1965</v>
      </c>
      <c r="K30" s="343"/>
      <c r="N30" s="185"/>
      <c r="O30" s="282"/>
      <c r="P30" s="185"/>
      <c r="Q30" s="283"/>
      <c r="R30" s="284"/>
      <c r="S30" s="185"/>
      <c r="T30" s="185"/>
      <c r="U30" s="285"/>
    </row>
    <row r="31" spans="1:21" ht="15.75" x14ac:dyDescent="0.25">
      <c r="A31" s="71">
        <v>26</v>
      </c>
      <c r="B31" s="71" t="s">
        <v>1871</v>
      </c>
      <c r="C31" s="172" t="s">
        <v>1898</v>
      </c>
      <c r="D31" s="71">
        <v>10</v>
      </c>
      <c r="E31" s="172" t="s">
        <v>574</v>
      </c>
      <c r="F31" s="71">
        <v>175</v>
      </c>
      <c r="G31" s="105">
        <v>71</v>
      </c>
      <c r="H31" s="71">
        <v>50</v>
      </c>
      <c r="I31" s="314">
        <f>1.73*D31*G31</f>
        <v>1228.3</v>
      </c>
      <c r="J31" s="299" t="s">
        <v>1698</v>
      </c>
      <c r="K31" s="343"/>
      <c r="N31" s="185"/>
      <c r="O31" s="282"/>
      <c r="P31" s="185"/>
      <c r="Q31" s="283"/>
      <c r="R31" s="284"/>
      <c r="S31" s="185"/>
      <c r="T31" s="185"/>
      <c r="U31" s="285"/>
    </row>
    <row r="32" spans="1:21" ht="15.75" x14ac:dyDescent="0.25">
      <c r="A32" s="71">
        <v>27</v>
      </c>
      <c r="B32" s="71" t="s">
        <v>1871</v>
      </c>
      <c r="C32" s="172" t="s">
        <v>1899</v>
      </c>
      <c r="D32" s="71">
        <v>10</v>
      </c>
      <c r="E32" s="172" t="s">
        <v>575</v>
      </c>
      <c r="F32" s="71">
        <v>210</v>
      </c>
      <c r="G32" s="105">
        <v>116</v>
      </c>
      <c r="H32" s="71">
        <v>150</v>
      </c>
      <c r="I32" s="314">
        <f>1.73*D32*G32</f>
        <v>2006.8000000000002</v>
      </c>
      <c r="J32" s="299" t="s">
        <v>1698</v>
      </c>
      <c r="K32" s="343"/>
      <c r="N32" s="185"/>
      <c r="O32" s="282"/>
      <c r="P32" s="185"/>
      <c r="Q32" s="283"/>
      <c r="R32" s="284"/>
      <c r="S32" s="185"/>
      <c r="T32" s="185"/>
      <c r="U32" s="285"/>
    </row>
    <row r="33" spans="1:21" ht="15.75" x14ac:dyDescent="0.25">
      <c r="A33" s="71">
        <v>28</v>
      </c>
      <c r="B33" s="71" t="s">
        <v>1871</v>
      </c>
      <c r="C33" s="172" t="s">
        <v>1900</v>
      </c>
      <c r="D33" s="71">
        <v>10</v>
      </c>
      <c r="E33" s="172" t="s">
        <v>575</v>
      </c>
      <c r="F33" s="71">
        <v>210</v>
      </c>
      <c r="G33" s="105">
        <v>212</v>
      </c>
      <c r="H33" s="71">
        <v>100</v>
      </c>
      <c r="I33" s="314">
        <f t="shared" ref="I33:I39" si="1">1.73*D33*H33</f>
        <v>1730</v>
      </c>
      <c r="J33" s="299" t="s">
        <v>1698</v>
      </c>
      <c r="K33" s="343"/>
      <c r="N33" s="185"/>
      <c r="O33" s="282"/>
      <c r="P33" s="185"/>
      <c r="Q33" s="283"/>
      <c r="R33" s="284"/>
      <c r="S33" s="185"/>
      <c r="T33" s="185"/>
      <c r="U33" s="285"/>
    </row>
    <row r="34" spans="1:21" ht="15.75" x14ac:dyDescent="0.25">
      <c r="A34" s="71">
        <v>29</v>
      </c>
      <c r="B34" s="71" t="s">
        <v>1871</v>
      </c>
      <c r="C34" s="172" t="s">
        <v>1901</v>
      </c>
      <c r="D34" s="71">
        <v>10</v>
      </c>
      <c r="E34" s="172" t="s">
        <v>575</v>
      </c>
      <c r="F34" s="71">
        <v>210</v>
      </c>
      <c r="G34" s="105">
        <v>212</v>
      </c>
      <c r="H34" s="71">
        <v>150</v>
      </c>
      <c r="I34" s="314">
        <f t="shared" si="1"/>
        <v>2595</v>
      </c>
      <c r="J34" s="299" t="s">
        <v>1698</v>
      </c>
      <c r="K34" s="343"/>
      <c r="N34" s="185"/>
      <c r="O34" s="282"/>
      <c r="P34" s="185"/>
      <c r="Q34" s="283"/>
      <c r="R34" s="284"/>
      <c r="S34" s="185"/>
      <c r="T34" s="185"/>
      <c r="U34" s="285"/>
    </row>
    <row r="35" spans="1:21" ht="15.75" x14ac:dyDescent="0.25">
      <c r="A35" s="71">
        <v>30</v>
      </c>
      <c r="B35" s="71" t="s">
        <v>1871</v>
      </c>
      <c r="C35" s="172" t="s">
        <v>1902</v>
      </c>
      <c r="D35" s="71">
        <v>10</v>
      </c>
      <c r="E35" s="172" t="s">
        <v>575</v>
      </c>
      <c r="F35" s="71">
        <v>210</v>
      </c>
      <c r="G35" s="105">
        <v>113</v>
      </c>
      <c r="H35" s="71">
        <v>100</v>
      </c>
      <c r="I35" s="314">
        <f t="shared" si="1"/>
        <v>1730</v>
      </c>
      <c r="J35" s="299" t="s">
        <v>1698</v>
      </c>
      <c r="K35" s="343"/>
      <c r="N35" s="185"/>
      <c r="O35" s="282"/>
      <c r="P35" s="185"/>
      <c r="Q35" s="283"/>
      <c r="R35" s="284"/>
      <c r="S35" s="185"/>
      <c r="T35" s="185"/>
      <c r="U35" s="285"/>
    </row>
    <row r="36" spans="1:21" ht="52.5" customHeight="1" x14ac:dyDescent="0.25">
      <c r="A36" s="71">
        <v>31</v>
      </c>
      <c r="B36" s="71" t="s">
        <v>1871</v>
      </c>
      <c r="C36" s="172" t="s">
        <v>1903</v>
      </c>
      <c r="D36" s="71">
        <v>10</v>
      </c>
      <c r="E36" s="172" t="s">
        <v>585</v>
      </c>
      <c r="F36" s="71" t="s">
        <v>586</v>
      </c>
      <c r="G36" s="105">
        <v>212</v>
      </c>
      <c r="H36" s="71">
        <v>200</v>
      </c>
      <c r="I36" s="314">
        <f t="shared" si="1"/>
        <v>3460</v>
      </c>
      <c r="J36" s="57" t="s">
        <v>1966</v>
      </c>
      <c r="K36" s="343"/>
      <c r="N36" s="185"/>
      <c r="O36" s="282"/>
      <c r="P36" s="185"/>
      <c r="Q36" s="283"/>
      <c r="R36" s="284"/>
      <c r="S36" s="185"/>
      <c r="T36" s="185"/>
      <c r="U36" s="285"/>
    </row>
    <row r="37" spans="1:21" ht="31.5" x14ac:dyDescent="0.25">
      <c r="A37" s="71">
        <v>32</v>
      </c>
      <c r="B37" s="71" t="s">
        <v>1871</v>
      </c>
      <c r="C37" s="172" t="s">
        <v>1904</v>
      </c>
      <c r="D37" s="71">
        <v>10</v>
      </c>
      <c r="E37" s="172" t="s">
        <v>585</v>
      </c>
      <c r="F37" s="71" t="s">
        <v>586</v>
      </c>
      <c r="G37" s="105">
        <v>141</v>
      </c>
      <c r="H37" s="71">
        <v>150</v>
      </c>
      <c r="I37" s="360">
        <f t="shared" si="1"/>
        <v>2595</v>
      </c>
      <c r="J37" s="409" t="s">
        <v>1967</v>
      </c>
      <c r="K37" s="343"/>
      <c r="N37" s="185"/>
      <c r="O37" s="282"/>
      <c r="P37" s="185"/>
      <c r="Q37" s="283"/>
      <c r="R37" s="284"/>
      <c r="S37" s="185"/>
      <c r="T37" s="185"/>
      <c r="U37" s="285"/>
    </row>
    <row r="38" spans="1:21" ht="15.75" x14ac:dyDescent="0.25">
      <c r="A38" s="71">
        <v>33</v>
      </c>
      <c r="B38" s="71" t="s">
        <v>1871</v>
      </c>
      <c r="C38" s="172" t="s">
        <v>1905</v>
      </c>
      <c r="D38" s="71">
        <v>10</v>
      </c>
      <c r="E38" s="172" t="s">
        <v>585</v>
      </c>
      <c r="F38" s="71" t="s">
        <v>588</v>
      </c>
      <c r="G38" s="105">
        <v>141</v>
      </c>
      <c r="H38" s="71">
        <v>100</v>
      </c>
      <c r="I38" s="314">
        <f t="shared" si="1"/>
        <v>1730</v>
      </c>
      <c r="J38" s="299" t="s">
        <v>1698</v>
      </c>
      <c r="K38" s="343"/>
      <c r="N38" s="185"/>
      <c r="O38" s="282"/>
      <c r="P38" s="185"/>
      <c r="Q38" s="283"/>
      <c r="R38" s="284"/>
      <c r="S38" s="185"/>
      <c r="T38" s="185"/>
      <c r="U38" s="285"/>
    </row>
    <row r="39" spans="1:21" ht="39.75" customHeight="1" x14ac:dyDescent="0.25">
      <c r="A39" s="71">
        <v>34</v>
      </c>
      <c r="B39" s="71" t="s">
        <v>1871</v>
      </c>
      <c r="C39" s="172" t="s">
        <v>1906</v>
      </c>
      <c r="D39" s="71">
        <v>10</v>
      </c>
      <c r="E39" s="172" t="s">
        <v>836</v>
      </c>
      <c r="F39" s="71" t="s">
        <v>579</v>
      </c>
      <c r="G39" s="105">
        <v>283</v>
      </c>
      <c r="H39" s="71">
        <v>150</v>
      </c>
      <c r="I39" s="314">
        <f t="shared" si="1"/>
        <v>2595</v>
      </c>
      <c r="J39" s="57" t="s">
        <v>1968</v>
      </c>
      <c r="K39" s="343"/>
      <c r="N39" s="185"/>
      <c r="O39" s="282"/>
      <c r="P39" s="185"/>
      <c r="Q39" s="283"/>
      <c r="R39" s="284"/>
      <c r="S39" s="185"/>
      <c r="T39" s="185"/>
      <c r="U39" s="285"/>
    </row>
    <row r="40" spans="1:21" ht="36" customHeight="1" x14ac:dyDescent="0.25">
      <c r="A40" s="71">
        <v>35</v>
      </c>
      <c r="B40" s="71" t="s">
        <v>1871</v>
      </c>
      <c r="C40" s="172" t="s">
        <v>1907</v>
      </c>
      <c r="D40" s="71">
        <v>10</v>
      </c>
      <c r="E40" s="172" t="s">
        <v>575</v>
      </c>
      <c r="F40" s="71">
        <v>210</v>
      </c>
      <c r="G40" s="105">
        <v>283</v>
      </c>
      <c r="H40" s="71">
        <v>200</v>
      </c>
      <c r="I40" s="314">
        <f>1.73*D40*G40</f>
        <v>4895.9000000000005</v>
      </c>
      <c r="J40" s="299" t="s">
        <v>1698</v>
      </c>
      <c r="K40" s="343"/>
      <c r="N40" s="185"/>
      <c r="O40" s="282"/>
      <c r="P40" s="185"/>
      <c r="Q40" s="283"/>
      <c r="R40" s="284"/>
      <c r="S40" s="185"/>
      <c r="T40" s="185"/>
      <c r="U40" s="285"/>
    </row>
    <row r="41" spans="1:21" ht="39" customHeight="1" x14ac:dyDescent="0.25">
      <c r="A41" s="71">
        <v>36</v>
      </c>
      <c r="B41" s="71" t="s">
        <v>1871</v>
      </c>
      <c r="C41" s="172" t="s">
        <v>1908</v>
      </c>
      <c r="D41" s="71">
        <v>10</v>
      </c>
      <c r="E41" s="172" t="s">
        <v>587</v>
      </c>
      <c r="F41" s="71" t="s">
        <v>588</v>
      </c>
      <c r="G41" s="105">
        <v>150</v>
      </c>
      <c r="H41" s="71">
        <v>150</v>
      </c>
      <c r="I41" s="314">
        <f>1.73*D41*H41</f>
        <v>2595</v>
      </c>
      <c r="J41" s="57" t="s">
        <v>1970</v>
      </c>
      <c r="K41" s="343"/>
      <c r="N41" s="185"/>
      <c r="O41" s="282"/>
      <c r="P41" s="185"/>
      <c r="Q41" s="283"/>
      <c r="R41" s="284"/>
      <c r="S41" s="185"/>
      <c r="T41" s="185"/>
      <c r="U41" s="285"/>
    </row>
    <row r="42" spans="1:21" ht="36.75" customHeight="1" x14ac:dyDescent="0.25">
      <c r="A42" s="71">
        <v>37</v>
      </c>
      <c r="B42" s="71" t="s">
        <v>1871</v>
      </c>
      <c r="C42" s="172" t="s">
        <v>1909</v>
      </c>
      <c r="D42" s="71">
        <v>10</v>
      </c>
      <c r="E42" s="172" t="s">
        <v>836</v>
      </c>
      <c r="F42" s="71" t="s">
        <v>579</v>
      </c>
      <c r="G42" s="105">
        <v>150</v>
      </c>
      <c r="H42" s="71">
        <v>150</v>
      </c>
      <c r="I42" s="314">
        <f>1.73*D42*G42</f>
        <v>2595</v>
      </c>
      <c r="J42" s="57" t="s">
        <v>1969</v>
      </c>
      <c r="K42" s="343"/>
      <c r="N42" s="185"/>
      <c r="O42" s="282"/>
      <c r="P42" s="185"/>
      <c r="Q42" s="283"/>
      <c r="R42" s="284"/>
      <c r="S42" s="185"/>
      <c r="T42" s="185"/>
      <c r="U42" s="285"/>
    </row>
    <row r="43" spans="1:21" ht="22.5" customHeight="1" x14ac:dyDescent="0.25">
      <c r="A43" s="71">
        <v>38</v>
      </c>
      <c r="B43" s="71" t="s">
        <v>1871</v>
      </c>
      <c r="C43" s="172" t="s">
        <v>1910</v>
      </c>
      <c r="D43" s="71">
        <v>10</v>
      </c>
      <c r="E43" s="172" t="s">
        <v>590</v>
      </c>
      <c r="F43" s="71">
        <v>162</v>
      </c>
      <c r="G43" s="105">
        <v>50</v>
      </c>
      <c r="H43" s="71">
        <v>50</v>
      </c>
      <c r="I43" s="314">
        <f>1.73*D43*H43</f>
        <v>865</v>
      </c>
      <c r="J43" s="299" t="s">
        <v>1698</v>
      </c>
      <c r="K43" s="343"/>
      <c r="N43" s="185"/>
      <c r="O43" s="282"/>
      <c r="P43" s="185"/>
      <c r="Q43" s="283"/>
      <c r="R43" s="284"/>
      <c r="S43" s="185"/>
      <c r="T43" s="185"/>
      <c r="U43" s="285"/>
    </row>
    <row r="44" spans="1:21" ht="37.5" customHeight="1" x14ac:dyDescent="0.25">
      <c r="A44" s="71">
        <v>39</v>
      </c>
      <c r="B44" s="71" t="s">
        <v>1871</v>
      </c>
      <c r="C44" s="172" t="s">
        <v>1911</v>
      </c>
      <c r="D44" s="71">
        <v>10</v>
      </c>
      <c r="E44" s="172" t="s">
        <v>575</v>
      </c>
      <c r="F44" s="71">
        <v>210</v>
      </c>
      <c r="G44" s="105">
        <v>212</v>
      </c>
      <c r="H44" s="71">
        <v>100</v>
      </c>
      <c r="I44" s="314">
        <f>1.73*D44*H44</f>
        <v>1730</v>
      </c>
      <c r="J44" s="299" t="s">
        <v>1698</v>
      </c>
      <c r="K44" s="343"/>
      <c r="N44" s="185"/>
      <c r="O44" s="282"/>
      <c r="P44" s="185"/>
      <c r="Q44" s="283"/>
      <c r="R44" s="284"/>
      <c r="S44" s="185"/>
      <c r="T44" s="185"/>
      <c r="U44" s="285"/>
    </row>
    <row r="45" spans="1:21" ht="31.5" customHeight="1" x14ac:dyDescent="0.25">
      <c r="A45" s="71">
        <v>40</v>
      </c>
      <c r="B45" s="71" t="s">
        <v>1871</v>
      </c>
      <c r="C45" s="172" t="s">
        <v>1912</v>
      </c>
      <c r="D45" s="71">
        <v>10</v>
      </c>
      <c r="E45" s="172" t="s">
        <v>839</v>
      </c>
      <c r="F45" s="71" t="s">
        <v>591</v>
      </c>
      <c r="G45" s="105">
        <v>212</v>
      </c>
      <c r="H45" s="71">
        <v>100</v>
      </c>
      <c r="I45" s="314">
        <f>1.73*D45*H45</f>
        <v>1730</v>
      </c>
      <c r="J45" s="57" t="s">
        <v>1971</v>
      </c>
      <c r="K45" s="343"/>
      <c r="N45" s="185"/>
      <c r="O45" s="282"/>
      <c r="P45" s="185"/>
      <c r="Q45" s="283"/>
      <c r="R45" s="284"/>
      <c r="S45" s="185"/>
      <c r="T45" s="185"/>
      <c r="U45" s="285"/>
    </row>
    <row r="46" spans="1:21" ht="38.25" customHeight="1" x14ac:dyDescent="0.25">
      <c r="A46" s="71">
        <v>41</v>
      </c>
      <c r="B46" s="71" t="s">
        <v>1871</v>
      </c>
      <c r="C46" s="172" t="s">
        <v>1913</v>
      </c>
      <c r="D46" s="71">
        <v>10</v>
      </c>
      <c r="E46" s="172" t="s">
        <v>575</v>
      </c>
      <c r="F46" s="71">
        <v>210</v>
      </c>
      <c r="G46" s="105">
        <v>212</v>
      </c>
      <c r="H46" s="71">
        <v>150</v>
      </c>
      <c r="I46" s="314">
        <f>1.73*D46*H46</f>
        <v>2595</v>
      </c>
      <c r="J46" s="299" t="s">
        <v>1698</v>
      </c>
      <c r="K46" s="343"/>
      <c r="N46" s="185"/>
      <c r="O46" s="282"/>
      <c r="P46" s="185"/>
      <c r="Q46" s="283"/>
      <c r="R46" s="284"/>
      <c r="S46" s="185"/>
      <c r="T46" s="185"/>
      <c r="U46" s="285"/>
    </row>
    <row r="47" spans="1:21" ht="15.75" x14ac:dyDescent="0.25">
      <c r="A47" s="71">
        <v>42</v>
      </c>
      <c r="B47" s="71" t="s">
        <v>1871</v>
      </c>
      <c r="C47" s="172" t="s">
        <v>1914</v>
      </c>
      <c r="D47" s="71">
        <v>10</v>
      </c>
      <c r="E47" s="172" t="s">
        <v>33</v>
      </c>
      <c r="F47" s="71">
        <v>275</v>
      </c>
      <c r="G47" s="105">
        <v>212</v>
      </c>
      <c r="H47" s="71">
        <v>100</v>
      </c>
      <c r="I47" s="314">
        <f>1.73*D47*H47</f>
        <v>1730</v>
      </c>
      <c r="J47" s="299" t="s">
        <v>1698</v>
      </c>
      <c r="K47" s="343"/>
      <c r="N47" s="185"/>
      <c r="O47" s="282"/>
      <c r="P47" s="185"/>
      <c r="Q47" s="283"/>
      <c r="R47" s="284"/>
      <c r="S47" s="185"/>
      <c r="T47" s="185"/>
      <c r="U47" s="285"/>
    </row>
    <row r="48" spans="1:21" ht="15.75" x14ac:dyDescent="0.25">
      <c r="A48" s="71">
        <v>43</v>
      </c>
      <c r="B48" s="71" t="s">
        <v>1871</v>
      </c>
      <c r="C48" s="172" t="s">
        <v>1915</v>
      </c>
      <c r="D48" s="71">
        <v>10</v>
      </c>
      <c r="E48" s="172" t="s">
        <v>574</v>
      </c>
      <c r="F48" s="71">
        <v>175</v>
      </c>
      <c r="G48" s="105">
        <v>29</v>
      </c>
      <c r="H48" s="71">
        <v>50</v>
      </c>
      <c r="I48" s="314">
        <f>1.73*D48*G48</f>
        <v>501.70000000000005</v>
      </c>
      <c r="J48" s="299" t="s">
        <v>1698</v>
      </c>
      <c r="K48" s="343"/>
      <c r="N48" s="185"/>
      <c r="O48" s="282"/>
      <c r="P48" s="185"/>
      <c r="Q48" s="283"/>
      <c r="R48" s="284"/>
      <c r="S48" s="185"/>
      <c r="T48" s="185"/>
      <c r="U48" s="285"/>
    </row>
    <row r="49" spans="1:21" ht="15.75" x14ac:dyDescent="0.25">
      <c r="A49" s="71">
        <v>44</v>
      </c>
      <c r="B49" s="71" t="s">
        <v>1871</v>
      </c>
      <c r="C49" s="172" t="s">
        <v>1916</v>
      </c>
      <c r="D49" s="71">
        <v>10</v>
      </c>
      <c r="E49" s="172" t="s">
        <v>574</v>
      </c>
      <c r="F49" s="71">
        <v>175</v>
      </c>
      <c r="G49" s="105">
        <v>56</v>
      </c>
      <c r="H49" s="71">
        <v>50</v>
      </c>
      <c r="I49" s="314">
        <f>1.73*D49*H49</f>
        <v>865</v>
      </c>
      <c r="J49" s="299" t="s">
        <v>1698</v>
      </c>
      <c r="K49" s="343"/>
      <c r="N49" s="185"/>
      <c r="O49" s="282"/>
      <c r="P49" s="185"/>
      <c r="Q49" s="283"/>
      <c r="R49" s="284"/>
      <c r="S49" s="185"/>
      <c r="T49" s="185"/>
      <c r="U49" s="285"/>
    </row>
    <row r="50" spans="1:21" ht="15.75" x14ac:dyDescent="0.25">
      <c r="A50" s="71">
        <v>45</v>
      </c>
      <c r="B50" s="71" t="s">
        <v>1871</v>
      </c>
      <c r="C50" s="172" t="s">
        <v>1917</v>
      </c>
      <c r="D50" s="71">
        <v>10</v>
      </c>
      <c r="E50" s="172" t="s">
        <v>574</v>
      </c>
      <c r="F50" s="71">
        <v>175</v>
      </c>
      <c r="G50" s="105">
        <v>58</v>
      </c>
      <c r="H50" s="71">
        <v>100</v>
      </c>
      <c r="I50" s="314">
        <f>1.73*D50*H50</f>
        <v>1730</v>
      </c>
      <c r="J50" s="299" t="s">
        <v>1698</v>
      </c>
      <c r="K50" s="343"/>
      <c r="N50" s="185"/>
      <c r="O50" s="282"/>
      <c r="P50" s="185"/>
      <c r="Q50" s="283"/>
      <c r="R50" s="284"/>
      <c r="S50" s="185"/>
      <c r="T50" s="185"/>
      <c r="U50" s="285"/>
    </row>
    <row r="51" spans="1:21" ht="37.5" customHeight="1" x14ac:dyDescent="0.25">
      <c r="A51" s="71">
        <v>46</v>
      </c>
      <c r="B51" s="71" t="s">
        <v>1871</v>
      </c>
      <c r="C51" s="172" t="s">
        <v>1918</v>
      </c>
      <c r="D51" s="71">
        <v>6</v>
      </c>
      <c r="E51" s="172" t="s">
        <v>574</v>
      </c>
      <c r="F51" s="71">
        <v>175</v>
      </c>
      <c r="G51" s="105">
        <v>212</v>
      </c>
      <c r="H51" s="71">
        <v>150</v>
      </c>
      <c r="I51" s="314">
        <f>1.73*D51*H51</f>
        <v>1556.9999999999998</v>
      </c>
      <c r="J51" s="299" t="s">
        <v>1698</v>
      </c>
      <c r="K51" s="343"/>
      <c r="N51" s="185"/>
      <c r="O51" s="282"/>
      <c r="P51" s="185"/>
      <c r="Q51" s="283"/>
      <c r="R51" s="284"/>
      <c r="S51" s="185"/>
      <c r="T51" s="185"/>
      <c r="U51" s="285"/>
    </row>
    <row r="52" spans="1:21" ht="29.25" customHeight="1" x14ac:dyDescent="0.25">
      <c r="A52" s="71">
        <v>47</v>
      </c>
      <c r="B52" s="71" t="s">
        <v>1871</v>
      </c>
      <c r="C52" s="172" t="s">
        <v>1919</v>
      </c>
      <c r="D52" s="71">
        <v>6</v>
      </c>
      <c r="E52" s="172" t="s">
        <v>574</v>
      </c>
      <c r="F52" s="71">
        <v>175</v>
      </c>
      <c r="G52" s="105">
        <v>46</v>
      </c>
      <c r="H52" s="71">
        <v>50</v>
      </c>
      <c r="I52" s="314">
        <f>1.73*D52*G52</f>
        <v>477.47999999999996</v>
      </c>
      <c r="J52" s="299" t="s">
        <v>1698</v>
      </c>
      <c r="K52" s="343"/>
      <c r="N52" s="185"/>
      <c r="O52" s="282"/>
      <c r="P52" s="185"/>
      <c r="Q52" s="283"/>
      <c r="R52" s="284"/>
      <c r="S52" s="185"/>
      <c r="T52" s="185"/>
      <c r="U52" s="285"/>
    </row>
    <row r="53" spans="1:21" ht="15.75" x14ac:dyDescent="0.25">
      <c r="A53" s="71">
        <v>48</v>
      </c>
      <c r="B53" s="71" t="s">
        <v>1871</v>
      </c>
      <c r="C53" s="172" t="s">
        <v>1920</v>
      </c>
      <c r="D53" s="71">
        <v>10</v>
      </c>
      <c r="E53" s="172" t="s">
        <v>574</v>
      </c>
      <c r="F53" s="71">
        <v>175</v>
      </c>
      <c r="G53" s="105">
        <v>64</v>
      </c>
      <c r="H53" s="71">
        <v>75</v>
      </c>
      <c r="I53" s="314">
        <f>1.73*D53*G53</f>
        <v>1107.2</v>
      </c>
      <c r="J53" s="299" t="s">
        <v>1698</v>
      </c>
      <c r="K53" s="343"/>
      <c r="N53" s="185"/>
      <c r="O53" s="282"/>
      <c r="P53" s="185"/>
      <c r="Q53" s="283"/>
      <c r="R53" s="284"/>
      <c r="S53" s="185"/>
      <c r="T53" s="185"/>
      <c r="U53" s="285"/>
    </row>
    <row r="54" spans="1:21" ht="38.25" customHeight="1" x14ac:dyDescent="0.25">
      <c r="A54" s="71">
        <v>49</v>
      </c>
      <c r="B54" s="71" t="s">
        <v>1871</v>
      </c>
      <c r="C54" s="172" t="s">
        <v>1921</v>
      </c>
      <c r="D54" s="71">
        <v>10</v>
      </c>
      <c r="E54" s="172" t="s">
        <v>574</v>
      </c>
      <c r="F54" s="71">
        <v>170</v>
      </c>
      <c r="G54" s="105">
        <v>29</v>
      </c>
      <c r="H54" s="71">
        <v>50</v>
      </c>
      <c r="I54" s="314">
        <f>1.73*D54*G54</f>
        <v>501.70000000000005</v>
      </c>
      <c r="J54" s="299" t="s">
        <v>1698</v>
      </c>
      <c r="K54" s="343"/>
      <c r="N54" s="185"/>
      <c r="O54" s="282"/>
      <c r="P54" s="185"/>
      <c r="Q54" s="283"/>
      <c r="R54" s="284"/>
      <c r="S54" s="185"/>
      <c r="T54" s="185"/>
      <c r="U54" s="285"/>
    </row>
    <row r="55" spans="1:21" ht="31.5" x14ac:dyDescent="0.25">
      <c r="A55" s="71">
        <v>50</v>
      </c>
      <c r="B55" s="71" t="s">
        <v>1871</v>
      </c>
      <c r="C55" s="172" t="s">
        <v>1922</v>
      </c>
      <c r="D55" s="71">
        <v>10</v>
      </c>
      <c r="E55" s="172" t="s">
        <v>592</v>
      </c>
      <c r="F55" s="71" t="s">
        <v>593</v>
      </c>
      <c r="G55" s="105">
        <v>29</v>
      </c>
      <c r="H55" s="71">
        <v>50</v>
      </c>
      <c r="I55" s="314">
        <f>1.73*D55*G55</f>
        <v>501.70000000000005</v>
      </c>
      <c r="J55" s="57" t="s">
        <v>1973</v>
      </c>
      <c r="K55" s="343"/>
      <c r="N55" s="185"/>
      <c r="O55" s="282"/>
      <c r="P55" s="185"/>
      <c r="Q55" s="283"/>
      <c r="R55" s="284"/>
      <c r="S55" s="185"/>
      <c r="T55" s="185"/>
      <c r="U55" s="285"/>
    </row>
    <row r="56" spans="1:21" ht="42" customHeight="1" x14ac:dyDescent="0.25">
      <c r="A56" s="71">
        <v>51</v>
      </c>
      <c r="B56" s="71" t="s">
        <v>1871</v>
      </c>
      <c r="C56" s="172" t="s">
        <v>1923</v>
      </c>
      <c r="D56" s="71">
        <v>10</v>
      </c>
      <c r="E56" s="172" t="s">
        <v>574</v>
      </c>
      <c r="F56" s="71">
        <v>175</v>
      </c>
      <c r="G56" s="105">
        <v>58</v>
      </c>
      <c r="H56" s="71">
        <v>100</v>
      </c>
      <c r="I56" s="314">
        <f>1.73*D56*G56</f>
        <v>1003.4000000000001</v>
      </c>
      <c r="J56" s="299" t="s">
        <v>1698</v>
      </c>
      <c r="K56" s="343"/>
      <c r="N56" s="185"/>
      <c r="O56" s="282"/>
      <c r="P56" s="185"/>
      <c r="Q56" s="283"/>
      <c r="R56" s="284"/>
      <c r="S56" s="185"/>
      <c r="T56" s="185"/>
      <c r="U56" s="285"/>
    </row>
    <row r="57" spans="1:21" ht="65.25" customHeight="1" x14ac:dyDescent="0.25">
      <c r="A57" s="71">
        <v>52</v>
      </c>
      <c r="B57" s="71" t="s">
        <v>1871</v>
      </c>
      <c r="C57" s="172" t="s">
        <v>1924</v>
      </c>
      <c r="D57" s="71">
        <v>10</v>
      </c>
      <c r="E57" s="172" t="s">
        <v>594</v>
      </c>
      <c r="F57" s="71" t="s">
        <v>595</v>
      </c>
      <c r="G57" s="105">
        <v>253</v>
      </c>
      <c r="H57" s="71">
        <v>300</v>
      </c>
      <c r="I57" s="314">
        <f>1.73*D57*134</f>
        <v>2318.2000000000003</v>
      </c>
      <c r="J57" s="57" t="s">
        <v>1974</v>
      </c>
      <c r="K57" s="343"/>
      <c r="N57" s="185"/>
      <c r="O57" s="282"/>
      <c r="P57" s="185"/>
      <c r="Q57" s="283"/>
      <c r="R57" s="284"/>
      <c r="S57" s="185"/>
      <c r="T57" s="185"/>
      <c r="U57" s="285"/>
    </row>
    <row r="58" spans="1:21" ht="78.75" customHeight="1" x14ac:dyDescent="0.25">
      <c r="A58" s="71">
        <v>53</v>
      </c>
      <c r="B58" s="71" t="s">
        <v>1871</v>
      </c>
      <c r="C58" s="172" t="s">
        <v>1925</v>
      </c>
      <c r="D58" s="71">
        <v>10</v>
      </c>
      <c r="E58" s="172" t="s">
        <v>596</v>
      </c>
      <c r="F58" s="71" t="s">
        <v>597</v>
      </c>
      <c r="G58" s="105">
        <v>221</v>
      </c>
      <c r="H58" s="71">
        <v>200</v>
      </c>
      <c r="I58" s="314">
        <f>1.73*D58*H58</f>
        <v>3460</v>
      </c>
      <c r="J58" s="57" t="s">
        <v>1975</v>
      </c>
      <c r="K58" s="343"/>
      <c r="N58" s="185"/>
      <c r="O58" s="282"/>
      <c r="P58" s="185"/>
      <c r="Q58" s="283"/>
      <c r="R58" s="284"/>
      <c r="S58" s="185"/>
      <c r="T58" s="185"/>
      <c r="U58" s="285"/>
    </row>
    <row r="59" spans="1:21" ht="110.25" customHeight="1" x14ac:dyDescent="0.25">
      <c r="A59" s="71">
        <v>54</v>
      </c>
      <c r="B59" s="71" t="s">
        <v>1871</v>
      </c>
      <c r="C59" s="172" t="s">
        <v>1926</v>
      </c>
      <c r="D59" s="71">
        <v>10</v>
      </c>
      <c r="E59" s="172" t="s">
        <v>598</v>
      </c>
      <c r="F59" s="71" t="s">
        <v>599</v>
      </c>
      <c r="G59" s="105">
        <v>237</v>
      </c>
      <c r="H59" s="71">
        <v>100</v>
      </c>
      <c r="I59" s="314">
        <f>1.73*D59*H59</f>
        <v>1730</v>
      </c>
      <c r="J59" s="57" t="s">
        <v>1976</v>
      </c>
      <c r="K59" s="343"/>
      <c r="N59" s="185"/>
      <c r="O59" s="282"/>
      <c r="P59" s="185"/>
      <c r="Q59" s="283"/>
      <c r="R59" s="284"/>
      <c r="S59" s="185"/>
      <c r="T59" s="185"/>
      <c r="U59" s="285"/>
    </row>
    <row r="60" spans="1:21" ht="70.5" customHeight="1" x14ac:dyDescent="0.25">
      <c r="A60" s="71">
        <v>55</v>
      </c>
      <c r="B60" s="71" t="s">
        <v>1871</v>
      </c>
      <c r="C60" s="172" t="s">
        <v>1927</v>
      </c>
      <c r="D60" s="71">
        <v>10</v>
      </c>
      <c r="E60" s="172" t="s">
        <v>600</v>
      </c>
      <c r="F60" s="71">
        <v>192</v>
      </c>
      <c r="G60" s="105">
        <v>7.9</v>
      </c>
      <c r="H60" s="71">
        <v>100</v>
      </c>
      <c r="I60" s="314">
        <f>1.73*D60*G60</f>
        <v>136.67000000000002</v>
      </c>
      <c r="J60" s="299" t="s">
        <v>1698</v>
      </c>
      <c r="K60" s="343"/>
      <c r="N60" s="185"/>
      <c r="O60" s="282"/>
      <c r="P60" s="185"/>
      <c r="Q60" s="283"/>
      <c r="R60" s="284"/>
      <c r="S60" s="185"/>
      <c r="T60" s="185"/>
      <c r="U60" s="285"/>
    </row>
    <row r="61" spans="1:21" ht="60.75" customHeight="1" x14ac:dyDescent="0.25">
      <c r="A61" s="71">
        <v>56</v>
      </c>
      <c r="B61" s="71" t="s">
        <v>1871</v>
      </c>
      <c r="C61" s="172" t="s">
        <v>1928</v>
      </c>
      <c r="D61" s="71">
        <v>10</v>
      </c>
      <c r="E61" s="172" t="s">
        <v>601</v>
      </c>
      <c r="F61" s="71" t="s">
        <v>602</v>
      </c>
      <c r="G61" s="105">
        <v>285</v>
      </c>
      <c r="H61" s="71">
        <v>300</v>
      </c>
      <c r="I61" s="314">
        <f>1.73*D61*162</f>
        <v>2802.6</v>
      </c>
      <c r="J61" s="57" t="s">
        <v>1977</v>
      </c>
      <c r="K61" s="343"/>
      <c r="N61" s="185"/>
      <c r="O61" s="282"/>
      <c r="P61" s="185"/>
      <c r="Q61" s="283"/>
      <c r="R61" s="284"/>
      <c r="S61" s="185"/>
      <c r="T61" s="185"/>
      <c r="U61" s="285"/>
    </row>
    <row r="62" spans="1:21" ht="66" customHeight="1" x14ac:dyDescent="0.25">
      <c r="A62" s="71">
        <v>57</v>
      </c>
      <c r="B62" s="71" t="s">
        <v>1871</v>
      </c>
      <c r="C62" s="172" t="s">
        <v>1929</v>
      </c>
      <c r="D62" s="71">
        <v>10</v>
      </c>
      <c r="E62" s="172" t="s">
        <v>603</v>
      </c>
      <c r="F62" s="71" t="s">
        <v>591</v>
      </c>
      <c r="G62" s="105">
        <v>253</v>
      </c>
      <c r="H62" s="71">
        <v>200</v>
      </c>
      <c r="I62" s="314">
        <f>1.73*D62*H62</f>
        <v>3460</v>
      </c>
      <c r="J62" s="57" t="s">
        <v>1972</v>
      </c>
      <c r="K62" s="343"/>
      <c r="N62" s="185"/>
      <c r="O62" s="282"/>
      <c r="P62" s="185"/>
      <c r="Q62" s="283"/>
      <c r="R62" s="284"/>
      <c r="S62" s="185"/>
      <c r="T62" s="185"/>
      <c r="U62" s="285"/>
    </row>
    <row r="63" spans="1:21" ht="59.25" customHeight="1" x14ac:dyDescent="0.25">
      <c r="A63" s="71">
        <v>58</v>
      </c>
      <c r="B63" s="71" t="s">
        <v>1871</v>
      </c>
      <c r="C63" s="172" t="s">
        <v>1930</v>
      </c>
      <c r="D63" s="71">
        <v>10</v>
      </c>
      <c r="E63" s="172" t="s">
        <v>604</v>
      </c>
      <c r="F63" s="71" t="s">
        <v>605</v>
      </c>
      <c r="G63" s="105">
        <v>285</v>
      </c>
      <c r="H63" s="71">
        <v>300</v>
      </c>
      <c r="I63" s="314">
        <f>1.73*D63*G63</f>
        <v>4930.5</v>
      </c>
      <c r="J63" s="57" t="s">
        <v>1978</v>
      </c>
      <c r="K63" s="343"/>
      <c r="N63" s="185"/>
      <c r="O63" s="282"/>
      <c r="P63" s="185"/>
      <c r="Q63" s="283"/>
      <c r="R63" s="284"/>
      <c r="S63" s="185"/>
      <c r="T63" s="185"/>
      <c r="U63" s="285"/>
    </row>
    <row r="64" spans="1:21" ht="67.5" customHeight="1" x14ac:dyDescent="0.25">
      <c r="A64" s="71">
        <v>59</v>
      </c>
      <c r="B64" s="71" t="s">
        <v>1871</v>
      </c>
      <c r="C64" s="172" t="s">
        <v>1931</v>
      </c>
      <c r="D64" s="71">
        <v>10</v>
      </c>
      <c r="E64" s="172" t="s">
        <v>606</v>
      </c>
      <c r="F64" s="71" t="s">
        <v>607</v>
      </c>
      <c r="G64" s="105">
        <v>285</v>
      </c>
      <c r="H64" s="71">
        <v>200</v>
      </c>
      <c r="I64" s="314">
        <f>1.73*D64*162</f>
        <v>2802.6</v>
      </c>
      <c r="J64" s="57" t="s">
        <v>1972</v>
      </c>
      <c r="K64" s="343"/>
      <c r="N64" s="185"/>
      <c r="O64" s="282"/>
      <c r="P64" s="185"/>
      <c r="Q64" s="283"/>
      <c r="R64" s="284"/>
      <c r="S64" s="185"/>
      <c r="T64" s="185"/>
      <c r="U64" s="285"/>
    </row>
    <row r="65" spans="1:21" ht="48" customHeight="1" x14ac:dyDescent="0.25">
      <c r="A65" s="71">
        <v>60</v>
      </c>
      <c r="B65" s="71" t="s">
        <v>1871</v>
      </c>
      <c r="C65" s="172" t="s">
        <v>1932</v>
      </c>
      <c r="D65" s="71">
        <v>10</v>
      </c>
      <c r="E65" s="172" t="s">
        <v>608</v>
      </c>
      <c r="F65" s="71" t="s">
        <v>605</v>
      </c>
      <c r="G65" s="105">
        <v>190</v>
      </c>
      <c r="H65" s="71">
        <v>200</v>
      </c>
      <c r="I65" s="314">
        <f>1.73*D65*162</f>
        <v>2802.6</v>
      </c>
      <c r="J65" s="57" t="s">
        <v>1979</v>
      </c>
      <c r="K65" s="343"/>
      <c r="N65" s="185"/>
      <c r="O65" s="282"/>
      <c r="P65" s="185"/>
      <c r="Q65" s="283"/>
      <c r="R65" s="284"/>
      <c r="S65" s="185"/>
      <c r="T65" s="185"/>
      <c r="U65" s="285"/>
    </row>
    <row r="66" spans="1:21" ht="47.25" customHeight="1" x14ac:dyDescent="0.25">
      <c r="A66" s="71">
        <v>61</v>
      </c>
      <c r="B66" s="71" t="s">
        <v>1871</v>
      </c>
      <c r="C66" s="172" t="s">
        <v>1933</v>
      </c>
      <c r="D66" s="71">
        <v>10</v>
      </c>
      <c r="E66" s="172" t="s">
        <v>604</v>
      </c>
      <c r="F66" s="71" t="s">
        <v>605</v>
      </c>
      <c r="G66" s="105">
        <v>285</v>
      </c>
      <c r="H66" s="71">
        <v>300</v>
      </c>
      <c r="I66" s="314">
        <f>1.73*D66*162</f>
        <v>2802.6</v>
      </c>
      <c r="J66" s="57" t="s">
        <v>1980</v>
      </c>
      <c r="K66" s="343"/>
      <c r="N66" s="185"/>
      <c r="O66" s="282"/>
      <c r="P66" s="185"/>
      <c r="Q66" s="283"/>
      <c r="R66" s="284"/>
      <c r="S66" s="185"/>
      <c r="T66" s="185"/>
      <c r="U66" s="285"/>
    </row>
    <row r="67" spans="1:21" ht="15.75" x14ac:dyDescent="0.25">
      <c r="A67" s="71">
        <v>62</v>
      </c>
      <c r="B67" s="71" t="s">
        <v>1871</v>
      </c>
      <c r="C67" s="172" t="s">
        <v>1934</v>
      </c>
      <c r="D67" s="71">
        <v>10</v>
      </c>
      <c r="E67" s="172" t="s">
        <v>609</v>
      </c>
      <c r="F67" s="71">
        <v>335</v>
      </c>
      <c r="G67" s="105">
        <v>285</v>
      </c>
      <c r="H67" s="71">
        <v>600</v>
      </c>
      <c r="I67" s="314">
        <f>1.73*D67*G67</f>
        <v>4930.5</v>
      </c>
      <c r="J67" s="299" t="s">
        <v>1698</v>
      </c>
      <c r="K67" s="343"/>
      <c r="N67" s="185"/>
      <c r="O67" s="282"/>
      <c r="P67" s="185"/>
      <c r="Q67" s="283"/>
      <c r="R67" s="284"/>
      <c r="S67" s="185"/>
      <c r="T67" s="185"/>
      <c r="U67" s="285"/>
    </row>
    <row r="68" spans="1:21" ht="42.75" customHeight="1" x14ac:dyDescent="0.25">
      <c r="A68" s="71">
        <v>63</v>
      </c>
      <c r="B68" s="71" t="s">
        <v>1871</v>
      </c>
      <c r="C68" s="172" t="s">
        <v>610</v>
      </c>
      <c r="D68" s="71">
        <v>10</v>
      </c>
      <c r="E68" s="172" t="s">
        <v>611</v>
      </c>
      <c r="F68" s="71">
        <v>218</v>
      </c>
      <c r="G68" s="105">
        <v>150</v>
      </c>
      <c r="H68" s="71">
        <v>150</v>
      </c>
      <c r="I68" s="314">
        <f>1.73*D68*G68</f>
        <v>2595</v>
      </c>
      <c r="J68" s="299" t="s">
        <v>1698</v>
      </c>
      <c r="K68" s="343"/>
      <c r="N68" s="185"/>
      <c r="O68" s="282"/>
      <c r="P68" s="185"/>
      <c r="Q68" s="283"/>
      <c r="R68" s="284"/>
      <c r="S68" s="185"/>
      <c r="T68" s="185"/>
      <c r="U68" s="285"/>
    </row>
    <row r="69" spans="1:21" ht="48" customHeight="1" x14ac:dyDescent="0.25">
      <c r="A69" s="71">
        <v>64</v>
      </c>
      <c r="B69" s="71" t="s">
        <v>1871</v>
      </c>
      <c r="C69" s="172" t="s">
        <v>612</v>
      </c>
      <c r="D69" s="71">
        <v>10</v>
      </c>
      <c r="E69" s="172" t="s">
        <v>613</v>
      </c>
      <c r="F69" s="71" t="s">
        <v>614</v>
      </c>
      <c r="G69" s="105">
        <v>200</v>
      </c>
      <c r="H69" s="71">
        <v>200</v>
      </c>
      <c r="I69" s="314">
        <f>1.73*D69*162</f>
        <v>2802.6</v>
      </c>
      <c r="J69" s="57" t="s">
        <v>1981</v>
      </c>
      <c r="K69" s="343"/>
      <c r="N69" s="185"/>
      <c r="O69" s="282"/>
      <c r="P69" s="185"/>
      <c r="Q69" s="283"/>
      <c r="R69" s="284"/>
      <c r="S69" s="185"/>
      <c r="T69" s="185"/>
      <c r="U69" s="285"/>
    </row>
    <row r="70" spans="1:21" ht="47.25" customHeight="1" x14ac:dyDescent="0.25">
      <c r="A70" s="71">
        <v>65</v>
      </c>
      <c r="B70" s="71" t="s">
        <v>1871</v>
      </c>
      <c r="C70" s="172" t="s">
        <v>615</v>
      </c>
      <c r="D70" s="71">
        <v>10</v>
      </c>
      <c r="E70" s="172" t="s">
        <v>616</v>
      </c>
      <c r="F70" s="71" t="s">
        <v>614</v>
      </c>
      <c r="G70" s="105">
        <v>200</v>
      </c>
      <c r="H70" s="71">
        <v>200</v>
      </c>
      <c r="I70" s="314">
        <f>1.73*D70*162</f>
        <v>2802.6</v>
      </c>
      <c r="J70" s="57" t="s">
        <v>1982</v>
      </c>
      <c r="K70" s="343"/>
      <c r="N70" s="185"/>
      <c r="O70" s="282"/>
      <c r="P70" s="185"/>
      <c r="Q70" s="283"/>
      <c r="R70" s="284"/>
      <c r="S70" s="185"/>
      <c r="T70" s="185"/>
      <c r="U70" s="285"/>
    </row>
    <row r="71" spans="1:21" ht="15.75" x14ac:dyDescent="0.25">
      <c r="A71" s="71">
        <v>66</v>
      </c>
      <c r="B71" s="71" t="s">
        <v>1871</v>
      </c>
      <c r="C71" s="172" t="s">
        <v>1935</v>
      </c>
      <c r="D71" s="71">
        <v>10</v>
      </c>
      <c r="E71" s="172" t="s">
        <v>609</v>
      </c>
      <c r="F71" s="71">
        <v>335</v>
      </c>
      <c r="G71" s="105">
        <v>285</v>
      </c>
      <c r="H71" s="71">
        <v>200</v>
      </c>
      <c r="I71" s="314">
        <f>1.73*D71*G71</f>
        <v>4930.5</v>
      </c>
      <c r="J71" s="57" t="s">
        <v>1698</v>
      </c>
      <c r="K71" s="344"/>
      <c r="L71" s="341">
        <v>0.3</v>
      </c>
      <c r="N71" s="185"/>
      <c r="O71" s="282"/>
      <c r="P71" s="185"/>
      <c r="Q71" s="283"/>
      <c r="R71" s="284"/>
      <c r="S71" s="185"/>
      <c r="T71" s="185"/>
      <c r="U71" s="285"/>
    </row>
    <row r="72" spans="1:21" ht="41.25" customHeight="1" x14ac:dyDescent="0.25">
      <c r="A72" s="71">
        <v>67</v>
      </c>
      <c r="B72" s="71" t="s">
        <v>1871</v>
      </c>
      <c r="C72" s="172" t="s">
        <v>617</v>
      </c>
      <c r="D72" s="71">
        <v>10</v>
      </c>
      <c r="E72" s="172" t="s">
        <v>611</v>
      </c>
      <c r="F72" s="71">
        <v>218</v>
      </c>
      <c r="G72" s="105">
        <v>200</v>
      </c>
      <c r="H72" s="71">
        <v>200</v>
      </c>
      <c r="I72" s="314">
        <f>1.73*D72*G72</f>
        <v>3460</v>
      </c>
      <c r="J72" s="57" t="s">
        <v>1698</v>
      </c>
      <c r="K72" s="343"/>
      <c r="N72" s="185"/>
      <c r="O72" s="282"/>
      <c r="P72" s="185"/>
      <c r="Q72" s="283"/>
      <c r="R72" s="284"/>
      <c r="S72" s="185"/>
      <c r="T72" s="185"/>
      <c r="U72" s="285"/>
    </row>
    <row r="73" spans="1:21" ht="36.75" customHeight="1" x14ac:dyDescent="0.25">
      <c r="A73" s="71">
        <v>68</v>
      </c>
      <c r="B73" s="71" t="s">
        <v>1871</v>
      </c>
      <c r="C73" s="172" t="s">
        <v>618</v>
      </c>
      <c r="D73" s="71">
        <v>10</v>
      </c>
      <c r="E73" s="172" t="s">
        <v>619</v>
      </c>
      <c r="F73" s="71" t="s">
        <v>599</v>
      </c>
      <c r="G73" s="105">
        <v>116</v>
      </c>
      <c r="H73" s="71">
        <v>150</v>
      </c>
      <c r="I73" s="314">
        <f>1.73*D73*G73</f>
        <v>2006.8000000000002</v>
      </c>
      <c r="J73" s="57" t="s">
        <v>1983</v>
      </c>
      <c r="K73" s="343"/>
      <c r="N73" s="185"/>
      <c r="O73" s="282"/>
      <c r="P73" s="185"/>
      <c r="Q73" s="283"/>
      <c r="R73" s="284"/>
      <c r="S73" s="185"/>
      <c r="T73" s="185"/>
      <c r="U73" s="285"/>
    </row>
    <row r="74" spans="1:21" ht="34.5" customHeight="1" x14ac:dyDescent="0.25">
      <c r="A74" s="71">
        <v>69</v>
      </c>
      <c r="B74" s="71" t="s">
        <v>1871</v>
      </c>
      <c r="C74" s="172" t="s">
        <v>620</v>
      </c>
      <c r="D74" s="71">
        <v>10</v>
      </c>
      <c r="E74" s="172" t="s">
        <v>621</v>
      </c>
      <c r="F74" s="71" t="s">
        <v>622</v>
      </c>
      <c r="G74" s="105">
        <v>116</v>
      </c>
      <c r="H74" s="71">
        <v>200</v>
      </c>
      <c r="I74" s="314">
        <f>1.73*D74*G74</f>
        <v>2006.8000000000002</v>
      </c>
      <c r="J74" s="57" t="s">
        <v>1984</v>
      </c>
      <c r="K74" s="343"/>
      <c r="N74" s="185"/>
      <c r="O74" s="282"/>
      <c r="P74" s="185"/>
      <c r="Q74" s="283"/>
      <c r="R74" s="284"/>
      <c r="S74" s="185"/>
      <c r="T74" s="185"/>
      <c r="U74" s="285"/>
    </row>
    <row r="75" spans="1:21" ht="37.5" customHeight="1" x14ac:dyDescent="0.25">
      <c r="A75" s="71">
        <v>70</v>
      </c>
      <c r="B75" s="71" t="s">
        <v>1871</v>
      </c>
      <c r="C75" s="172" t="s">
        <v>1936</v>
      </c>
      <c r="D75" s="71">
        <v>10</v>
      </c>
      <c r="E75" s="172" t="s">
        <v>623</v>
      </c>
      <c r="F75" s="71" t="s">
        <v>624</v>
      </c>
      <c r="G75" s="105">
        <v>113</v>
      </c>
      <c r="H75" s="71">
        <v>100</v>
      </c>
      <c r="I75" s="314">
        <f>1.73*D75*H75</f>
        <v>1730</v>
      </c>
      <c r="J75" s="57" t="s">
        <v>1985</v>
      </c>
      <c r="K75" s="343"/>
      <c r="N75" s="185"/>
      <c r="O75" s="282"/>
      <c r="P75" s="185"/>
      <c r="Q75" s="283"/>
      <c r="R75" s="284"/>
      <c r="S75" s="185"/>
      <c r="T75" s="185"/>
      <c r="U75" s="285"/>
    </row>
    <row r="76" spans="1:21" ht="36" customHeight="1" x14ac:dyDescent="0.25">
      <c r="A76" s="71">
        <v>71</v>
      </c>
      <c r="B76" s="71" t="s">
        <v>1871</v>
      </c>
      <c r="C76" s="172" t="s">
        <v>1937</v>
      </c>
      <c r="D76" s="71">
        <v>10</v>
      </c>
      <c r="E76" s="172" t="s">
        <v>585</v>
      </c>
      <c r="F76" s="71" t="s">
        <v>586</v>
      </c>
      <c r="G76" s="105">
        <v>99</v>
      </c>
      <c r="H76" s="71">
        <v>100</v>
      </c>
      <c r="I76" s="314">
        <f>1.73*D76*G76</f>
        <v>1712.7</v>
      </c>
      <c r="J76" s="57" t="s">
        <v>1986</v>
      </c>
      <c r="K76" s="343"/>
      <c r="N76" s="185"/>
      <c r="O76" s="282"/>
      <c r="P76" s="185"/>
      <c r="Q76" s="283"/>
      <c r="R76" s="284"/>
      <c r="S76" s="185"/>
      <c r="T76" s="185"/>
      <c r="U76" s="285"/>
    </row>
    <row r="77" spans="1:21" ht="47.25" customHeight="1" x14ac:dyDescent="0.25">
      <c r="A77" s="71">
        <v>72</v>
      </c>
      <c r="B77" s="71" t="s">
        <v>1871</v>
      </c>
      <c r="C77" s="172" t="s">
        <v>1938</v>
      </c>
      <c r="D77" s="71">
        <v>10</v>
      </c>
      <c r="E77" s="172" t="s">
        <v>625</v>
      </c>
      <c r="F77" s="71" t="s">
        <v>626</v>
      </c>
      <c r="G77" s="105">
        <v>212</v>
      </c>
      <c r="H77" s="71">
        <v>300</v>
      </c>
      <c r="I77" s="314">
        <f>1.73*D77*G77</f>
        <v>3667.6000000000004</v>
      </c>
      <c r="J77" s="57" t="s">
        <v>1987</v>
      </c>
      <c r="K77" s="343"/>
      <c r="N77" s="185"/>
      <c r="O77" s="282"/>
      <c r="P77" s="185"/>
      <c r="Q77" s="283"/>
      <c r="R77" s="284"/>
      <c r="S77" s="185"/>
      <c r="T77" s="185"/>
      <c r="U77" s="285"/>
    </row>
    <row r="78" spans="1:21" ht="36.75" customHeight="1" x14ac:dyDescent="0.25">
      <c r="A78" s="71">
        <v>73</v>
      </c>
      <c r="B78" s="71" t="s">
        <v>1871</v>
      </c>
      <c r="C78" s="172" t="s">
        <v>1939</v>
      </c>
      <c r="D78" s="71">
        <v>10</v>
      </c>
      <c r="E78" s="172" t="s">
        <v>627</v>
      </c>
      <c r="F78" s="71" t="s">
        <v>628</v>
      </c>
      <c r="G78" s="105">
        <v>113</v>
      </c>
      <c r="H78" s="71">
        <v>100</v>
      </c>
      <c r="I78" s="314">
        <f>1.73*D78*H78</f>
        <v>1730</v>
      </c>
      <c r="J78" s="57" t="s">
        <v>1988</v>
      </c>
      <c r="K78" s="343"/>
      <c r="N78" s="185"/>
      <c r="O78" s="282"/>
      <c r="P78" s="185"/>
      <c r="Q78" s="283"/>
      <c r="R78" s="284"/>
      <c r="S78" s="185"/>
      <c r="T78" s="185"/>
      <c r="U78" s="285"/>
    </row>
    <row r="79" spans="1:21" ht="33.75" customHeight="1" x14ac:dyDescent="0.25">
      <c r="A79" s="71">
        <v>74</v>
      </c>
      <c r="B79" s="71" t="s">
        <v>1871</v>
      </c>
      <c r="C79" s="172" t="s">
        <v>1940</v>
      </c>
      <c r="D79" s="71">
        <v>10</v>
      </c>
      <c r="E79" s="172" t="s">
        <v>629</v>
      </c>
      <c r="F79" s="71" t="s">
        <v>630</v>
      </c>
      <c r="G79" s="105">
        <v>170</v>
      </c>
      <c r="H79" s="71">
        <v>300</v>
      </c>
      <c r="I79" s="314">
        <f>1.73*D79*G79</f>
        <v>2941</v>
      </c>
      <c r="J79" s="57" t="s">
        <v>1992</v>
      </c>
      <c r="K79" s="343"/>
      <c r="N79" s="185"/>
      <c r="O79" s="282"/>
      <c r="P79" s="185"/>
      <c r="Q79" s="283"/>
      <c r="R79" s="284"/>
      <c r="S79" s="185"/>
      <c r="T79" s="185"/>
      <c r="U79" s="285"/>
    </row>
    <row r="80" spans="1:21" ht="36.75" customHeight="1" x14ac:dyDescent="0.25">
      <c r="A80" s="71">
        <v>75</v>
      </c>
      <c r="B80" s="71" t="s">
        <v>1871</v>
      </c>
      <c r="C80" s="172" t="s">
        <v>1946</v>
      </c>
      <c r="D80" s="71">
        <v>10</v>
      </c>
      <c r="E80" s="172" t="s">
        <v>631</v>
      </c>
      <c r="F80" s="71" t="s">
        <v>632</v>
      </c>
      <c r="G80" s="105">
        <v>116</v>
      </c>
      <c r="H80" s="71">
        <v>100</v>
      </c>
      <c r="I80" s="314">
        <f>1.73*D80*H80</f>
        <v>1730</v>
      </c>
      <c r="J80" s="57" t="s">
        <v>1989</v>
      </c>
      <c r="K80" s="343"/>
      <c r="N80" s="185"/>
      <c r="O80" s="282"/>
      <c r="P80" s="185"/>
      <c r="Q80" s="283"/>
      <c r="R80" s="284"/>
      <c r="S80" s="185"/>
      <c r="T80" s="185"/>
      <c r="U80" s="285"/>
    </row>
    <row r="81" spans="1:21" ht="37.5" customHeight="1" x14ac:dyDescent="0.25">
      <c r="A81" s="71">
        <v>76</v>
      </c>
      <c r="B81" s="71" t="s">
        <v>1871</v>
      </c>
      <c r="C81" s="172" t="s">
        <v>1947</v>
      </c>
      <c r="D81" s="71">
        <v>10</v>
      </c>
      <c r="E81" s="172" t="s">
        <v>633</v>
      </c>
      <c r="F81" s="71" t="s">
        <v>580</v>
      </c>
      <c r="G81" s="105">
        <v>116</v>
      </c>
      <c r="H81" s="71">
        <v>200</v>
      </c>
      <c r="I81" s="314">
        <f>1.73*D81*G81</f>
        <v>2006.8000000000002</v>
      </c>
      <c r="J81" s="57" t="s">
        <v>1990</v>
      </c>
      <c r="K81" s="343"/>
      <c r="N81" s="185"/>
      <c r="O81" s="282"/>
      <c r="P81" s="185"/>
      <c r="Q81" s="283"/>
      <c r="R81" s="284"/>
      <c r="S81" s="185"/>
      <c r="T81" s="185"/>
      <c r="U81" s="285"/>
    </row>
    <row r="82" spans="1:21" ht="38.25" customHeight="1" x14ac:dyDescent="0.25">
      <c r="A82" s="71">
        <v>77</v>
      </c>
      <c r="B82" s="71" t="s">
        <v>1871</v>
      </c>
      <c r="C82" s="172" t="s">
        <v>1948</v>
      </c>
      <c r="D82" s="71">
        <v>10</v>
      </c>
      <c r="E82" s="172" t="s">
        <v>634</v>
      </c>
      <c r="F82" s="71" t="s">
        <v>635</v>
      </c>
      <c r="G82" s="105">
        <v>116</v>
      </c>
      <c r="H82" s="71">
        <v>100</v>
      </c>
      <c r="I82" s="314">
        <f>1.73*D82*H82</f>
        <v>1730</v>
      </c>
      <c r="J82" s="57" t="s">
        <v>1989</v>
      </c>
      <c r="K82" s="343"/>
      <c r="N82" s="185"/>
      <c r="O82" s="282"/>
      <c r="P82" s="185"/>
      <c r="Q82" s="283"/>
      <c r="R82" s="284"/>
      <c r="S82" s="185"/>
      <c r="T82" s="185"/>
      <c r="U82" s="285"/>
    </row>
    <row r="83" spans="1:21" ht="45.75" customHeight="1" x14ac:dyDescent="0.25">
      <c r="A83" s="71">
        <v>78</v>
      </c>
      <c r="B83" s="71" t="s">
        <v>1871</v>
      </c>
      <c r="C83" s="172" t="s">
        <v>1949</v>
      </c>
      <c r="D83" s="71">
        <v>10</v>
      </c>
      <c r="E83" s="172" t="s">
        <v>575</v>
      </c>
      <c r="F83" s="71">
        <v>210</v>
      </c>
      <c r="G83" s="105">
        <v>87</v>
      </c>
      <c r="H83" s="71">
        <v>75</v>
      </c>
      <c r="I83" s="314">
        <f>1.73*D83*H83</f>
        <v>1297.5</v>
      </c>
      <c r="J83" s="57" t="s">
        <v>1990</v>
      </c>
      <c r="K83" s="344"/>
      <c r="N83" s="185"/>
      <c r="O83" s="282"/>
      <c r="P83" s="185"/>
      <c r="Q83" s="283"/>
      <c r="R83" s="284"/>
      <c r="S83" s="185"/>
      <c r="T83" s="185"/>
      <c r="U83" s="285"/>
    </row>
    <row r="84" spans="1:21" ht="54" customHeight="1" x14ac:dyDescent="0.25">
      <c r="A84" s="71">
        <v>79</v>
      </c>
      <c r="B84" s="71" t="s">
        <v>1871</v>
      </c>
      <c r="C84" s="172" t="s">
        <v>1950</v>
      </c>
      <c r="D84" s="71">
        <v>10</v>
      </c>
      <c r="E84" s="172" t="s">
        <v>636</v>
      </c>
      <c r="F84" s="71" t="s">
        <v>637</v>
      </c>
      <c r="G84" s="105">
        <v>200</v>
      </c>
      <c r="H84" s="71">
        <v>200</v>
      </c>
      <c r="I84" s="314">
        <f>1.73*D84*G84</f>
        <v>3460</v>
      </c>
      <c r="J84" s="57" t="s">
        <v>1993</v>
      </c>
      <c r="K84" s="343"/>
      <c r="N84" s="185"/>
      <c r="O84" s="282"/>
      <c r="P84" s="185"/>
      <c r="Q84" s="283"/>
      <c r="R84" s="284"/>
      <c r="S84" s="185"/>
      <c r="T84" s="185"/>
      <c r="U84" s="285"/>
    </row>
    <row r="85" spans="1:21" ht="49.5" customHeight="1" x14ac:dyDescent="0.25">
      <c r="A85" s="71">
        <v>80</v>
      </c>
      <c r="B85" s="71" t="s">
        <v>1871</v>
      </c>
      <c r="C85" s="172" t="s">
        <v>1951</v>
      </c>
      <c r="D85" s="71">
        <v>10</v>
      </c>
      <c r="E85" s="172" t="s">
        <v>638</v>
      </c>
      <c r="F85" s="71" t="s">
        <v>578</v>
      </c>
      <c r="G85" s="105">
        <v>200</v>
      </c>
      <c r="H85" s="71">
        <v>200</v>
      </c>
      <c r="I85" s="314">
        <f>1.73*D85*162</f>
        <v>2802.6</v>
      </c>
      <c r="J85" s="57" t="s">
        <v>1994</v>
      </c>
      <c r="K85" s="343"/>
      <c r="N85" s="185"/>
      <c r="O85" s="282"/>
      <c r="P85" s="185"/>
      <c r="Q85" s="283"/>
      <c r="R85" s="284"/>
      <c r="S85" s="185"/>
      <c r="T85" s="185"/>
      <c r="U85" s="285"/>
    </row>
    <row r="86" spans="1:21" ht="47.25" customHeight="1" x14ac:dyDescent="0.25">
      <c r="A86" s="71">
        <v>81</v>
      </c>
      <c r="B86" s="71" t="s">
        <v>1871</v>
      </c>
      <c r="C86" s="172" t="s">
        <v>1952</v>
      </c>
      <c r="D86" s="71">
        <v>10</v>
      </c>
      <c r="E86" s="172" t="s">
        <v>639</v>
      </c>
      <c r="F86" s="71" t="s">
        <v>589</v>
      </c>
      <c r="G86" s="105">
        <v>233</v>
      </c>
      <c r="H86" s="71">
        <v>200</v>
      </c>
      <c r="I86" s="314">
        <f>1.73*D86*H86</f>
        <v>3460</v>
      </c>
      <c r="J86" s="57" t="s">
        <v>1991</v>
      </c>
      <c r="K86" s="343"/>
      <c r="N86" s="185"/>
      <c r="O86" s="282"/>
      <c r="P86" s="185"/>
      <c r="Q86" s="283"/>
      <c r="R86" s="284"/>
      <c r="S86" s="185"/>
      <c r="T86" s="185"/>
      <c r="U86" s="285"/>
    </row>
    <row r="87" spans="1:21" ht="15.75" x14ac:dyDescent="0.25">
      <c r="A87" s="71">
        <v>82</v>
      </c>
      <c r="B87" s="71" t="s">
        <v>1871</v>
      </c>
      <c r="C87" s="172" t="s">
        <v>640</v>
      </c>
      <c r="D87" s="71">
        <v>10</v>
      </c>
      <c r="E87" s="172" t="s">
        <v>641</v>
      </c>
      <c r="F87" s="71">
        <v>246</v>
      </c>
      <c r="G87" s="105">
        <v>127</v>
      </c>
      <c r="H87" s="71">
        <v>300</v>
      </c>
      <c r="I87" s="314">
        <f>1.73*D87*G87</f>
        <v>2197.1</v>
      </c>
      <c r="J87" s="299" t="s">
        <v>1698</v>
      </c>
      <c r="K87" s="343"/>
      <c r="N87" s="185"/>
      <c r="O87" s="282"/>
      <c r="P87" s="185"/>
      <c r="Q87" s="283"/>
      <c r="R87" s="284"/>
      <c r="S87" s="282"/>
      <c r="T87" s="185"/>
      <c r="U87" s="285"/>
    </row>
    <row r="88" spans="1:21" ht="59.25" customHeight="1" x14ac:dyDescent="0.25">
      <c r="A88" s="71">
        <v>83</v>
      </c>
      <c r="B88" s="71" t="s">
        <v>1872</v>
      </c>
      <c r="C88" s="172" t="s">
        <v>642</v>
      </c>
      <c r="D88" s="71">
        <v>10</v>
      </c>
      <c r="E88" s="172" t="s">
        <v>643</v>
      </c>
      <c r="F88" s="71">
        <v>275</v>
      </c>
      <c r="G88" s="105">
        <v>113</v>
      </c>
      <c r="H88" s="71">
        <v>300</v>
      </c>
      <c r="I88" s="314">
        <f>1.73*D88*G88</f>
        <v>1954.9</v>
      </c>
      <c r="J88" s="299" t="s">
        <v>1698</v>
      </c>
      <c r="K88" s="343"/>
      <c r="N88" s="185"/>
      <c r="O88" s="282"/>
      <c r="P88" s="185"/>
      <c r="Q88" s="283"/>
      <c r="R88" s="284"/>
      <c r="S88" s="282"/>
      <c r="T88" s="185"/>
      <c r="U88" s="285"/>
    </row>
    <row r="89" spans="1:21" ht="63" customHeight="1" x14ac:dyDescent="0.25">
      <c r="A89" s="71">
        <v>84</v>
      </c>
      <c r="B89" s="71" t="s">
        <v>1871</v>
      </c>
      <c r="C89" s="172" t="s">
        <v>644</v>
      </c>
      <c r="D89" s="71">
        <v>10</v>
      </c>
      <c r="E89" s="172" t="s">
        <v>645</v>
      </c>
      <c r="F89" s="71" t="s">
        <v>646</v>
      </c>
      <c r="G89" s="105">
        <v>113</v>
      </c>
      <c r="H89" s="71">
        <v>100</v>
      </c>
      <c r="I89" s="314">
        <f>1.73*D89*H89</f>
        <v>1730</v>
      </c>
      <c r="J89" s="57" t="s">
        <v>1995</v>
      </c>
      <c r="K89" s="343"/>
      <c r="N89" s="185"/>
      <c r="O89" s="282"/>
      <c r="P89" s="185"/>
      <c r="Q89" s="283"/>
      <c r="R89" s="284"/>
      <c r="S89" s="282"/>
      <c r="T89" s="185"/>
      <c r="U89" s="285"/>
    </row>
    <row r="90" spans="1:21" ht="15.75" x14ac:dyDescent="0.25">
      <c r="A90" s="71">
        <v>85</v>
      </c>
      <c r="B90" s="71" t="s">
        <v>1871</v>
      </c>
      <c r="C90" s="172" t="s">
        <v>647</v>
      </c>
      <c r="D90" s="71">
        <v>10</v>
      </c>
      <c r="E90" s="172" t="s">
        <v>641</v>
      </c>
      <c r="F90" s="71">
        <v>246</v>
      </c>
      <c r="G90" s="105">
        <v>106</v>
      </c>
      <c r="H90" s="71">
        <v>100</v>
      </c>
      <c r="I90" s="314">
        <f>1.73*D90*H90</f>
        <v>1730</v>
      </c>
      <c r="J90" s="299" t="s">
        <v>1698</v>
      </c>
      <c r="K90" s="343"/>
      <c r="N90" s="185"/>
      <c r="O90" s="282"/>
      <c r="P90" s="185"/>
      <c r="Q90" s="283"/>
      <c r="R90" s="284"/>
      <c r="S90" s="282"/>
      <c r="T90" s="185"/>
      <c r="U90" s="285"/>
    </row>
    <row r="91" spans="1:21" ht="15.75" x14ac:dyDescent="0.25">
      <c r="A91" s="71">
        <v>86</v>
      </c>
      <c r="B91" s="71" t="s">
        <v>1872</v>
      </c>
      <c r="C91" s="172" t="s">
        <v>648</v>
      </c>
      <c r="D91" s="71">
        <v>10</v>
      </c>
      <c r="E91" s="172" t="s">
        <v>641</v>
      </c>
      <c r="F91" s="71">
        <v>246</v>
      </c>
      <c r="G91" s="105">
        <v>200</v>
      </c>
      <c r="H91" s="71">
        <v>100</v>
      </c>
      <c r="I91" s="314">
        <f>1.73*D91*H91</f>
        <v>1730</v>
      </c>
      <c r="J91" s="299" t="s">
        <v>1698</v>
      </c>
      <c r="K91" s="343"/>
      <c r="N91" s="185"/>
      <c r="O91" s="282"/>
      <c r="P91" s="185"/>
      <c r="Q91" s="283"/>
      <c r="R91" s="284"/>
      <c r="S91" s="282"/>
      <c r="T91" s="185"/>
      <c r="U91" s="285"/>
    </row>
    <row r="92" spans="1:21" ht="15.75" x14ac:dyDescent="0.25">
      <c r="A92" s="71">
        <v>87</v>
      </c>
      <c r="B92" s="164" t="s">
        <v>1953</v>
      </c>
      <c r="C92" s="173" t="s">
        <v>2065</v>
      </c>
      <c r="D92" s="164">
        <v>10</v>
      </c>
      <c r="E92" s="173" t="s">
        <v>575</v>
      </c>
      <c r="F92" s="164">
        <v>210</v>
      </c>
      <c r="G92" s="281">
        <v>127</v>
      </c>
      <c r="H92" s="71">
        <v>150</v>
      </c>
      <c r="I92" s="314">
        <f>1.73*D92*G92</f>
        <v>2197.1</v>
      </c>
      <c r="J92" s="300" t="s">
        <v>1698</v>
      </c>
      <c r="K92" s="343"/>
      <c r="N92" s="185"/>
      <c r="O92" s="282"/>
      <c r="P92" s="185"/>
      <c r="Q92" s="283"/>
      <c r="R92" s="284"/>
      <c r="S92" s="282"/>
      <c r="T92" s="185"/>
      <c r="U92" s="285"/>
    </row>
    <row r="93" spans="1:21" ht="15.75" x14ac:dyDescent="0.25">
      <c r="A93" s="71">
        <v>88</v>
      </c>
      <c r="B93" s="164" t="s">
        <v>1953</v>
      </c>
      <c r="C93" s="172" t="s">
        <v>2066</v>
      </c>
      <c r="D93" s="71">
        <v>10</v>
      </c>
      <c r="E93" s="172" t="s">
        <v>574</v>
      </c>
      <c r="F93" s="71">
        <v>175</v>
      </c>
      <c r="G93" s="315">
        <v>85</v>
      </c>
      <c r="H93" s="71">
        <v>100</v>
      </c>
      <c r="I93" s="314">
        <f>1.73*D93*G93</f>
        <v>1470.5</v>
      </c>
      <c r="J93" s="299" t="s">
        <v>1698</v>
      </c>
      <c r="K93" s="343"/>
    </row>
    <row r="94" spans="1:21" ht="15.75" x14ac:dyDescent="0.25">
      <c r="A94" s="71">
        <v>89</v>
      </c>
      <c r="B94" s="164" t="s">
        <v>1953</v>
      </c>
      <c r="C94" s="172" t="s">
        <v>2067</v>
      </c>
      <c r="D94" s="71">
        <v>10</v>
      </c>
      <c r="E94" s="172" t="s">
        <v>574</v>
      </c>
      <c r="F94" s="71">
        <v>175</v>
      </c>
      <c r="G94" s="105">
        <v>141</v>
      </c>
      <c r="H94" s="71">
        <v>200</v>
      </c>
      <c r="I94" s="314">
        <f>1.73*D94*G94</f>
        <v>2439.3000000000002</v>
      </c>
      <c r="J94" s="299" t="s">
        <v>1698</v>
      </c>
      <c r="K94" s="343"/>
    </row>
    <row r="95" spans="1:21" ht="43.5" customHeight="1" x14ac:dyDescent="0.25">
      <c r="A95" s="71">
        <v>90</v>
      </c>
      <c r="B95" s="164" t="s">
        <v>1953</v>
      </c>
      <c r="C95" s="172" t="s">
        <v>2068</v>
      </c>
      <c r="D95" s="71">
        <v>10</v>
      </c>
      <c r="E95" s="172" t="s">
        <v>585</v>
      </c>
      <c r="F95" s="71" t="s">
        <v>586</v>
      </c>
      <c r="G95" s="105">
        <v>53</v>
      </c>
      <c r="H95" s="71">
        <v>75</v>
      </c>
      <c r="I95" s="314">
        <f>1.73*D95*G95</f>
        <v>916.90000000000009</v>
      </c>
      <c r="J95" s="57" t="s">
        <v>1996</v>
      </c>
      <c r="K95" s="343"/>
    </row>
    <row r="96" spans="1:21" ht="15.75" x14ac:dyDescent="0.25">
      <c r="A96" s="71">
        <v>91</v>
      </c>
      <c r="B96" s="164" t="s">
        <v>1953</v>
      </c>
      <c r="C96" s="172" t="s">
        <v>2069</v>
      </c>
      <c r="D96" s="71">
        <v>10</v>
      </c>
      <c r="E96" s="172" t="s">
        <v>574</v>
      </c>
      <c r="F96" s="71">
        <v>175</v>
      </c>
      <c r="G96" s="105">
        <v>71</v>
      </c>
      <c r="H96" s="71">
        <v>50</v>
      </c>
      <c r="I96" s="314">
        <f>1.73*D96*H96</f>
        <v>865</v>
      </c>
      <c r="J96" s="299" t="s">
        <v>1698</v>
      </c>
      <c r="K96" s="343"/>
    </row>
    <row r="97" spans="1:11" ht="15.75" x14ac:dyDescent="0.25">
      <c r="A97" s="71">
        <v>92</v>
      </c>
      <c r="B97" s="164" t="s">
        <v>1953</v>
      </c>
      <c r="C97" s="172" t="s">
        <v>2070</v>
      </c>
      <c r="D97" s="71">
        <v>10</v>
      </c>
      <c r="E97" s="172" t="s">
        <v>574</v>
      </c>
      <c r="F97" s="71">
        <v>175</v>
      </c>
      <c r="G97" s="105">
        <v>116</v>
      </c>
      <c r="H97" s="71">
        <v>100</v>
      </c>
      <c r="I97" s="314">
        <f>1.73*D97*H97</f>
        <v>1730</v>
      </c>
      <c r="J97" s="299" t="s">
        <v>1698</v>
      </c>
      <c r="K97" s="343"/>
    </row>
    <row r="98" spans="1:11" ht="15.75" x14ac:dyDescent="0.25">
      <c r="A98" s="71">
        <v>93</v>
      </c>
      <c r="B98" s="164" t="s">
        <v>1953</v>
      </c>
      <c r="C98" s="172" t="s">
        <v>2072</v>
      </c>
      <c r="D98" s="71">
        <v>10</v>
      </c>
      <c r="E98" s="172" t="s">
        <v>574</v>
      </c>
      <c r="F98" s="71">
        <v>175</v>
      </c>
      <c r="G98" s="105">
        <v>85</v>
      </c>
      <c r="H98" s="71">
        <v>75</v>
      </c>
      <c r="I98" s="314">
        <f>1.73*D98*H98</f>
        <v>1297.5</v>
      </c>
      <c r="J98" s="299" t="s">
        <v>1698</v>
      </c>
      <c r="K98" s="343"/>
    </row>
    <row r="99" spans="1:11" ht="31.5" x14ac:dyDescent="0.25">
      <c r="A99" s="71">
        <v>94</v>
      </c>
      <c r="B99" s="164" t="s">
        <v>1953</v>
      </c>
      <c r="C99" s="172" t="s">
        <v>2073</v>
      </c>
      <c r="D99" s="71">
        <v>10</v>
      </c>
      <c r="E99" s="172" t="s">
        <v>754</v>
      </c>
      <c r="F99" s="71" t="s">
        <v>755</v>
      </c>
      <c r="G99" s="105">
        <v>71</v>
      </c>
      <c r="H99" s="71">
        <v>100</v>
      </c>
      <c r="I99" s="360">
        <f>1.73*D99*G99</f>
        <v>1228.3</v>
      </c>
      <c r="J99" s="513" t="s">
        <v>1997</v>
      </c>
      <c r="K99" s="343"/>
    </row>
    <row r="100" spans="1:11" ht="15.75" x14ac:dyDescent="0.25">
      <c r="A100" s="71">
        <v>95</v>
      </c>
      <c r="B100" s="164" t="s">
        <v>1953</v>
      </c>
      <c r="C100" s="172" t="s">
        <v>2074</v>
      </c>
      <c r="D100" s="71">
        <v>10</v>
      </c>
      <c r="E100" s="172" t="s">
        <v>574</v>
      </c>
      <c r="F100" s="71">
        <v>175</v>
      </c>
      <c r="G100" s="105">
        <v>85</v>
      </c>
      <c r="H100" s="71">
        <v>50</v>
      </c>
      <c r="I100" s="314">
        <f>1.73*D100*H100</f>
        <v>865</v>
      </c>
      <c r="J100" s="299" t="s">
        <v>1698</v>
      </c>
      <c r="K100" s="343"/>
    </row>
    <row r="101" spans="1:11" ht="15.75" x14ac:dyDescent="0.25">
      <c r="A101" s="71">
        <v>96</v>
      </c>
      <c r="B101" s="164" t="s">
        <v>1953</v>
      </c>
      <c r="C101" s="172" t="s">
        <v>2075</v>
      </c>
      <c r="D101" s="71">
        <v>10</v>
      </c>
      <c r="E101" s="172" t="s">
        <v>574</v>
      </c>
      <c r="F101" s="71">
        <v>175</v>
      </c>
      <c r="G101" s="105"/>
      <c r="H101" s="71">
        <v>75</v>
      </c>
      <c r="I101" s="314">
        <f>1.73*D101*H101</f>
        <v>1297.5</v>
      </c>
      <c r="J101" s="299" t="s">
        <v>1698</v>
      </c>
      <c r="K101" s="343"/>
    </row>
    <row r="102" spans="1:11" ht="15.75" x14ac:dyDescent="0.25">
      <c r="A102" s="71">
        <v>97</v>
      </c>
      <c r="B102" s="164" t="s">
        <v>1953</v>
      </c>
      <c r="C102" s="172" t="s">
        <v>2076</v>
      </c>
      <c r="D102" s="71">
        <v>10</v>
      </c>
      <c r="E102" s="172" t="s">
        <v>574</v>
      </c>
      <c r="F102" s="71">
        <v>175</v>
      </c>
      <c r="G102" s="105">
        <v>58</v>
      </c>
      <c r="H102" s="71">
        <v>50</v>
      </c>
      <c r="I102" s="314">
        <f>1.73*D102*H102</f>
        <v>865</v>
      </c>
      <c r="J102" s="299" t="s">
        <v>1698</v>
      </c>
      <c r="K102" s="343"/>
    </row>
    <row r="103" spans="1:11" ht="15.75" x14ac:dyDescent="0.25">
      <c r="A103" s="71">
        <v>98</v>
      </c>
      <c r="B103" s="164" t="s">
        <v>1953</v>
      </c>
      <c r="C103" s="172" t="s">
        <v>2077</v>
      </c>
      <c r="D103" s="71">
        <v>10</v>
      </c>
      <c r="E103" s="172" t="s">
        <v>574</v>
      </c>
      <c r="F103" s="71">
        <v>175</v>
      </c>
      <c r="G103" s="105">
        <v>58</v>
      </c>
      <c r="H103" s="71">
        <v>100</v>
      </c>
      <c r="I103" s="314">
        <f>1.73*D103*G103</f>
        <v>1003.4000000000001</v>
      </c>
      <c r="J103" s="299" t="s">
        <v>1698</v>
      </c>
      <c r="K103" s="343"/>
    </row>
    <row r="104" spans="1:11" ht="15.75" x14ac:dyDescent="0.25">
      <c r="A104" s="71">
        <v>99</v>
      </c>
      <c r="B104" s="164" t="s">
        <v>1953</v>
      </c>
      <c r="C104" s="172" t="s">
        <v>2078</v>
      </c>
      <c r="D104" s="71">
        <v>10</v>
      </c>
      <c r="E104" s="172" t="s">
        <v>574</v>
      </c>
      <c r="F104" s="71">
        <v>175</v>
      </c>
      <c r="G104" s="105">
        <v>58</v>
      </c>
      <c r="H104" s="71">
        <v>50</v>
      </c>
      <c r="I104" s="314">
        <f>1.73*D104*H104</f>
        <v>865</v>
      </c>
      <c r="J104" s="299" t="s">
        <v>1698</v>
      </c>
      <c r="K104" s="343"/>
    </row>
    <row r="105" spans="1:11" ht="15.75" x14ac:dyDescent="0.25">
      <c r="A105" s="71">
        <v>100</v>
      </c>
      <c r="B105" s="164" t="s">
        <v>1953</v>
      </c>
      <c r="C105" s="172" t="s">
        <v>2079</v>
      </c>
      <c r="D105" s="71">
        <v>10</v>
      </c>
      <c r="E105" s="172" t="s">
        <v>574</v>
      </c>
      <c r="F105" s="71">
        <v>175</v>
      </c>
      <c r="G105" s="105">
        <v>58</v>
      </c>
      <c r="H105" s="71">
        <v>50</v>
      </c>
      <c r="I105" s="314">
        <f>1.73*D105*H105</f>
        <v>865</v>
      </c>
      <c r="J105" s="299" t="s">
        <v>1698</v>
      </c>
      <c r="K105" s="343"/>
    </row>
    <row r="106" spans="1:11" ht="15.75" x14ac:dyDescent="0.25">
      <c r="A106" s="71">
        <v>101</v>
      </c>
      <c r="B106" s="164" t="s">
        <v>1953</v>
      </c>
      <c r="C106" s="172" t="s">
        <v>2080</v>
      </c>
      <c r="D106" s="71">
        <v>10</v>
      </c>
      <c r="E106" s="172" t="s">
        <v>574</v>
      </c>
      <c r="F106" s="71">
        <v>175</v>
      </c>
      <c r="G106" s="105">
        <v>29</v>
      </c>
      <c r="H106" s="71">
        <v>50</v>
      </c>
      <c r="I106" s="314">
        <f>1.73*D106*G106</f>
        <v>501.70000000000005</v>
      </c>
      <c r="J106" s="299" t="s">
        <v>1698</v>
      </c>
      <c r="K106" s="343"/>
    </row>
    <row r="107" spans="1:11" ht="15.75" x14ac:dyDescent="0.25">
      <c r="A107" s="71">
        <v>102</v>
      </c>
      <c r="B107" s="164" t="s">
        <v>1953</v>
      </c>
      <c r="C107" s="172" t="s">
        <v>2071</v>
      </c>
      <c r="D107" s="71">
        <v>10</v>
      </c>
      <c r="E107" s="172" t="s">
        <v>574</v>
      </c>
      <c r="F107" s="71">
        <v>175</v>
      </c>
      <c r="G107" s="105">
        <v>58</v>
      </c>
      <c r="H107" s="71">
        <v>50</v>
      </c>
      <c r="I107" s="314">
        <f>1.73*D107*H107</f>
        <v>865</v>
      </c>
      <c r="J107" s="299" t="s">
        <v>1698</v>
      </c>
      <c r="K107" s="343"/>
    </row>
    <row r="108" spans="1:11" ht="15.75" x14ac:dyDescent="0.25">
      <c r="A108" s="71">
        <v>103</v>
      </c>
      <c r="B108" s="164" t="s">
        <v>1953</v>
      </c>
      <c r="C108" s="172" t="s">
        <v>2081</v>
      </c>
      <c r="D108" s="71">
        <v>10</v>
      </c>
      <c r="E108" s="172" t="s">
        <v>574</v>
      </c>
      <c r="F108" s="71">
        <v>175</v>
      </c>
      <c r="G108" s="105">
        <v>58</v>
      </c>
      <c r="H108" s="71">
        <v>50</v>
      </c>
      <c r="I108" s="314">
        <f>1.73*D108*H108</f>
        <v>865</v>
      </c>
      <c r="J108" s="299" t="s">
        <v>1698</v>
      </c>
      <c r="K108" s="343"/>
    </row>
    <row r="109" spans="1:11" ht="15.75" x14ac:dyDescent="0.25">
      <c r="A109" s="71">
        <v>104</v>
      </c>
      <c r="B109" s="164" t="s">
        <v>1953</v>
      </c>
      <c r="C109" s="172" t="s">
        <v>2082</v>
      </c>
      <c r="D109" s="71">
        <v>10</v>
      </c>
      <c r="E109" s="172" t="s">
        <v>574</v>
      </c>
      <c r="F109" s="71">
        <v>175</v>
      </c>
      <c r="G109" s="105">
        <v>58</v>
      </c>
      <c r="H109" s="71">
        <v>50</v>
      </c>
      <c r="I109" s="314">
        <f>1.73*D109*H109</f>
        <v>865</v>
      </c>
      <c r="J109" s="299" t="s">
        <v>1698</v>
      </c>
      <c r="K109" s="343"/>
    </row>
    <row r="110" spans="1:11" ht="15.75" x14ac:dyDescent="0.25">
      <c r="A110" s="71">
        <v>105</v>
      </c>
      <c r="B110" s="164" t="s">
        <v>1953</v>
      </c>
      <c r="C110" s="172" t="s">
        <v>2083</v>
      </c>
      <c r="D110" s="71">
        <v>10</v>
      </c>
      <c r="E110" s="172" t="s">
        <v>574</v>
      </c>
      <c r="F110" s="71">
        <v>175</v>
      </c>
      <c r="G110" s="105">
        <v>58</v>
      </c>
      <c r="H110" s="71">
        <v>50</v>
      </c>
      <c r="I110" s="314">
        <f>1.73*D110*H110</f>
        <v>865</v>
      </c>
      <c r="J110" s="299" t="s">
        <v>1698</v>
      </c>
      <c r="K110" s="343"/>
    </row>
    <row r="111" spans="1:11" ht="15.75" x14ac:dyDescent="0.25">
      <c r="A111" s="71">
        <v>106</v>
      </c>
      <c r="B111" s="164" t="s">
        <v>1953</v>
      </c>
      <c r="C111" s="172" t="s">
        <v>2084</v>
      </c>
      <c r="D111" s="71">
        <v>10</v>
      </c>
      <c r="E111" s="172" t="s">
        <v>574</v>
      </c>
      <c r="F111" s="71">
        <v>175</v>
      </c>
      <c r="G111" s="105">
        <v>50</v>
      </c>
      <c r="H111" s="71">
        <v>50</v>
      </c>
      <c r="I111" s="314">
        <f>1.73*D111*H111</f>
        <v>865</v>
      </c>
      <c r="J111" s="299" t="s">
        <v>1698</v>
      </c>
      <c r="K111" s="343"/>
    </row>
    <row r="112" spans="1:11" ht="15.75" x14ac:dyDescent="0.25">
      <c r="A112" s="71">
        <v>107</v>
      </c>
      <c r="B112" s="164" t="s">
        <v>1953</v>
      </c>
      <c r="C112" s="172" t="s">
        <v>2085</v>
      </c>
      <c r="D112" s="71">
        <v>10</v>
      </c>
      <c r="E112" s="172" t="s">
        <v>574</v>
      </c>
      <c r="F112" s="71">
        <v>175</v>
      </c>
      <c r="G112" s="105">
        <v>44</v>
      </c>
      <c r="H112" s="71">
        <v>50</v>
      </c>
      <c r="I112" s="314">
        <f>1.73*D112*G112</f>
        <v>761.2</v>
      </c>
      <c r="J112" s="299" t="s">
        <v>1698</v>
      </c>
      <c r="K112" s="343"/>
    </row>
    <row r="113" spans="1:11" ht="15.75" x14ac:dyDescent="0.25">
      <c r="A113" s="71">
        <v>108</v>
      </c>
      <c r="B113" s="164" t="s">
        <v>1953</v>
      </c>
      <c r="C113" s="172" t="s">
        <v>2086</v>
      </c>
      <c r="D113" s="71">
        <v>10</v>
      </c>
      <c r="E113" s="172" t="s">
        <v>574</v>
      </c>
      <c r="F113" s="71">
        <v>175</v>
      </c>
      <c r="G113" s="105">
        <v>50</v>
      </c>
      <c r="H113" s="71">
        <v>50</v>
      </c>
      <c r="I113" s="314">
        <f>1.73*D113*H113</f>
        <v>865</v>
      </c>
      <c r="J113" s="299" t="s">
        <v>1698</v>
      </c>
      <c r="K113" s="343"/>
    </row>
    <row r="114" spans="1:11" ht="15.75" x14ac:dyDescent="0.25">
      <c r="A114" s="71">
        <v>109</v>
      </c>
      <c r="B114" s="164" t="s">
        <v>1953</v>
      </c>
      <c r="C114" s="172" t="s">
        <v>2087</v>
      </c>
      <c r="D114" s="71">
        <v>10</v>
      </c>
      <c r="E114" s="172" t="s">
        <v>574</v>
      </c>
      <c r="F114" s="71">
        <v>175</v>
      </c>
      <c r="G114" s="105">
        <v>47</v>
      </c>
      <c r="H114" s="71">
        <v>50</v>
      </c>
      <c r="I114" s="314">
        <f>1.73*D114*G114</f>
        <v>813.1</v>
      </c>
      <c r="J114" s="299" t="s">
        <v>1698</v>
      </c>
      <c r="K114" s="343"/>
    </row>
    <row r="115" spans="1:11" ht="15.75" x14ac:dyDescent="0.25">
      <c r="A115" s="71">
        <v>110</v>
      </c>
      <c r="B115" s="164" t="s">
        <v>1953</v>
      </c>
      <c r="C115" s="172" t="s">
        <v>2088</v>
      </c>
      <c r="D115" s="71">
        <v>10</v>
      </c>
      <c r="E115" s="172" t="s">
        <v>574</v>
      </c>
      <c r="F115" s="71">
        <v>175</v>
      </c>
      <c r="G115" s="105">
        <v>58</v>
      </c>
      <c r="H115" s="71">
        <v>100</v>
      </c>
      <c r="I115" s="314">
        <f>1.73*D115*G115</f>
        <v>1003.4000000000001</v>
      </c>
      <c r="J115" s="299" t="s">
        <v>1698</v>
      </c>
      <c r="K115" s="343"/>
    </row>
    <row r="116" spans="1:11" ht="15.75" x14ac:dyDescent="0.25">
      <c r="A116" s="71">
        <v>111</v>
      </c>
      <c r="B116" s="164" t="s">
        <v>1953</v>
      </c>
      <c r="C116" s="172" t="s">
        <v>2089</v>
      </c>
      <c r="D116" s="71">
        <v>10</v>
      </c>
      <c r="E116" s="172" t="s">
        <v>574</v>
      </c>
      <c r="F116" s="71">
        <v>175</v>
      </c>
      <c r="G116" s="105">
        <v>58</v>
      </c>
      <c r="H116" s="71">
        <v>50</v>
      </c>
      <c r="I116" s="314">
        <f>1.73*D116*H116</f>
        <v>865</v>
      </c>
      <c r="J116" s="299" t="s">
        <v>1698</v>
      </c>
      <c r="K116" s="343"/>
    </row>
    <row r="117" spans="1:11" ht="15.75" x14ac:dyDescent="0.25">
      <c r="A117" s="71">
        <v>112</v>
      </c>
      <c r="B117" s="164" t="s">
        <v>1953</v>
      </c>
      <c r="C117" s="172" t="s">
        <v>2090</v>
      </c>
      <c r="D117" s="71">
        <v>10</v>
      </c>
      <c r="E117" s="172" t="s">
        <v>574</v>
      </c>
      <c r="F117" s="71">
        <v>175</v>
      </c>
      <c r="G117" s="105">
        <v>58</v>
      </c>
      <c r="H117" s="71">
        <v>50</v>
      </c>
      <c r="I117" s="314">
        <f>1.73*D117*H117</f>
        <v>865</v>
      </c>
      <c r="J117" s="299" t="s">
        <v>1698</v>
      </c>
      <c r="K117" s="343"/>
    </row>
    <row r="118" spans="1:11" ht="15.75" x14ac:dyDescent="0.25">
      <c r="A118" s="71">
        <v>113</v>
      </c>
      <c r="B118" s="164" t="s">
        <v>1953</v>
      </c>
      <c r="C118" s="172" t="s">
        <v>2091</v>
      </c>
      <c r="D118" s="71">
        <v>10</v>
      </c>
      <c r="E118" s="172" t="s">
        <v>575</v>
      </c>
      <c r="F118" s="71">
        <v>210</v>
      </c>
      <c r="G118" s="105">
        <v>58</v>
      </c>
      <c r="H118" s="71">
        <v>100</v>
      </c>
      <c r="I118" s="314">
        <f>1.73*D118*G118</f>
        <v>1003.4000000000001</v>
      </c>
      <c r="J118" s="299" t="s">
        <v>1698</v>
      </c>
      <c r="K118" s="343"/>
    </row>
    <row r="119" spans="1:11" ht="15.75" x14ac:dyDescent="0.25">
      <c r="A119" s="71">
        <v>114</v>
      </c>
      <c r="B119" s="164" t="s">
        <v>1953</v>
      </c>
      <c r="C119" s="172" t="s">
        <v>2092</v>
      </c>
      <c r="D119" s="71">
        <v>10</v>
      </c>
      <c r="E119" s="172" t="s">
        <v>575</v>
      </c>
      <c r="F119" s="71">
        <v>210</v>
      </c>
      <c r="G119" s="105">
        <v>70</v>
      </c>
      <c r="H119" s="71">
        <v>100</v>
      </c>
      <c r="I119" s="314">
        <f>1.73*D119*G119</f>
        <v>1211</v>
      </c>
      <c r="J119" s="299" t="s">
        <v>1698</v>
      </c>
      <c r="K119" s="343"/>
    </row>
    <row r="120" spans="1:11" ht="15.75" x14ac:dyDescent="0.25">
      <c r="A120" s="71">
        <v>115</v>
      </c>
      <c r="B120" s="164" t="s">
        <v>1953</v>
      </c>
      <c r="C120" s="172" t="s">
        <v>2093</v>
      </c>
      <c r="D120" s="71">
        <v>10</v>
      </c>
      <c r="E120" s="172" t="s">
        <v>575</v>
      </c>
      <c r="F120" s="71">
        <v>210</v>
      </c>
      <c r="G120" s="105">
        <v>29</v>
      </c>
      <c r="H120" s="71">
        <v>50</v>
      </c>
      <c r="I120" s="314">
        <f>1.73*D120*G120</f>
        <v>501.70000000000005</v>
      </c>
      <c r="J120" s="299" t="s">
        <v>1698</v>
      </c>
      <c r="K120" s="343"/>
    </row>
    <row r="121" spans="1:11" ht="15.75" x14ac:dyDescent="0.25">
      <c r="A121" s="71">
        <v>116</v>
      </c>
      <c r="B121" s="164" t="s">
        <v>1953</v>
      </c>
      <c r="C121" s="172" t="s">
        <v>2094</v>
      </c>
      <c r="D121" s="71">
        <v>10</v>
      </c>
      <c r="E121" s="172" t="s">
        <v>575</v>
      </c>
      <c r="F121" s="71">
        <v>210</v>
      </c>
      <c r="G121" s="105">
        <v>29</v>
      </c>
      <c r="H121" s="71">
        <v>50</v>
      </c>
      <c r="I121" s="314">
        <f>1.73*D121*G121</f>
        <v>501.70000000000005</v>
      </c>
      <c r="J121" s="299" t="s">
        <v>1698</v>
      </c>
      <c r="K121" s="344"/>
    </row>
    <row r="122" spans="1:11" ht="29.25" customHeight="1" x14ac:dyDescent="0.25">
      <c r="A122" s="71">
        <v>117</v>
      </c>
      <c r="B122" s="71" t="s">
        <v>1954</v>
      </c>
      <c r="C122" s="174" t="s">
        <v>2095</v>
      </c>
      <c r="D122" s="71">
        <v>10</v>
      </c>
      <c r="E122" s="172" t="s">
        <v>574</v>
      </c>
      <c r="F122" s="71">
        <v>175</v>
      </c>
      <c r="G122" s="281">
        <v>85</v>
      </c>
      <c r="H122" s="71">
        <v>100</v>
      </c>
      <c r="I122" s="314">
        <f>1.73*D122*G122</f>
        <v>1470.5</v>
      </c>
      <c r="J122" s="71" t="s">
        <v>1698</v>
      </c>
      <c r="K122" s="343"/>
    </row>
    <row r="123" spans="1:11" ht="32.25" customHeight="1" x14ac:dyDescent="0.25">
      <c r="A123" s="71">
        <v>118</v>
      </c>
      <c r="B123" s="71" t="s">
        <v>1954</v>
      </c>
      <c r="C123" s="174" t="s">
        <v>2096</v>
      </c>
      <c r="D123" s="71">
        <v>10</v>
      </c>
      <c r="E123" s="172" t="s">
        <v>649</v>
      </c>
      <c r="F123" s="71">
        <v>330</v>
      </c>
      <c r="G123" s="281">
        <v>212</v>
      </c>
      <c r="H123" s="71">
        <v>100</v>
      </c>
      <c r="I123" s="314">
        <f>1.73*D123*H123</f>
        <v>1730</v>
      </c>
      <c r="J123" s="71" t="s">
        <v>1698</v>
      </c>
      <c r="K123" s="343"/>
    </row>
    <row r="124" spans="1:11" ht="50.25" customHeight="1" x14ac:dyDescent="0.25">
      <c r="A124" s="71">
        <v>119</v>
      </c>
      <c r="B124" s="71" t="s">
        <v>1954</v>
      </c>
      <c r="C124" s="174" t="s">
        <v>2097</v>
      </c>
      <c r="D124" s="71">
        <v>10</v>
      </c>
      <c r="E124" s="172" t="s">
        <v>650</v>
      </c>
      <c r="F124" s="71" t="s">
        <v>651</v>
      </c>
      <c r="G124" s="281">
        <v>71</v>
      </c>
      <c r="H124" s="71">
        <v>50</v>
      </c>
      <c r="I124" s="314">
        <f>1.73*D124*H124</f>
        <v>865</v>
      </c>
      <c r="J124" s="57" t="s">
        <v>1998</v>
      </c>
      <c r="K124" s="343"/>
    </row>
    <row r="125" spans="1:11" ht="36.75" customHeight="1" x14ac:dyDescent="0.25">
      <c r="A125" s="71">
        <v>120</v>
      </c>
      <c r="B125" s="71" t="s">
        <v>1954</v>
      </c>
      <c r="C125" s="174" t="s">
        <v>2105</v>
      </c>
      <c r="D125" s="71">
        <v>10</v>
      </c>
      <c r="E125" s="172" t="s">
        <v>652</v>
      </c>
      <c r="F125" s="71">
        <v>265</v>
      </c>
      <c r="G125" s="281">
        <v>71</v>
      </c>
      <c r="H125" s="71">
        <v>50</v>
      </c>
      <c r="I125" s="314">
        <f>1.73*D125*G125</f>
        <v>1228.3</v>
      </c>
      <c r="J125" s="71" t="s">
        <v>1698</v>
      </c>
      <c r="K125" s="343"/>
    </row>
    <row r="126" spans="1:11" ht="33.75" customHeight="1" x14ac:dyDescent="0.25">
      <c r="A126" s="71">
        <v>121</v>
      </c>
      <c r="B126" s="71" t="s">
        <v>1954</v>
      </c>
      <c r="C126" s="174" t="s">
        <v>2098</v>
      </c>
      <c r="D126" s="71">
        <v>10</v>
      </c>
      <c r="E126" s="172" t="s">
        <v>574</v>
      </c>
      <c r="F126" s="71">
        <v>175</v>
      </c>
      <c r="G126" s="281">
        <v>85</v>
      </c>
      <c r="H126" s="71">
        <v>100</v>
      </c>
      <c r="I126" s="314">
        <f>1.73*D126*G126</f>
        <v>1470.5</v>
      </c>
      <c r="J126" s="71" t="s">
        <v>1698</v>
      </c>
      <c r="K126" s="343"/>
    </row>
    <row r="127" spans="1:11" ht="45.75" customHeight="1" x14ac:dyDescent="0.25">
      <c r="A127" s="71">
        <v>122</v>
      </c>
      <c r="B127" s="71" t="s">
        <v>1954</v>
      </c>
      <c r="C127" s="174" t="s">
        <v>2099</v>
      </c>
      <c r="D127" s="71">
        <v>10</v>
      </c>
      <c r="E127" s="57" t="s">
        <v>653</v>
      </c>
      <c r="F127" s="71" t="s">
        <v>654</v>
      </c>
      <c r="G127" s="281">
        <v>149</v>
      </c>
      <c r="H127" s="71">
        <v>150</v>
      </c>
      <c r="I127" s="314">
        <f>1.73*D127*175</f>
        <v>3027.5</v>
      </c>
      <c r="J127" s="57" t="s">
        <v>1999</v>
      </c>
      <c r="K127" s="343"/>
    </row>
    <row r="128" spans="1:11" ht="34.5" customHeight="1" x14ac:dyDescent="0.25">
      <c r="A128" s="71">
        <v>123</v>
      </c>
      <c r="B128" s="71" t="s">
        <v>1954</v>
      </c>
      <c r="C128" s="174" t="s">
        <v>2100</v>
      </c>
      <c r="D128" s="71">
        <v>10</v>
      </c>
      <c r="E128" s="172" t="s">
        <v>574</v>
      </c>
      <c r="F128" s="71">
        <v>175</v>
      </c>
      <c r="G128" s="281">
        <v>142</v>
      </c>
      <c r="H128" s="71">
        <v>50</v>
      </c>
      <c r="I128" s="314">
        <f>1.73*D128*H128</f>
        <v>865</v>
      </c>
      <c r="J128" s="71" t="s">
        <v>1698</v>
      </c>
      <c r="K128" s="343"/>
    </row>
    <row r="129" spans="1:11" ht="29.25" customHeight="1" x14ac:dyDescent="0.25">
      <c r="A129" s="71">
        <v>124</v>
      </c>
      <c r="B129" s="71" t="s">
        <v>1954</v>
      </c>
      <c r="C129" s="174" t="s">
        <v>2101</v>
      </c>
      <c r="D129" s="71">
        <v>10</v>
      </c>
      <c r="E129" s="172" t="s">
        <v>574</v>
      </c>
      <c r="F129" s="71">
        <v>175</v>
      </c>
      <c r="G129" s="281">
        <v>64</v>
      </c>
      <c r="H129" s="71">
        <v>75</v>
      </c>
      <c r="I129" s="314">
        <f>1.73*D129*G129</f>
        <v>1107.2</v>
      </c>
      <c r="J129" s="71" t="s">
        <v>1698</v>
      </c>
      <c r="K129" s="343"/>
    </row>
    <row r="130" spans="1:11" ht="42" customHeight="1" x14ac:dyDescent="0.25">
      <c r="A130" s="71">
        <v>125</v>
      </c>
      <c r="B130" s="71" t="s">
        <v>1954</v>
      </c>
      <c r="C130" s="174" t="s">
        <v>2102</v>
      </c>
      <c r="D130" s="71">
        <v>10</v>
      </c>
      <c r="E130" s="172" t="s">
        <v>585</v>
      </c>
      <c r="F130" s="71" t="s">
        <v>586</v>
      </c>
      <c r="G130" s="281">
        <v>64</v>
      </c>
      <c r="H130" s="71">
        <v>75</v>
      </c>
      <c r="I130" s="314">
        <f>1.73*D130*G130</f>
        <v>1107.2</v>
      </c>
      <c r="J130" s="57" t="s">
        <v>2000</v>
      </c>
      <c r="K130" s="343"/>
    </row>
    <row r="131" spans="1:11" ht="32.25" customHeight="1" x14ac:dyDescent="0.25">
      <c r="A131" s="71">
        <v>126</v>
      </c>
      <c r="B131" s="71" t="s">
        <v>1954</v>
      </c>
      <c r="C131" s="174" t="s">
        <v>2104</v>
      </c>
      <c r="D131" s="71">
        <v>10</v>
      </c>
      <c r="E131" s="172" t="s">
        <v>574</v>
      </c>
      <c r="F131" s="71">
        <v>175</v>
      </c>
      <c r="G131" s="281">
        <v>42</v>
      </c>
      <c r="H131" s="71">
        <v>50</v>
      </c>
      <c r="I131" s="314">
        <f>1.73*D131*G131</f>
        <v>726.6</v>
      </c>
      <c r="J131" s="71" t="s">
        <v>1698</v>
      </c>
      <c r="K131" s="343"/>
    </row>
    <row r="132" spans="1:11" ht="36" customHeight="1" x14ac:dyDescent="0.25">
      <c r="A132" s="71">
        <v>127</v>
      </c>
      <c r="B132" s="71" t="s">
        <v>1954</v>
      </c>
      <c r="C132" s="174" t="s">
        <v>2103</v>
      </c>
      <c r="D132" s="71">
        <v>10</v>
      </c>
      <c r="E132" s="172" t="s">
        <v>574</v>
      </c>
      <c r="F132" s="71">
        <v>175</v>
      </c>
      <c r="G132" s="281">
        <v>64</v>
      </c>
      <c r="H132" s="71">
        <v>50</v>
      </c>
      <c r="I132" s="314">
        <f>1.73*D132*H132</f>
        <v>865</v>
      </c>
      <c r="J132" s="71" t="s">
        <v>1698</v>
      </c>
      <c r="K132" s="343"/>
    </row>
    <row r="133" spans="1:11" ht="40.5" customHeight="1" x14ac:dyDescent="0.25">
      <c r="A133" s="71">
        <v>128</v>
      </c>
      <c r="B133" s="71" t="s">
        <v>1954</v>
      </c>
      <c r="C133" s="174" t="s">
        <v>2106</v>
      </c>
      <c r="D133" s="71">
        <v>10</v>
      </c>
      <c r="E133" s="172" t="s">
        <v>574</v>
      </c>
      <c r="F133" s="71">
        <v>175</v>
      </c>
      <c r="G133" s="281">
        <v>71</v>
      </c>
      <c r="H133" s="71">
        <v>50</v>
      </c>
      <c r="I133" s="314">
        <f>1.73*D133*H133</f>
        <v>865</v>
      </c>
      <c r="J133" s="71" t="s">
        <v>1698</v>
      </c>
      <c r="K133" s="343"/>
    </row>
    <row r="134" spans="1:11" ht="32.25" customHeight="1" x14ac:dyDescent="0.25">
      <c r="A134" s="71">
        <v>129</v>
      </c>
      <c r="B134" s="71" t="s">
        <v>1954</v>
      </c>
      <c r="C134" s="57" t="s">
        <v>2107</v>
      </c>
      <c r="D134" s="71">
        <v>10</v>
      </c>
      <c r="E134" s="172" t="s">
        <v>574</v>
      </c>
      <c r="F134" s="71">
        <v>175</v>
      </c>
      <c r="G134" s="281">
        <v>53</v>
      </c>
      <c r="H134" s="71">
        <v>50</v>
      </c>
      <c r="I134" s="314">
        <f>1.73*D134*H134</f>
        <v>865</v>
      </c>
      <c r="J134" s="71" t="s">
        <v>1698</v>
      </c>
      <c r="K134" s="343"/>
    </row>
    <row r="135" spans="1:11" ht="27.75" customHeight="1" x14ac:dyDescent="0.25">
      <c r="A135" s="71">
        <v>130</v>
      </c>
      <c r="B135" s="71" t="s">
        <v>1954</v>
      </c>
      <c r="C135" s="57" t="s">
        <v>655</v>
      </c>
      <c r="D135" s="71">
        <v>10</v>
      </c>
      <c r="E135" s="172" t="s">
        <v>574</v>
      </c>
      <c r="F135" s="71">
        <v>175</v>
      </c>
      <c r="G135" s="281">
        <v>25</v>
      </c>
      <c r="H135" s="71">
        <v>50</v>
      </c>
      <c r="I135" s="314">
        <f t="shared" ref="I135:I144" si="2">1.73*D135*G135</f>
        <v>432.5</v>
      </c>
      <c r="J135" s="71" t="s">
        <v>1698</v>
      </c>
      <c r="K135" s="343"/>
    </row>
    <row r="136" spans="1:11" ht="25.5" customHeight="1" x14ac:dyDescent="0.25">
      <c r="A136" s="71">
        <v>131</v>
      </c>
      <c r="B136" s="71" t="s">
        <v>1954</v>
      </c>
      <c r="C136" s="57" t="s">
        <v>2108</v>
      </c>
      <c r="D136" s="71">
        <v>10</v>
      </c>
      <c r="E136" s="172" t="s">
        <v>574</v>
      </c>
      <c r="F136" s="71">
        <v>175</v>
      </c>
      <c r="G136" s="281">
        <v>25</v>
      </c>
      <c r="H136" s="71">
        <v>50</v>
      </c>
      <c r="I136" s="314">
        <f t="shared" si="2"/>
        <v>432.5</v>
      </c>
      <c r="J136" s="71" t="s">
        <v>1698</v>
      </c>
      <c r="K136" s="343"/>
    </row>
    <row r="137" spans="1:11" ht="30.75" customHeight="1" x14ac:dyDescent="0.25">
      <c r="A137" s="71">
        <v>132</v>
      </c>
      <c r="B137" s="71" t="s">
        <v>1954</v>
      </c>
      <c r="C137" s="57" t="s">
        <v>2109</v>
      </c>
      <c r="D137" s="71">
        <v>10</v>
      </c>
      <c r="E137" s="172" t="s">
        <v>574</v>
      </c>
      <c r="F137" s="71">
        <v>175</v>
      </c>
      <c r="G137" s="281">
        <v>25</v>
      </c>
      <c r="H137" s="71">
        <v>50</v>
      </c>
      <c r="I137" s="314">
        <f t="shared" si="2"/>
        <v>432.5</v>
      </c>
      <c r="J137" s="71" t="s">
        <v>1698</v>
      </c>
      <c r="K137" s="343"/>
    </row>
    <row r="138" spans="1:11" ht="42" customHeight="1" x14ac:dyDescent="0.25">
      <c r="A138" s="71">
        <v>133</v>
      </c>
      <c r="B138" s="71" t="s">
        <v>1954</v>
      </c>
      <c r="C138" s="57" t="s">
        <v>2111</v>
      </c>
      <c r="D138" s="71">
        <v>10</v>
      </c>
      <c r="E138" s="172" t="s">
        <v>656</v>
      </c>
      <c r="F138" s="71">
        <v>60</v>
      </c>
      <c r="G138" s="281">
        <v>25</v>
      </c>
      <c r="H138" s="71">
        <v>30</v>
      </c>
      <c r="I138" s="314">
        <f t="shared" si="2"/>
        <v>432.5</v>
      </c>
      <c r="J138" s="57" t="s">
        <v>2001</v>
      </c>
      <c r="K138" s="343"/>
    </row>
    <row r="139" spans="1:11" ht="46.5" customHeight="1" x14ac:dyDescent="0.25">
      <c r="A139" s="71">
        <v>134</v>
      </c>
      <c r="B139" s="71" t="s">
        <v>1954</v>
      </c>
      <c r="C139" s="57" t="s">
        <v>2112</v>
      </c>
      <c r="D139" s="71">
        <v>10</v>
      </c>
      <c r="E139" s="172" t="s">
        <v>657</v>
      </c>
      <c r="F139" s="71">
        <v>60</v>
      </c>
      <c r="G139" s="281">
        <v>42</v>
      </c>
      <c r="H139" s="71">
        <v>50</v>
      </c>
      <c r="I139" s="314">
        <f t="shared" si="2"/>
        <v>726.6</v>
      </c>
      <c r="J139" s="57" t="s">
        <v>2002</v>
      </c>
      <c r="K139" s="343"/>
    </row>
    <row r="140" spans="1:11" ht="15.75" x14ac:dyDescent="0.25">
      <c r="A140" s="71">
        <v>135</v>
      </c>
      <c r="B140" s="71" t="s">
        <v>1954</v>
      </c>
      <c r="C140" s="57" t="s">
        <v>2113</v>
      </c>
      <c r="D140" s="71">
        <v>10</v>
      </c>
      <c r="E140" s="172" t="s">
        <v>574</v>
      </c>
      <c r="F140" s="71">
        <v>175</v>
      </c>
      <c r="G140" s="281">
        <v>45</v>
      </c>
      <c r="H140" s="71">
        <v>50</v>
      </c>
      <c r="I140" s="314">
        <f t="shared" si="2"/>
        <v>778.5</v>
      </c>
      <c r="J140" s="71" t="s">
        <v>1698</v>
      </c>
      <c r="K140" s="343"/>
    </row>
    <row r="141" spans="1:11" ht="51.75" customHeight="1" x14ac:dyDescent="0.25">
      <c r="A141" s="71">
        <v>136</v>
      </c>
      <c r="B141" s="71" t="s">
        <v>1954</v>
      </c>
      <c r="C141" s="57" t="s">
        <v>2110</v>
      </c>
      <c r="D141" s="71">
        <v>10</v>
      </c>
      <c r="E141" s="172" t="s">
        <v>658</v>
      </c>
      <c r="F141" s="71" t="s">
        <v>659</v>
      </c>
      <c r="G141" s="281">
        <v>42</v>
      </c>
      <c r="H141" s="71">
        <v>50</v>
      </c>
      <c r="I141" s="314">
        <f t="shared" si="2"/>
        <v>726.6</v>
      </c>
      <c r="J141" s="57" t="s">
        <v>2003</v>
      </c>
      <c r="K141" s="343"/>
    </row>
    <row r="142" spans="1:11" ht="32.25" customHeight="1" x14ac:dyDescent="0.25">
      <c r="A142" s="71">
        <v>137</v>
      </c>
      <c r="B142" s="71" t="s">
        <v>1954</v>
      </c>
      <c r="C142" s="57" t="s">
        <v>2115</v>
      </c>
      <c r="D142" s="71">
        <v>10</v>
      </c>
      <c r="E142" s="172" t="s">
        <v>574</v>
      </c>
      <c r="F142" s="71">
        <v>175</v>
      </c>
      <c r="G142" s="281">
        <v>45</v>
      </c>
      <c r="H142" s="71">
        <v>75</v>
      </c>
      <c r="I142" s="314">
        <f t="shared" si="2"/>
        <v>778.5</v>
      </c>
      <c r="J142" s="71" t="s">
        <v>1698</v>
      </c>
      <c r="K142" s="343"/>
    </row>
    <row r="143" spans="1:11" ht="33.75" customHeight="1" x14ac:dyDescent="0.25">
      <c r="A143" s="71">
        <v>138</v>
      </c>
      <c r="B143" s="71" t="s">
        <v>1954</v>
      </c>
      <c r="C143" s="57" t="s">
        <v>2114</v>
      </c>
      <c r="D143" s="71">
        <v>10</v>
      </c>
      <c r="E143" s="172" t="s">
        <v>574</v>
      </c>
      <c r="F143" s="71">
        <v>175</v>
      </c>
      <c r="G143" s="281">
        <v>71</v>
      </c>
      <c r="H143" s="71">
        <v>100</v>
      </c>
      <c r="I143" s="314">
        <f t="shared" si="2"/>
        <v>1228.3</v>
      </c>
      <c r="J143" s="71" t="s">
        <v>1698</v>
      </c>
      <c r="K143" s="343"/>
    </row>
    <row r="144" spans="1:11" ht="36.75" customHeight="1" x14ac:dyDescent="0.25">
      <c r="A144" s="71">
        <v>139</v>
      </c>
      <c r="B144" s="71" t="s">
        <v>1954</v>
      </c>
      <c r="C144" s="57" t="s">
        <v>2116</v>
      </c>
      <c r="D144" s="71">
        <v>10</v>
      </c>
      <c r="E144" s="172" t="s">
        <v>574</v>
      </c>
      <c r="F144" s="71">
        <v>175</v>
      </c>
      <c r="G144" s="281">
        <v>60</v>
      </c>
      <c r="H144" s="71">
        <v>100</v>
      </c>
      <c r="I144" s="314">
        <f t="shared" si="2"/>
        <v>1038</v>
      </c>
      <c r="J144" s="71" t="s">
        <v>1698</v>
      </c>
      <c r="K144" s="343"/>
    </row>
    <row r="145" spans="1:14" ht="38.25" customHeight="1" x14ac:dyDescent="0.25">
      <c r="A145" s="71">
        <v>140</v>
      </c>
      <c r="B145" s="71" t="s">
        <v>1954</v>
      </c>
      <c r="C145" s="57" t="s">
        <v>2117</v>
      </c>
      <c r="D145" s="71">
        <v>10</v>
      </c>
      <c r="E145" s="172" t="s">
        <v>658</v>
      </c>
      <c r="F145" s="71" t="s">
        <v>659</v>
      </c>
      <c r="G145" s="281">
        <v>40</v>
      </c>
      <c r="H145" s="71">
        <v>20</v>
      </c>
      <c r="I145" s="314">
        <f>1.73*D145*H145</f>
        <v>346</v>
      </c>
      <c r="J145" s="57" t="s">
        <v>2004</v>
      </c>
      <c r="K145" s="343"/>
    </row>
    <row r="146" spans="1:14" ht="31.5" customHeight="1" x14ac:dyDescent="0.25">
      <c r="A146" s="71">
        <v>141</v>
      </c>
      <c r="B146" s="71" t="s">
        <v>1954</v>
      </c>
      <c r="C146" s="57" t="s">
        <v>2118</v>
      </c>
      <c r="D146" s="71">
        <v>10</v>
      </c>
      <c r="E146" s="172" t="s">
        <v>574</v>
      </c>
      <c r="F146" s="71">
        <v>175</v>
      </c>
      <c r="G146" s="281">
        <v>42</v>
      </c>
      <c r="H146" s="71">
        <v>50</v>
      </c>
      <c r="I146" s="314">
        <f t="shared" ref="I146:I151" si="3">1.73*D146*G146</f>
        <v>726.6</v>
      </c>
      <c r="J146" s="71" t="s">
        <v>1698</v>
      </c>
      <c r="K146" s="343"/>
    </row>
    <row r="147" spans="1:14" ht="48.75" customHeight="1" x14ac:dyDescent="0.25">
      <c r="A147" s="71">
        <v>142</v>
      </c>
      <c r="B147" s="71" t="s">
        <v>1954</v>
      </c>
      <c r="C147" s="57" t="s">
        <v>2119</v>
      </c>
      <c r="D147" s="71">
        <v>10</v>
      </c>
      <c r="E147" s="57" t="s">
        <v>660</v>
      </c>
      <c r="F147" s="71" t="s">
        <v>661</v>
      </c>
      <c r="G147" s="281">
        <v>42</v>
      </c>
      <c r="H147" s="71">
        <v>50</v>
      </c>
      <c r="I147" s="314">
        <f t="shared" si="3"/>
        <v>726.6</v>
      </c>
      <c r="J147" s="57" t="s">
        <v>2005</v>
      </c>
      <c r="K147" s="343"/>
    </row>
    <row r="148" spans="1:14" ht="43.5" customHeight="1" x14ac:dyDescent="0.25">
      <c r="A148" s="71">
        <v>143</v>
      </c>
      <c r="B148" s="71" t="s">
        <v>1954</v>
      </c>
      <c r="C148" s="57" t="s">
        <v>2120</v>
      </c>
      <c r="D148" s="71">
        <v>10</v>
      </c>
      <c r="E148" s="57" t="s">
        <v>660</v>
      </c>
      <c r="F148" s="71" t="s">
        <v>661</v>
      </c>
      <c r="G148" s="281">
        <v>42</v>
      </c>
      <c r="H148" s="71">
        <v>50</v>
      </c>
      <c r="I148" s="314">
        <f t="shared" si="3"/>
        <v>726.6</v>
      </c>
      <c r="J148" s="57" t="s">
        <v>2006</v>
      </c>
      <c r="K148" s="343"/>
    </row>
    <row r="149" spans="1:14" ht="41.25" customHeight="1" x14ac:dyDescent="0.25">
      <c r="A149" s="71">
        <v>144</v>
      </c>
      <c r="B149" s="71" t="s">
        <v>1954</v>
      </c>
      <c r="C149" s="57" t="s">
        <v>2121</v>
      </c>
      <c r="D149" s="71">
        <v>10</v>
      </c>
      <c r="E149" s="172" t="s">
        <v>662</v>
      </c>
      <c r="F149" s="71" t="s">
        <v>663</v>
      </c>
      <c r="G149" s="281">
        <v>25</v>
      </c>
      <c r="H149" s="71">
        <v>30</v>
      </c>
      <c r="I149" s="314">
        <f t="shared" si="3"/>
        <v>432.5</v>
      </c>
      <c r="J149" s="57" t="s">
        <v>2007</v>
      </c>
      <c r="K149" s="343"/>
    </row>
    <row r="150" spans="1:14" ht="43.5" customHeight="1" x14ac:dyDescent="0.25">
      <c r="A150" s="71">
        <v>145</v>
      </c>
      <c r="B150" s="71" t="s">
        <v>1954</v>
      </c>
      <c r="C150" s="57" t="s">
        <v>2122</v>
      </c>
      <c r="D150" s="71">
        <v>10</v>
      </c>
      <c r="E150" s="172" t="s">
        <v>658</v>
      </c>
      <c r="F150" s="71" t="s">
        <v>659</v>
      </c>
      <c r="G150" s="281">
        <v>25</v>
      </c>
      <c r="H150" s="71">
        <v>30</v>
      </c>
      <c r="I150" s="314">
        <f t="shared" si="3"/>
        <v>432.5</v>
      </c>
      <c r="J150" s="57" t="s">
        <v>2008</v>
      </c>
      <c r="K150" s="343"/>
    </row>
    <row r="151" spans="1:14" ht="15.75" x14ac:dyDescent="0.25">
      <c r="A151" s="71">
        <v>146</v>
      </c>
      <c r="B151" s="71" t="s">
        <v>1954</v>
      </c>
      <c r="C151" s="57" t="s">
        <v>2123</v>
      </c>
      <c r="D151" s="71">
        <v>10</v>
      </c>
      <c r="E151" s="172" t="s">
        <v>574</v>
      </c>
      <c r="F151" s="71">
        <v>175</v>
      </c>
      <c r="G151" s="105">
        <v>50</v>
      </c>
      <c r="H151" s="71">
        <v>50</v>
      </c>
      <c r="I151" s="314">
        <f t="shared" si="3"/>
        <v>865</v>
      </c>
      <c r="J151" s="105" t="s">
        <v>1698</v>
      </c>
      <c r="K151" s="330"/>
      <c r="L151" s="336"/>
      <c r="M151" s="335"/>
      <c r="N151" s="337"/>
    </row>
    <row r="152" spans="1:14" ht="15.75" x14ac:dyDescent="0.25">
      <c r="A152" s="71">
        <v>147</v>
      </c>
      <c r="B152" s="71" t="s">
        <v>1954</v>
      </c>
      <c r="C152" s="57" t="s">
        <v>2124</v>
      </c>
      <c r="D152" s="71">
        <v>10</v>
      </c>
      <c r="E152" s="172" t="s">
        <v>574</v>
      </c>
      <c r="F152" s="71">
        <v>175</v>
      </c>
      <c r="G152" s="281">
        <v>85</v>
      </c>
      <c r="H152" s="71">
        <v>75</v>
      </c>
      <c r="I152" s="314">
        <f>1.73*D152*H152</f>
        <v>1297.5</v>
      </c>
      <c r="J152" s="105" t="s">
        <v>1698</v>
      </c>
      <c r="K152" s="330"/>
      <c r="L152" s="336"/>
      <c r="M152" s="335"/>
      <c r="N152" s="337"/>
    </row>
    <row r="153" spans="1:14" ht="15.75" x14ac:dyDescent="0.25">
      <c r="A153" s="71">
        <v>148</v>
      </c>
      <c r="B153" s="71" t="s">
        <v>1954</v>
      </c>
      <c r="C153" s="57" t="s">
        <v>2125</v>
      </c>
      <c r="D153" s="71">
        <v>10</v>
      </c>
      <c r="E153" s="172" t="s">
        <v>574</v>
      </c>
      <c r="F153" s="71">
        <v>175</v>
      </c>
      <c r="G153" s="281">
        <v>42</v>
      </c>
      <c r="H153" s="71">
        <v>50</v>
      </c>
      <c r="I153" s="314">
        <f>1.73*D153*G153</f>
        <v>726.6</v>
      </c>
      <c r="J153" s="105" t="s">
        <v>1698</v>
      </c>
      <c r="K153" s="345"/>
      <c r="L153" s="338"/>
      <c r="M153" s="338"/>
      <c r="N153" s="338"/>
    </row>
    <row r="154" spans="1:14" ht="15.75" x14ac:dyDescent="0.25">
      <c r="A154" s="71">
        <v>149</v>
      </c>
      <c r="B154" s="71" t="s">
        <v>1955</v>
      </c>
      <c r="C154" s="57" t="s">
        <v>2126</v>
      </c>
      <c r="D154" s="71">
        <v>10</v>
      </c>
      <c r="E154" s="172" t="s">
        <v>574</v>
      </c>
      <c r="F154" s="71">
        <v>175</v>
      </c>
      <c r="G154" s="281">
        <v>74</v>
      </c>
      <c r="H154" s="71">
        <v>75</v>
      </c>
      <c r="I154" s="314">
        <f>1.73*D154*G154</f>
        <v>1280.2</v>
      </c>
      <c r="J154" s="71" t="s">
        <v>1698</v>
      </c>
      <c r="K154" s="343"/>
    </row>
    <row r="155" spans="1:14" ht="15.75" x14ac:dyDescent="0.25">
      <c r="A155" s="71">
        <v>150</v>
      </c>
      <c r="B155" s="71" t="s">
        <v>1954</v>
      </c>
      <c r="C155" s="57" t="s">
        <v>664</v>
      </c>
      <c r="D155" s="71">
        <v>10</v>
      </c>
      <c r="E155" s="172" t="s">
        <v>574</v>
      </c>
      <c r="F155" s="71">
        <v>175</v>
      </c>
      <c r="G155" s="281">
        <v>40</v>
      </c>
      <c r="H155" s="71">
        <v>20</v>
      </c>
      <c r="I155" s="314">
        <f>1.73*D155*H155</f>
        <v>346</v>
      </c>
      <c r="J155" s="71" t="s">
        <v>1698</v>
      </c>
      <c r="K155" s="343"/>
    </row>
    <row r="156" spans="1:14" ht="15.75" x14ac:dyDescent="0.25">
      <c r="A156" s="71">
        <v>151</v>
      </c>
      <c r="B156" s="71" t="s">
        <v>1954</v>
      </c>
      <c r="C156" s="57" t="s">
        <v>665</v>
      </c>
      <c r="D156" s="71">
        <v>10</v>
      </c>
      <c r="E156" s="172" t="s">
        <v>574</v>
      </c>
      <c r="F156" s="71">
        <v>175</v>
      </c>
      <c r="G156" s="281">
        <v>40</v>
      </c>
      <c r="H156" s="71">
        <v>50</v>
      </c>
      <c r="I156" s="314">
        <f>1.73*D156*G156</f>
        <v>692</v>
      </c>
      <c r="J156" s="71" t="s">
        <v>1698</v>
      </c>
      <c r="K156" s="343"/>
    </row>
    <row r="157" spans="1:14" ht="15.75" x14ac:dyDescent="0.25">
      <c r="A157" s="71">
        <v>152</v>
      </c>
      <c r="B157" s="71" t="s">
        <v>1954</v>
      </c>
      <c r="C157" s="57" t="s">
        <v>2127</v>
      </c>
      <c r="D157" s="71">
        <v>10</v>
      </c>
      <c r="E157" s="172" t="s">
        <v>574</v>
      </c>
      <c r="F157" s="71">
        <v>175</v>
      </c>
      <c r="G157" s="281">
        <v>42</v>
      </c>
      <c r="H157" s="71">
        <v>50</v>
      </c>
      <c r="I157" s="314">
        <f>1.73*D157*H157</f>
        <v>865</v>
      </c>
      <c r="J157" s="71" t="s">
        <v>1698</v>
      </c>
      <c r="K157" s="343"/>
    </row>
    <row r="158" spans="1:14" ht="15.75" x14ac:dyDescent="0.25">
      <c r="A158" s="71">
        <v>153</v>
      </c>
      <c r="B158" s="71" t="s">
        <v>1954</v>
      </c>
      <c r="C158" s="57" t="s">
        <v>2128</v>
      </c>
      <c r="D158" s="71">
        <v>10</v>
      </c>
      <c r="E158" s="172" t="s">
        <v>574</v>
      </c>
      <c r="F158" s="71">
        <v>175</v>
      </c>
      <c r="G158" s="281">
        <v>85</v>
      </c>
      <c r="H158" s="71">
        <v>100</v>
      </c>
      <c r="I158" s="314">
        <f>1.73*D158*G158</f>
        <v>1470.5</v>
      </c>
      <c r="J158" s="71" t="s">
        <v>1698</v>
      </c>
      <c r="K158" s="343"/>
    </row>
    <row r="159" spans="1:14" ht="15.75" x14ac:dyDescent="0.25">
      <c r="A159" s="71">
        <v>154</v>
      </c>
      <c r="B159" s="71" t="s">
        <v>1954</v>
      </c>
      <c r="C159" s="57" t="s">
        <v>2129</v>
      </c>
      <c r="D159" s="71">
        <v>10</v>
      </c>
      <c r="E159" s="172" t="s">
        <v>574</v>
      </c>
      <c r="F159" s="71">
        <v>175</v>
      </c>
      <c r="G159" s="281">
        <v>106</v>
      </c>
      <c r="H159" s="71">
        <v>100</v>
      </c>
      <c r="I159" s="314">
        <f>1.73*D159*H159</f>
        <v>1730</v>
      </c>
      <c r="J159" s="71" t="s">
        <v>1698</v>
      </c>
      <c r="K159" s="343"/>
    </row>
    <row r="160" spans="1:14" ht="15.75" x14ac:dyDescent="0.25">
      <c r="A160" s="71">
        <v>155</v>
      </c>
      <c r="B160" s="71" t="s">
        <v>1954</v>
      </c>
      <c r="C160" s="57" t="s">
        <v>2130</v>
      </c>
      <c r="D160" s="71">
        <v>10</v>
      </c>
      <c r="E160" s="172" t="s">
        <v>574</v>
      </c>
      <c r="F160" s="71">
        <v>175</v>
      </c>
      <c r="G160" s="281">
        <v>49</v>
      </c>
      <c r="H160" s="71">
        <v>50</v>
      </c>
      <c r="I160" s="314">
        <f t="shared" ref="I160:I168" si="4">1.73*D160*G160</f>
        <v>847.7</v>
      </c>
      <c r="J160" s="71" t="s">
        <v>1698</v>
      </c>
      <c r="K160" s="343"/>
    </row>
    <row r="161" spans="1:18" ht="15.75" x14ac:dyDescent="0.25">
      <c r="A161" s="71">
        <v>156</v>
      </c>
      <c r="B161" s="71" t="s">
        <v>1954</v>
      </c>
      <c r="C161" s="57" t="s">
        <v>2131</v>
      </c>
      <c r="D161" s="71">
        <v>10</v>
      </c>
      <c r="E161" s="172" t="s">
        <v>574</v>
      </c>
      <c r="F161" s="71">
        <v>175</v>
      </c>
      <c r="G161" s="281">
        <v>42</v>
      </c>
      <c r="H161" s="71">
        <v>50</v>
      </c>
      <c r="I161" s="314">
        <f t="shared" si="4"/>
        <v>726.6</v>
      </c>
      <c r="J161" s="71" t="s">
        <v>1698</v>
      </c>
      <c r="K161" s="343"/>
    </row>
    <row r="162" spans="1:18" ht="15.75" x14ac:dyDescent="0.25">
      <c r="A162" s="71">
        <v>157</v>
      </c>
      <c r="B162" s="71" t="s">
        <v>1954</v>
      </c>
      <c r="C162" s="57" t="s">
        <v>2132</v>
      </c>
      <c r="D162" s="71">
        <v>10</v>
      </c>
      <c r="E162" s="172" t="s">
        <v>574</v>
      </c>
      <c r="F162" s="71">
        <v>175</v>
      </c>
      <c r="G162" s="281">
        <v>127</v>
      </c>
      <c r="H162" s="71">
        <v>150</v>
      </c>
      <c r="I162" s="314">
        <f t="shared" si="4"/>
        <v>2197.1</v>
      </c>
      <c r="J162" s="71" t="s">
        <v>1698</v>
      </c>
      <c r="K162" s="343"/>
    </row>
    <row r="163" spans="1:18" ht="15.75" x14ac:dyDescent="0.25">
      <c r="A163" s="71">
        <v>158</v>
      </c>
      <c r="B163" s="71" t="s">
        <v>1954</v>
      </c>
      <c r="C163" s="57" t="s">
        <v>2133</v>
      </c>
      <c r="D163" s="71">
        <v>10</v>
      </c>
      <c r="E163" s="172" t="s">
        <v>575</v>
      </c>
      <c r="F163" s="71">
        <v>210</v>
      </c>
      <c r="G163" s="281">
        <v>42</v>
      </c>
      <c r="H163" s="71">
        <v>50</v>
      </c>
      <c r="I163" s="314">
        <f t="shared" si="4"/>
        <v>726.6</v>
      </c>
      <c r="J163" s="71" t="s">
        <v>1698</v>
      </c>
      <c r="K163" s="343"/>
    </row>
    <row r="164" spans="1:18" ht="51.75" customHeight="1" x14ac:dyDescent="0.25">
      <c r="A164" s="71">
        <v>159</v>
      </c>
      <c r="B164" s="71" t="s">
        <v>1954</v>
      </c>
      <c r="C164" s="175" t="s">
        <v>2134</v>
      </c>
      <c r="D164" s="71">
        <v>10</v>
      </c>
      <c r="E164" s="172" t="s">
        <v>658</v>
      </c>
      <c r="F164" s="71" t="s">
        <v>659</v>
      </c>
      <c r="G164" s="281">
        <v>42</v>
      </c>
      <c r="H164" s="71">
        <v>50</v>
      </c>
      <c r="I164" s="314">
        <f t="shared" si="4"/>
        <v>726.6</v>
      </c>
      <c r="J164" s="57" t="s">
        <v>2009</v>
      </c>
      <c r="K164" s="343"/>
    </row>
    <row r="165" spans="1:18" ht="43.5" customHeight="1" x14ac:dyDescent="0.25">
      <c r="A165" s="71">
        <v>160</v>
      </c>
      <c r="B165" s="71" t="s">
        <v>1954</v>
      </c>
      <c r="C165" s="175" t="s">
        <v>2135</v>
      </c>
      <c r="D165" s="71">
        <v>10</v>
      </c>
      <c r="E165" s="172" t="s">
        <v>658</v>
      </c>
      <c r="F165" s="71" t="s">
        <v>659</v>
      </c>
      <c r="G165" s="281">
        <v>42</v>
      </c>
      <c r="H165" s="71">
        <v>50</v>
      </c>
      <c r="I165" s="314">
        <f t="shared" si="4"/>
        <v>726.6</v>
      </c>
      <c r="J165" s="447" t="s">
        <v>2010</v>
      </c>
      <c r="K165" s="343"/>
    </row>
    <row r="166" spans="1:18" ht="51.75" customHeight="1" x14ac:dyDescent="0.25">
      <c r="A166" s="71">
        <v>161</v>
      </c>
      <c r="B166" s="71" t="s">
        <v>1954</v>
      </c>
      <c r="C166" s="175" t="s">
        <v>2136</v>
      </c>
      <c r="D166" s="71">
        <v>10</v>
      </c>
      <c r="E166" s="172" t="s">
        <v>658</v>
      </c>
      <c r="F166" s="71" t="s">
        <v>659</v>
      </c>
      <c r="G166" s="281">
        <v>25</v>
      </c>
      <c r="H166" s="71">
        <v>30</v>
      </c>
      <c r="I166" s="314">
        <f t="shared" si="4"/>
        <v>432.5</v>
      </c>
      <c r="J166" s="57" t="s">
        <v>2011</v>
      </c>
      <c r="K166" s="343"/>
    </row>
    <row r="167" spans="1:18" ht="34.5" customHeight="1" x14ac:dyDescent="0.25">
      <c r="A167" s="71">
        <v>162</v>
      </c>
      <c r="B167" s="71" t="s">
        <v>1954</v>
      </c>
      <c r="C167" s="57" t="s">
        <v>2137</v>
      </c>
      <c r="D167" s="71">
        <v>10</v>
      </c>
      <c r="E167" s="172" t="s">
        <v>574</v>
      </c>
      <c r="F167" s="71">
        <v>175</v>
      </c>
      <c r="G167" s="281">
        <v>127</v>
      </c>
      <c r="H167" s="71">
        <v>150</v>
      </c>
      <c r="I167" s="314">
        <f t="shared" si="4"/>
        <v>2197.1</v>
      </c>
      <c r="J167" s="71" t="s">
        <v>1698</v>
      </c>
      <c r="K167" s="343"/>
    </row>
    <row r="168" spans="1:18" ht="35.25" customHeight="1" x14ac:dyDescent="0.25">
      <c r="A168" s="71">
        <v>163</v>
      </c>
      <c r="B168" s="71" t="s">
        <v>1954</v>
      </c>
      <c r="C168" s="57" t="s">
        <v>2138</v>
      </c>
      <c r="D168" s="71">
        <v>10</v>
      </c>
      <c r="E168" s="172" t="s">
        <v>574</v>
      </c>
      <c r="F168" s="71">
        <v>175</v>
      </c>
      <c r="G168" s="281">
        <v>113</v>
      </c>
      <c r="H168" s="71">
        <v>100</v>
      </c>
      <c r="I168" s="314">
        <f t="shared" si="4"/>
        <v>1954.9</v>
      </c>
      <c r="J168" s="71" t="s">
        <v>1698</v>
      </c>
      <c r="K168" s="343"/>
    </row>
    <row r="169" spans="1:18" ht="15.75" x14ac:dyDescent="0.25">
      <c r="A169" s="71">
        <v>164</v>
      </c>
      <c r="B169" s="71" t="s">
        <v>1953</v>
      </c>
      <c r="C169" s="175" t="s">
        <v>2139</v>
      </c>
      <c r="D169" s="71">
        <v>10</v>
      </c>
      <c r="E169" s="172" t="s">
        <v>585</v>
      </c>
      <c r="F169" s="71" t="s">
        <v>586</v>
      </c>
      <c r="G169" s="281">
        <v>197</v>
      </c>
      <c r="H169" s="71">
        <v>150</v>
      </c>
      <c r="I169" s="314">
        <f>1.73*D169*H169</f>
        <v>2595</v>
      </c>
      <c r="J169" s="105" t="s">
        <v>1698</v>
      </c>
      <c r="K169" s="385"/>
      <c r="L169" s="321"/>
      <c r="M169" s="321"/>
      <c r="N169" s="321"/>
      <c r="O169" s="321"/>
      <c r="P169" s="321"/>
      <c r="Q169" s="321"/>
      <c r="R169" s="104"/>
    </row>
    <row r="170" spans="1:18" ht="15.75" x14ac:dyDescent="0.25">
      <c r="A170" s="71">
        <v>165</v>
      </c>
      <c r="B170" s="71" t="s">
        <v>1953</v>
      </c>
      <c r="C170" s="175" t="s">
        <v>2140</v>
      </c>
      <c r="D170" s="71">
        <v>10</v>
      </c>
      <c r="E170" s="172" t="s">
        <v>585</v>
      </c>
      <c r="F170" s="71" t="s">
        <v>586</v>
      </c>
      <c r="G170" s="281">
        <v>28</v>
      </c>
      <c r="H170" s="71">
        <v>50</v>
      </c>
      <c r="I170" s="314">
        <f>1.73*D170*G170</f>
        <v>484.40000000000003</v>
      </c>
      <c r="J170" s="105" t="s">
        <v>1698</v>
      </c>
      <c r="K170" s="385"/>
      <c r="L170" s="321"/>
      <c r="M170" s="321"/>
      <c r="N170" s="321"/>
      <c r="O170" s="321"/>
      <c r="P170" s="321"/>
      <c r="Q170" s="321"/>
      <c r="R170" s="104"/>
    </row>
    <row r="171" spans="1:18" ht="15.75" x14ac:dyDescent="0.25">
      <c r="A171" s="71">
        <v>166</v>
      </c>
      <c r="B171" s="71" t="s">
        <v>1953</v>
      </c>
      <c r="C171" s="175" t="s">
        <v>2141</v>
      </c>
      <c r="D171" s="71">
        <v>10</v>
      </c>
      <c r="E171" s="172" t="s">
        <v>585</v>
      </c>
      <c r="F171" s="71" t="s">
        <v>586</v>
      </c>
      <c r="G171" s="281">
        <v>99</v>
      </c>
      <c r="H171" s="71">
        <v>100</v>
      </c>
      <c r="I171" s="314">
        <f>1.73*D171*G171</f>
        <v>1712.7</v>
      </c>
      <c r="J171" s="105" t="s">
        <v>1698</v>
      </c>
      <c r="K171" s="385"/>
      <c r="L171" s="321"/>
      <c r="M171" s="321"/>
      <c r="N171" s="321"/>
      <c r="O171" s="321"/>
      <c r="P171" s="321"/>
      <c r="Q171" s="321"/>
      <c r="R171" s="104"/>
    </row>
    <row r="172" spans="1:18" ht="37.5" customHeight="1" x14ac:dyDescent="0.25">
      <c r="A172" s="71">
        <v>167</v>
      </c>
      <c r="B172" s="71" t="s">
        <v>1953</v>
      </c>
      <c r="C172" s="175" t="s">
        <v>2142</v>
      </c>
      <c r="D172" s="71">
        <v>10</v>
      </c>
      <c r="E172" s="172" t="s">
        <v>658</v>
      </c>
      <c r="F172" s="71" t="s">
        <v>659</v>
      </c>
      <c r="G172" s="281">
        <v>85</v>
      </c>
      <c r="H172" s="71">
        <v>100</v>
      </c>
      <c r="I172" s="314">
        <f>1.73*D172*H172</f>
        <v>1730</v>
      </c>
      <c r="J172" s="445" t="s">
        <v>1698</v>
      </c>
      <c r="K172" s="383"/>
      <c r="L172" s="321"/>
      <c r="M172" s="321"/>
      <c r="N172" s="321"/>
      <c r="O172" s="321"/>
      <c r="P172" s="321"/>
      <c r="Q172" s="324"/>
      <c r="R172" s="104"/>
    </row>
    <row r="173" spans="1:18" ht="39" customHeight="1" x14ac:dyDescent="0.25">
      <c r="A173" s="71">
        <v>168</v>
      </c>
      <c r="B173" s="71" t="s">
        <v>1953</v>
      </c>
      <c r="C173" s="175" t="s">
        <v>2143</v>
      </c>
      <c r="D173" s="71">
        <v>10</v>
      </c>
      <c r="E173" s="172" t="s">
        <v>658</v>
      </c>
      <c r="F173" s="71" t="s">
        <v>659</v>
      </c>
      <c r="G173" s="281">
        <v>170</v>
      </c>
      <c r="H173" s="71">
        <v>100</v>
      </c>
      <c r="I173" s="314">
        <f>1.73*D173*60</f>
        <v>1038</v>
      </c>
      <c r="J173" s="329" t="s">
        <v>2013</v>
      </c>
      <c r="K173" s="383"/>
      <c r="L173" s="321"/>
      <c r="M173" s="321"/>
      <c r="N173" s="321"/>
      <c r="O173" s="321"/>
      <c r="P173" s="321"/>
      <c r="Q173" s="324"/>
      <c r="R173" s="104"/>
    </row>
    <row r="174" spans="1:18" ht="45.75" customHeight="1" x14ac:dyDescent="0.25">
      <c r="A174" s="71">
        <v>169</v>
      </c>
      <c r="B174" s="71" t="s">
        <v>1953</v>
      </c>
      <c r="C174" s="175" t="s">
        <v>2144</v>
      </c>
      <c r="D174" s="71">
        <v>10</v>
      </c>
      <c r="E174" s="172" t="s">
        <v>585</v>
      </c>
      <c r="F174" s="71" t="s">
        <v>586</v>
      </c>
      <c r="G174" s="281">
        <v>74</v>
      </c>
      <c r="H174" s="71">
        <v>75</v>
      </c>
      <c r="I174" s="314">
        <f>1.73*D174*G174</f>
        <v>1280.2</v>
      </c>
      <c r="J174" s="329" t="s">
        <v>2014</v>
      </c>
      <c r="K174" s="383"/>
      <c r="L174" s="321"/>
      <c r="M174" s="321"/>
      <c r="N174" s="321"/>
      <c r="O174" s="321"/>
      <c r="P174" s="321"/>
      <c r="Q174" s="324"/>
      <c r="R174" s="104"/>
    </row>
    <row r="175" spans="1:18" ht="39" customHeight="1" x14ac:dyDescent="0.25">
      <c r="A175" s="71">
        <v>170</v>
      </c>
      <c r="B175" s="71" t="s">
        <v>1953</v>
      </c>
      <c r="C175" s="175" t="s">
        <v>2145</v>
      </c>
      <c r="D175" s="71">
        <v>10</v>
      </c>
      <c r="E175" s="172" t="s">
        <v>658</v>
      </c>
      <c r="F175" s="71" t="s">
        <v>659</v>
      </c>
      <c r="G175" s="281">
        <v>85</v>
      </c>
      <c r="H175" s="71">
        <v>100</v>
      </c>
      <c r="I175" s="314">
        <f>1.73*D175*60</f>
        <v>1038</v>
      </c>
      <c r="J175" s="329" t="s">
        <v>666</v>
      </c>
      <c r="K175" s="383"/>
      <c r="L175" s="321"/>
      <c r="M175" s="321"/>
      <c r="N175" s="321"/>
      <c r="O175" s="321"/>
      <c r="P175" s="321"/>
      <c r="Q175" s="324"/>
      <c r="R175" s="104"/>
    </row>
    <row r="176" spans="1:18" ht="35.25" customHeight="1" x14ac:dyDescent="0.25">
      <c r="A176" s="71">
        <v>171</v>
      </c>
      <c r="B176" s="71" t="s">
        <v>1953</v>
      </c>
      <c r="C176" s="175" t="s">
        <v>2146</v>
      </c>
      <c r="D176" s="71">
        <v>10</v>
      </c>
      <c r="E176" s="172" t="s">
        <v>667</v>
      </c>
      <c r="F176" s="71" t="s">
        <v>663</v>
      </c>
      <c r="G176" s="281">
        <v>106</v>
      </c>
      <c r="H176" s="71">
        <v>100</v>
      </c>
      <c r="I176" s="314">
        <f>1.73*D176*60</f>
        <v>1038</v>
      </c>
      <c r="J176" s="329" t="s">
        <v>668</v>
      </c>
      <c r="K176" s="383"/>
      <c r="L176" s="321"/>
      <c r="M176" s="321"/>
      <c r="N176" s="321"/>
      <c r="O176" s="321"/>
      <c r="P176" s="321"/>
      <c r="Q176" s="324"/>
      <c r="R176" s="104"/>
    </row>
    <row r="177" spans="1:18" ht="38.25" customHeight="1" x14ac:dyDescent="0.25">
      <c r="A177" s="71">
        <v>172</v>
      </c>
      <c r="B177" s="71" t="s">
        <v>1953</v>
      </c>
      <c r="C177" s="175" t="s">
        <v>2147</v>
      </c>
      <c r="D177" s="71">
        <v>10</v>
      </c>
      <c r="E177" s="172" t="s">
        <v>658</v>
      </c>
      <c r="F177" s="71" t="s">
        <v>659</v>
      </c>
      <c r="G177" s="105">
        <v>112</v>
      </c>
      <c r="H177" s="71">
        <v>150</v>
      </c>
      <c r="I177" s="314">
        <f>1.73*D177*G177</f>
        <v>1937.6000000000001</v>
      </c>
      <c r="J177" s="329" t="s">
        <v>2015</v>
      </c>
      <c r="K177" s="383"/>
      <c r="L177" s="321"/>
      <c r="M177" s="321"/>
      <c r="N177" s="321"/>
      <c r="O177" s="321"/>
      <c r="P177" s="321"/>
      <c r="Q177" s="324"/>
      <c r="R177" s="379"/>
    </row>
    <row r="178" spans="1:18" ht="15.75" x14ac:dyDescent="0.25">
      <c r="A178" s="71">
        <v>173</v>
      </c>
      <c r="B178" s="71" t="s">
        <v>1953</v>
      </c>
      <c r="C178" s="175" t="s">
        <v>2148</v>
      </c>
      <c r="D178" s="71">
        <v>10</v>
      </c>
      <c r="E178" s="172" t="s">
        <v>574</v>
      </c>
      <c r="F178" s="71">
        <v>175</v>
      </c>
      <c r="G178" s="105">
        <v>75</v>
      </c>
      <c r="H178" s="71">
        <v>50</v>
      </c>
      <c r="I178" s="314">
        <f>1.73*D178*H178</f>
        <v>865</v>
      </c>
      <c r="J178" s="105" t="s">
        <v>1698</v>
      </c>
      <c r="K178" s="385"/>
      <c r="L178" s="321"/>
      <c r="M178" s="321"/>
      <c r="N178" s="321"/>
      <c r="O178" s="321"/>
      <c r="P178" s="321"/>
      <c r="Q178" s="321"/>
      <c r="R178" s="379"/>
    </row>
    <row r="179" spans="1:18" ht="15.75" x14ac:dyDescent="0.25">
      <c r="A179" s="71">
        <v>174</v>
      </c>
      <c r="B179" s="71" t="s">
        <v>1953</v>
      </c>
      <c r="C179" s="175" t="s">
        <v>2149</v>
      </c>
      <c r="D179" s="71">
        <v>10</v>
      </c>
      <c r="E179" s="172" t="s">
        <v>574</v>
      </c>
      <c r="F179" s="71">
        <v>175</v>
      </c>
      <c r="G179" s="105">
        <v>35</v>
      </c>
      <c r="H179" s="71">
        <v>50</v>
      </c>
      <c r="I179" s="314">
        <f t="shared" ref="I179:I186" si="5">1.73*D179*G179</f>
        <v>605.5</v>
      </c>
      <c r="J179" s="105" t="s">
        <v>1698</v>
      </c>
      <c r="K179" s="385"/>
      <c r="L179" s="321"/>
      <c r="M179" s="321"/>
      <c r="N179" s="321"/>
      <c r="O179" s="321"/>
      <c r="P179" s="321"/>
      <c r="Q179" s="321"/>
      <c r="R179" s="379"/>
    </row>
    <row r="180" spans="1:18" ht="15.75" x14ac:dyDescent="0.25">
      <c r="A180" s="71">
        <v>175</v>
      </c>
      <c r="B180" s="71" t="s">
        <v>1953</v>
      </c>
      <c r="C180" s="175" t="s">
        <v>2150</v>
      </c>
      <c r="D180" s="71">
        <v>10</v>
      </c>
      <c r="E180" s="172" t="s">
        <v>574</v>
      </c>
      <c r="F180" s="71">
        <v>175</v>
      </c>
      <c r="G180" s="105">
        <v>30</v>
      </c>
      <c r="H180" s="71">
        <v>50</v>
      </c>
      <c r="I180" s="314">
        <f t="shared" si="5"/>
        <v>519</v>
      </c>
      <c r="J180" s="105" t="s">
        <v>1698</v>
      </c>
      <c r="K180" s="385"/>
      <c r="L180" s="321"/>
      <c r="M180" s="321"/>
      <c r="N180" s="321"/>
      <c r="O180" s="321"/>
      <c r="P180" s="321"/>
      <c r="Q180" s="321"/>
      <c r="R180" s="379"/>
    </row>
    <row r="181" spans="1:18" ht="15.75" x14ac:dyDescent="0.25">
      <c r="A181" s="71">
        <v>176</v>
      </c>
      <c r="B181" s="71" t="s">
        <v>1953</v>
      </c>
      <c r="C181" s="175" t="s">
        <v>2151</v>
      </c>
      <c r="D181" s="71">
        <v>10</v>
      </c>
      <c r="E181" s="172" t="s">
        <v>585</v>
      </c>
      <c r="F181" s="71">
        <v>175</v>
      </c>
      <c r="G181" s="105">
        <v>30</v>
      </c>
      <c r="H181" s="71">
        <v>50</v>
      </c>
      <c r="I181" s="314">
        <f t="shared" si="5"/>
        <v>519</v>
      </c>
      <c r="J181" s="105" t="s">
        <v>1698</v>
      </c>
      <c r="K181" s="385"/>
      <c r="L181" s="321"/>
      <c r="M181" s="380"/>
      <c r="N181" s="321"/>
      <c r="O181" s="321"/>
      <c r="P181" s="321"/>
      <c r="Q181" s="321"/>
      <c r="R181" s="379"/>
    </row>
    <row r="182" spans="1:18" ht="15.75" x14ac:dyDescent="0.25">
      <c r="A182" s="71">
        <v>177</v>
      </c>
      <c r="B182" s="71" t="s">
        <v>1953</v>
      </c>
      <c r="C182" s="175" t="s">
        <v>2152</v>
      </c>
      <c r="D182" s="71">
        <v>10</v>
      </c>
      <c r="E182" s="172" t="s">
        <v>574</v>
      </c>
      <c r="F182" s="71">
        <v>175</v>
      </c>
      <c r="G182" s="105">
        <v>60</v>
      </c>
      <c r="H182" s="71">
        <v>75</v>
      </c>
      <c r="I182" s="314">
        <f t="shared" si="5"/>
        <v>1038</v>
      </c>
      <c r="J182" s="105" t="s">
        <v>1698</v>
      </c>
      <c r="K182" s="385"/>
      <c r="L182" s="321"/>
      <c r="M182" s="321"/>
      <c r="N182" s="321"/>
      <c r="O182" s="321"/>
      <c r="P182" s="321"/>
      <c r="Q182" s="321"/>
      <c r="R182" s="379"/>
    </row>
    <row r="183" spans="1:18" ht="15.75" x14ac:dyDescent="0.25">
      <c r="A183" s="71">
        <v>178</v>
      </c>
      <c r="B183" s="71" t="s">
        <v>1953</v>
      </c>
      <c r="C183" s="175" t="s">
        <v>2153</v>
      </c>
      <c r="D183" s="71">
        <v>10</v>
      </c>
      <c r="E183" s="172" t="s">
        <v>574</v>
      </c>
      <c r="F183" s="71">
        <v>175</v>
      </c>
      <c r="G183" s="105">
        <v>30</v>
      </c>
      <c r="H183" s="71">
        <v>50</v>
      </c>
      <c r="I183" s="314">
        <f t="shared" si="5"/>
        <v>519</v>
      </c>
      <c r="J183" s="105" t="s">
        <v>1698</v>
      </c>
      <c r="K183" s="385"/>
      <c r="L183" s="321"/>
      <c r="M183" s="321"/>
      <c r="N183" s="321"/>
      <c r="O183" s="321"/>
      <c r="P183" s="321"/>
      <c r="Q183" s="321"/>
      <c r="R183" s="379"/>
    </row>
    <row r="184" spans="1:18" ht="15.75" x14ac:dyDescent="0.25">
      <c r="A184" s="71">
        <v>179</v>
      </c>
      <c r="B184" s="71" t="s">
        <v>1953</v>
      </c>
      <c r="C184" s="175" t="s">
        <v>2154</v>
      </c>
      <c r="D184" s="71">
        <v>10</v>
      </c>
      <c r="E184" s="172" t="s">
        <v>652</v>
      </c>
      <c r="F184" s="71">
        <v>265</v>
      </c>
      <c r="G184" s="105">
        <v>60</v>
      </c>
      <c r="H184" s="71">
        <v>100</v>
      </c>
      <c r="I184" s="314">
        <f t="shared" si="5"/>
        <v>1038</v>
      </c>
      <c r="J184" s="105" t="s">
        <v>1698</v>
      </c>
      <c r="K184" s="385"/>
      <c r="L184" s="321"/>
      <c r="M184" s="321"/>
      <c r="N184" s="321"/>
      <c r="O184" s="321"/>
      <c r="P184" s="321"/>
      <c r="Q184" s="321"/>
      <c r="R184" s="104"/>
    </row>
    <row r="185" spans="1:18" ht="39" customHeight="1" x14ac:dyDescent="0.25">
      <c r="A185" s="71">
        <v>180</v>
      </c>
      <c r="B185" s="71" t="s">
        <v>1953</v>
      </c>
      <c r="C185" s="175" t="s">
        <v>2155</v>
      </c>
      <c r="D185" s="71">
        <v>10</v>
      </c>
      <c r="E185" s="172" t="s">
        <v>658</v>
      </c>
      <c r="F185" s="71" t="s">
        <v>663</v>
      </c>
      <c r="G185" s="281">
        <v>42</v>
      </c>
      <c r="H185" s="71">
        <v>50</v>
      </c>
      <c r="I185" s="314">
        <f t="shared" si="5"/>
        <v>726.6</v>
      </c>
      <c r="J185" s="329" t="s">
        <v>2016</v>
      </c>
      <c r="K185" s="383"/>
      <c r="L185" s="321"/>
      <c r="M185" s="321"/>
      <c r="N185" s="321"/>
      <c r="O185" s="321"/>
      <c r="P185" s="321"/>
      <c r="Q185" s="324"/>
      <c r="R185" s="104"/>
    </row>
    <row r="186" spans="1:18" ht="43.5" customHeight="1" x14ac:dyDescent="0.25">
      <c r="A186" s="71">
        <v>181</v>
      </c>
      <c r="B186" s="71" t="s">
        <v>1953</v>
      </c>
      <c r="C186" s="175" t="s">
        <v>2156</v>
      </c>
      <c r="D186" s="71">
        <v>10</v>
      </c>
      <c r="E186" s="172" t="s">
        <v>658</v>
      </c>
      <c r="F186" s="71" t="s">
        <v>663</v>
      </c>
      <c r="G186" s="281">
        <v>42</v>
      </c>
      <c r="H186" s="71">
        <v>50</v>
      </c>
      <c r="I186" s="314">
        <f t="shared" si="5"/>
        <v>726.6</v>
      </c>
      <c r="J186" s="329" t="s">
        <v>2017</v>
      </c>
      <c r="K186" s="383"/>
      <c r="L186" s="321"/>
      <c r="M186" s="321"/>
      <c r="N186" s="321"/>
      <c r="O186" s="321"/>
      <c r="P186" s="321"/>
      <c r="Q186" s="324"/>
      <c r="R186" s="104"/>
    </row>
    <row r="187" spans="1:18" ht="38.25" customHeight="1" x14ac:dyDescent="0.25">
      <c r="A187" s="71">
        <v>182</v>
      </c>
      <c r="B187" s="71" t="s">
        <v>1953</v>
      </c>
      <c r="C187" s="175" t="s">
        <v>2157</v>
      </c>
      <c r="D187" s="71">
        <v>10</v>
      </c>
      <c r="E187" s="172" t="s">
        <v>585</v>
      </c>
      <c r="F187" s="71" t="s">
        <v>586</v>
      </c>
      <c r="G187" s="281">
        <v>64</v>
      </c>
      <c r="H187" s="71">
        <v>50</v>
      </c>
      <c r="I187" s="314">
        <f>1.73*D187*H187</f>
        <v>865</v>
      </c>
      <c r="J187" s="329" t="s">
        <v>2018</v>
      </c>
      <c r="K187" s="383"/>
      <c r="L187" s="321"/>
      <c r="M187" s="321"/>
      <c r="N187" s="321"/>
      <c r="O187" s="321"/>
      <c r="P187" s="321"/>
      <c r="Q187" s="324"/>
      <c r="R187" s="104"/>
    </row>
    <row r="188" spans="1:18" ht="15.75" x14ac:dyDescent="0.25">
      <c r="A188" s="71">
        <v>183</v>
      </c>
      <c r="B188" s="71" t="s">
        <v>1953</v>
      </c>
      <c r="C188" s="175" t="s">
        <v>2158</v>
      </c>
      <c r="D188" s="71">
        <v>10</v>
      </c>
      <c r="E188" s="172" t="s">
        <v>574</v>
      </c>
      <c r="F188" s="71">
        <v>175</v>
      </c>
      <c r="G188" s="281">
        <v>60</v>
      </c>
      <c r="H188" s="71">
        <v>50</v>
      </c>
      <c r="I188" s="314">
        <f>1.73*D188*H188</f>
        <v>865</v>
      </c>
      <c r="J188" s="105" t="s">
        <v>1698</v>
      </c>
      <c r="K188" s="385"/>
      <c r="L188" s="321"/>
      <c r="M188" s="321"/>
      <c r="N188" s="321"/>
      <c r="O188" s="321"/>
      <c r="P188" s="321"/>
      <c r="Q188" s="321"/>
      <c r="R188" s="104"/>
    </row>
    <row r="189" spans="1:18" ht="15.75" x14ac:dyDescent="0.25">
      <c r="A189" s="71">
        <v>184</v>
      </c>
      <c r="B189" s="71" t="s">
        <v>1953</v>
      </c>
      <c r="C189" s="175" t="s">
        <v>2159</v>
      </c>
      <c r="D189" s="71">
        <v>10</v>
      </c>
      <c r="E189" s="172" t="s">
        <v>574</v>
      </c>
      <c r="F189" s="71">
        <v>175</v>
      </c>
      <c r="G189" s="281">
        <v>45</v>
      </c>
      <c r="H189" s="71">
        <v>50</v>
      </c>
      <c r="I189" s="314">
        <f>1.73*D189*G189</f>
        <v>778.5</v>
      </c>
      <c r="J189" s="105" t="s">
        <v>1698</v>
      </c>
      <c r="K189" s="385"/>
      <c r="L189" s="321"/>
      <c r="M189" s="321"/>
      <c r="N189" s="321"/>
      <c r="O189" s="321"/>
      <c r="P189" s="321"/>
      <c r="Q189" s="321"/>
      <c r="R189" s="104"/>
    </row>
    <row r="190" spans="1:18" ht="15.75" x14ac:dyDescent="0.25">
      <c r="A190" s="71">
        <v>185</v>
      </c>
      <c r="B190" s="71" t="s">
        <v>1953</v>
      </c>
      <c r="C190" s="175" t="s">
        <v>2160</v>
      </c>
      <c r="D190" s="71">
        <v>10</v>
      </c>
      <c r="E190" s="172" t="s">
        <v>574</v>
      </c>
      <c r="F190" s="71">
        <v>175</v>
      </c>
      <c r="G190" s="105">
        <v>141</v>
      </c>
      <c r="H190" s="71">
        <v>50</v>
      </c>
      <c r="I190" s="314">
        <f>1.73*D190*H190</f>
        <v>865</v>
      </c>
      <c r="J190" s="105" t="s">
        <v>1698</v>
      </c>
      <c r="K190" s="385"/>
      <c r="L190" s="321"/>
      <c r="M190" s="321"/>
      <c r="N190" s="321"/>
      <c r="O190" s="321"/>
      <c r="P190" s="321"/>
      <c r="Q190" s="321"/>
      <c r="R190" s="379"/>
    </row>
    <row r="191" spans="1:18" ht="15.75" x14ac:dyDescent="0.25">
      <c r="A191" s="71">
        <v>186</v>
      </c>
      <c r="B191" s="71" t="s">
        <v>1953</v>
      </c>
      <c r="C191" s="175" t="s">
        <v>2161</v>
      </c>
      <c r="D191" s="71">
        <v>10</v>
      </c>
      <c r="E191" s="172" t="s">
        <v>669</v>
      </c>
      <c r="F191" s="71">
        <v>175</v>
      </c>
      <c r="G191" s="105">
        <v>71</v>
      </c>
      <c r="H191" s="71">
        <v>50</v>
      </c>
      <c r="I191" s="314">
        <f>1.73*D191*H191</f>
        <v>865</v>
      </c>
      <c r="J191" s="105" t="s">
        <v>1698</v>
      </c>
      <c r="K191" s="385"/>
      <c r="L191" s="321"/>
      <c r="M191" s="321"/>
      <c r="N191" s="321"/>
      <c r="O191" s="321"/>
      <c r="P191" s="321"/>
      <c r="Q191" s="321"/>
      <c r="R191" s="379"/>
    </row>
    <row r="192" spans="1:18" ht="15.75" x14ac:dyDescent="0.25">
      <c r="A192" s="71">
        <v>187</v>
      </c>
      <c r="B192" s="71" t="s">
        <v>1953</v>
      </c>
      <c r="C192" s="175" t="s">
        <v>2162</v>
      </c>
      <c r="D192" s="71">
        <v>10</v>
      </c>
      <c r="E192" s="172" t="s">
        <v>574</v>
      </c>
      <c r="F192" s="71">
        <v>175</v>
      </c>
      <c r="G192" s="105">
        <v>30</v>
      </c>
      <c r="H192" s="71">
        <v>30</v>
      </c>
      <c r="I192" s="314">
        <f>1.73*D192*H192</f>
        <v>519</v>
      </c>
      <c r="J192" s="105" t="s">
        <v>1698</v>
      </c>
      <c r="K192" s="385"/>
      <c r="L192" s="321"/>
      <c r="M192" s="321"/>
      <c r="N192" s="321"/>
      <c r="O192" s="321"/>
      <c r="P192" s="321"/>
      <c r="Q192" s="321"/>
      <c r="R192" s="381"/>
    </row>
    <row r="193" spans="1:18" ht="38.25" customHeight="1" x14ac:dyDescent="0.25">
      <c r="A193" s="71">
        <v>188</v>
      </c>
      <c r="B193" s="71" t="s">
        <v>1953</v>
      </c>
      <c r="C193" s="175" t="s">
        <v>2163</v>
      </c>
      <c r="D193" s="71">
        <v>10</v>
      </c>
      <c r="E193" s="172" t="s">
        <v>658</v>
      </c>
      <c r="F193" s="71" t="s">
        <v>659</v>
      </c>
      <c r="G193" s="281">
        <v>30</v>
      </c>
      <c r="H193" s="71">
        <v>50</v>
      </c>
      <c r="I193" s="314">
        <f t="shared" ref="I193:I202" si="6">1.73*D193*G193</f>
        <v>519</v>
      </c>
      <c r="J193" s="329" t="s">
        <v>2019</v>
      </c>
      <c r="K193" s="383"/>
      <c r="L193" s="321"/>
      <c r="M193" s="321"/>
      <c r="N193" s="321"/>
      <c r="O193" s="321"/>
      <c r="P193" s="321"/>
      <c r="Q193" s="324"/>
      <c r="R193" s="382"/>
    </row>
    <row r="194" spans="1:18" ht="15.75" x14ac:dyDescent="0.25">
      <c r="A194" s="71">
        <v>189</v>
      </c>
      <c r="B194" s="71" t="s">
        <v>1953</v>
      </c>
      <c r="C194" s="175" t="s">
        <v>2164</v>
      </c>
      <c r="D194" s="71">
        <v>10</v>
      </c>
      <c r="E194" s="172" t="s">
        <v>574</v>
      </c>
      <c r="F194" s="71">
        <v>175</v>
      </c>
      <c r="G194" s="281">
        <v>30</v>
      </c>
      <c r="H194" s="71">
        <v>50</v>
      </c>
      <c r="I194" s="314">
        <f t="shared" si="6"/>
        <v>519</v>
      </c>
      <c r="J194" s="105" t="s">
        <v>1698</v>
      </c>
      <c r="K194" s="385"/>
      <c r="L194" s="321"/>
      <c r="M194" s="321"/>
      <c r="N194" s="321"/>
      <c r="O194" s="321"/>
      <c r="P194" s="321"/>
      <c r="Q194" s="321"/>
      <c r="R194" s="381"/>
    </row>
    <row r="195" spans="1:18" ht="15.75" x14ac:dyDescent="0.25">
      <c r="A195" s="71">
        <v>190</v>
      </c>
      <c r="B195" s="71" t="s">
        <v>1953</v>
      </c>
      <c r="C195" s="175" t="s">
        <v>2165</v>
      </c>
      <c r="D195" s="71">
        <v>10</v>
      </c>
      <c r="E195" s="172" t="s">
        <v>574</v>
      </c>
      <c r="F195" s="71">
        <v>175</v>
      </c>
      <c r="G195" s="281">
        <v>30</v>
      </c>
      <c r="H195" s="71">
        <v>50</v>
      </c>
      <c r="I195" s="314">
        <f t="shared" si="6"/>
        <v>519</v>
      </c>
      <c r="J195" s="105" t="s">
        <v>1698</v>
      </c>
      <c r="K195" s="385"/>
      <c r="L195" s="321"/>
      <c r="M195" s="321"/>
      <c r="N195" s="321"/>
      <c r="O195" s="321"/>
      <c r="P195" s="321"/>
      <c r="Q195" s="321"/>
      <c r="R195" s="381"/>
    </row>
    <row r="196" spans="1:18" ht="15.75" x14ac:dyDescent="0.25">
      <c r="A196" s="71">
        <v>191</v>
      </c>
      <c r="B196" s="71" t="s">
        <v>1953</v>
      </c>
      <c r="C196" s="175" t="s">
        <v>2166</v>
      </c>
      <c r="D196" s="71">
        <v>10</v>
      </c>
      <c r="E196" s="172" t="s">
        <v>574</v>
      </c>
      <c r="F196" s="71">
        <v>175</v>
      </c>
      <c r="G196" s="281">
        <v>45</v>
      </c>
      <c r="H196" s="71">
        <v>50</v>
      </c>
      <c r="I196" s="314">
        <f t="shared" si="6"/>
        <v>778.5</v>
      </c>
      <c r="J196" s="105" t="s">
        <v>1698</v>
      </c>
      <c r="K196" s="385"/>
      <c r="L196" s="321"/>
      <c r="M196" s="321"/>
      <c r="N196" s="321"/>
      <c r="O196" s="321"/>
      <c r="P196" s="321"/>
      <c r="Q196" s="321"/>
      <c r="R196" s="381"/>
    </row>
    <row r="197" spans="1:18" ht="31.5" x14ac:dyDescent="0.25">
      <c r="A197" s="71"/>
      <c r="B197" s="71" t="s">
        <v>1953</v>
      </c>
      <c r="C197" s="175" t="s">
        <v>2167</v>
      </c>
      <c r="D197" s="71">
        <v>10</v>
      </c>
      <c r="E197" s="172" t="s">
        <v>658</v>
      </c>
      <c r="F197" s="71" t="s">
        <v>659</v>
      </c>
      <c r="G197" s="281">
        <v>30</v>
      </c>
      <c r="H197" s="71">
        <v>50</v>
      </c>
      <c r="I197" s="360">
        <f t="shared" ref="I197" si="7">1.73*D197*G197</f>
        <v>519</v>
      </c>
      <c r="J197" s="329" t="s">
        <v>2020</v>
      </c>
      <c r="K197" s="385"/>
      <c r="L197" s="321"/>
      <c r="M197" s="321"/>
      <c r="N197" s="321"/>
      <c r="O197" s="321"/>
      <c r="P197" s="321"/>
      <c r="Q197" s="321"/>
      <c r="R197" s="381"/>
    </row>
    <row r="198" spans="1:18" ht="15.75" x14ac:dyDescent="0.25">
      <c r="A198" s="71">
        <v>192</v>
      </c>
      <c r="B198" s="71" t="s">
        <v>1953</v>
      </c>
      <c r="C198" s="175" t="s">
        <v>2168</v>
      </c>
      <c r="D198" s="71">
        <v>10</v>
      </c>
      <c r="E198" s="172" t="s">
        <v>574</v>
      </c>
      <c r="F198" s="71">
        <v>175</v>
      </c>
      <c r="G198" s="281">
        <v>30</v>
      </c>
      <c r="H198" s="71">
        <v>50</v>
      </c>
      <c r="I198" s="314">
        <f t="shared" si="6"/>
        <v>519</v>
      </c>
      <c r="J198" s="105" t="s">
        <v>1698</v>
      </c>
      <c r="K198" s="385"/>
      <c r="L198" s="321"/>
      <c r="M198" s="321"/>
      <c r="N198" s="321"/>
      <c r="O198" s="321"/>
      <c r="P198" s="321"/>
      <c r="Q198" s="321"/>
      <c r="R198" s="381"/>
    </row>
    <row r="199" spans="1:18" ht="15.75" x14ac:dyDescent="0.25">
      <c r="A199" s="71">
        <v>193</v>
      </c>
      <c r="B199" s="71" t="s">
        <v>1953</v>
      </c>
      <c r="C199" s="175" t="s">
        <v>2169</v>
      </c>
      <c r="D199" s="71">
        <v>10</v>
      </c>
      <c r="E199" s="172" t="s">
        <v>574</v>
      </c>
      <c r="F199" s="71">
        <v>175</v>
      </c>
      <c r="G199" s="281">
        <v>21</v>
      </c>
      <c r="H199" s="71">
        <v>30</v>
      </c>
      <c r="I199" s="314">
        <f t="shared" si="6"/>
        <v>363.3</v>
      </c>
      <c r="J199" s="105" t="s">
        <v>1698</v>
      </c>
      <c r="K199" s="385"/>
      <c r="L199" s="321"/>
      <c r="M199" s="321"/>
      <c r="N199" s="321"/>
      <c r="O199" s="321"/>
      <c r="P199" s="321"/>
      <c r="Q199" s="321"/>
      <c r="R199" s="381"/>
    </row>
    <row r="200" spans="1:18" ht="15.75" x14ac:dyDescent="0.25">
      <c r="A200" s="71">
        <v>194</v>
      </c>
      <c r="B200" s="71" t="s">
        <v>1953</v>
      </c>
      <c r="C200" s="175" t="s">
        <v>2170</v>
      </c>
      <c r="D200" s="71">
        <v>10</v>
      </c>
      <c r="E200" s="172" t="s">
        <v>574</v>
      </c>
      <c r="F200" s="71">
        <v>175</v>
      </c>
      <c r="G200" s="281">
        <v>19</v>
      </c>
      <c r="H200" s="71">
        <v>30</v>
      </c>
      <c r="I200" s="314">
        <f t="shared" si="6"/>
        <v>328.7</v>
      </c>
      <c r="J200" s="105" t="s">
        <v>1698</v>
      </c>
      <c r="K200" s="385"/>
      <c r="L200" s="321"/>
      <c r="M200" s="321"/>
      <c r="N200" s="321"/>
      <c r="O200" s="321"/>
      <c r="P200" s="321"/>
      <c r="Q200" s="321"/>
      <c r="R200" s="381"/>
    </row>
    <row r="201" spans="1:18" ht="41.25" customHeight="1" x14ac:dyDescent="0.25">
      <c r="A201" s="71">
        <v>195</v>
      </c>
      <c r="B201" s="71" t="s">
        <v>1953</v>
      </c>
      <c r="C201" s="175" t="s">
        <v>2171</v>
      </c>
      <c r="D201" s="71">
        <v>10</v>
      </c>
      <c r="E201" s="172" t="s">
        <v>658</v>
      </c>
      <c r="F201" s="71" t="s">
        <v>659</v>
      </c>
      <c r="G201" s="281">
        <v>17</v>
      </c>
      <c r="H201" s="71">
        <v>50</v>
      </c>
      <c r="I201" s="314">
        <f t="shared" si="6"/>
        <v>294.10000000000002</v>
      </c>
      <c r="J201" s="329" t="s">
        <v>2021</v>
      </c>
      <c r="K201" s="383"/>
      <c r="L201" s="321"/>
      <c r="M201" s="321"/>
      <c r="N201" s="321"/>
      <c r="O201" s="321"/>
      <c r="P201" s="321"/>
      <c r="Q201" s="324"/>
      <c r="R201" s="381"/>
    </row>
    <row r="202" spans="1:18" ht="15.75" x14ac:dyDescent="0.25">
      <c r="A202" s="71">
        <v>196</v>
      </c>
      <c r="B202" s="71" t="s">
        <v>1953</v>
      </c>
      <c r="C202" s="175" t="s">
        <v>2172</v>
      </c>
      <c r="D202" s="71">
        <v>10</v>
      </c>
      <c r="E202" s="172" t="s">
        <v>574</v>
      </c>
      <c r="F202" s="71">
        <v>175</v>
      </c>
      <c r="G202" s="281">
        <v>60</v>
      </c>
      <c r="H202" s="71">
        <v>100</v>
      </c>
      <c r="I202" s="314">
        <f t="shared" si="6"/>
        <v>1038</v>
      </c>
      <c r="J202" s="105" t="s">
        <v>1698</v>
      </c>
      <c r="K202" s="385"/>
      <c r="L202" s="321"/>
      <c r="M202" s="321"/>
      <c r="N202" s="321"/>
      <c r="O202" s="321"/>
      <c r="P202" s="321"/>
      <c r="Q202" s="321"/>
      <c r="R202" s="381"/>
    </row>
    <row r="203" spans="1:18" ht="15.75" x14ac:dyDescent="0.25">
      <c r="A203" s="71">
        <v>197</v>
      </c>
      <c r="B203" s="164" t="s">
        <v>1956</v>
      </c>
      <c r="C203" s="173" t="s">
        <v>2173</v>
      </c>
      <c r="D203" s="164">
        <v>10</v>
      </c>
      <c r="E203" s="173" t="s">
        <v>574</v>
      </c>
      <c r="F203" s="164">
        <v>175</v>
      </c>
      <c r="G203" s="281">
        <v>170</v>
      </c>
      <c r="H203" s="71">
        <v>150</v>
      </c>
      <c r="I203" s="314">
        <f>1.73*D203*H203</f>
        <v>2595</v>
      </c>
      <c r="J203" s="281" t="s">
        <v>1698</v>
      </c>
      <c r="K203" s="347"/>
    </row>
    <row r="204" spans="1:18" ht="15.75" x14ac:dyDescent="0.25">
      <c r="A204" s="71">
        <v>198</v>
      </c>
      <c r="B204" s="164" t="s">
        <v>1956</v>
      </c>
      <c r="C204" s="173" t="s">
        <v>2174</v>
      </c>
      <c r="D204" s="71">
        <v>10</v>
      </c>
      <c r="E204" s="173" t="s">
        <v>574</v>
      </c>
      <c r="F204" s="71">
        <v>175</v>
      </c>
      <c r="G204" s="315">
        <v>142</v>
      </c>
      <c r="H204" s="71">
        <v>100</v>
      </c>
      <c r="I204" s="314">
        <f>1.73*D204*H204</f>
        <v>1730</v>
      </c>
      <c r="J204" s="281" t="s">
        <v>1698</v>
      </c>
      <c r="K204" s="347"/>
    </row>
    <row r="205" spans="1:18" ht="15.75" x14ac:dyDescent="0.25">
      <c r="A205" s="71">
        <v>199</v>
      </c>
      <c r="B205" s="164" t="s">
        <v>1956</v>
      </c>
      <c r="C205" s="173" t="s">
        <v>2175</v>
      </c>
      <c r="D205" s="71">
        <v>10</v>
      </c>
      <c r="E205" s="173" t="s">
        <v>574</v>
      </c>
      <c r="F205" s="164">
        <v>175</v>
      </c>
      <c r="G205" s="281">
        <v>149</v>
      </c>
      <c r="H205" s="71">
        <v>150</v>
      </c>
      <c r="I205" s="314">
        <f>1.73*D205*G205</f>
        <v>2577.7000000000003</v>
      </c>
      <c r="J205" s="281" t="s">
        <v>1698</v>
      </c>
      <c r="K205" s="347"/>
    </row>
    <row r="206" spans="1:18" ht="15.75" x14ac:dyDescent="0.25">
      <c r="A206" s="71">
        <v>200</v>
      </c>
      <c r="B206" s="164" t="s">
        <v>1956</v>
      </c>
      <c r="C206" s="173" t="s">
        <v>2176</v>
      </c>
      <c r="D206" s="71">
        <v>10</v>
      </c>
      <c r="E206" s="173" t="s">
        <v>574</v>
      </c>
      <c r="F206" s="71">
        <v>175</v>
      </c>
      <c r="G206" s="105">
        <v>85</v>
      </c>
      <c r="H206" s="71">
        <v>150</v>
      </c>
      <c r="I206" s="314">
        <f>1.73*D206*G206</f>
        <v>1470.5</v>
      </c>
      <c r="J206" s="281" t="s">
        <v>1698</v>
      </c>
      <c r="K206" s="347"/>
    </row>
    <row r="207" spans="1:18" ht="15.75" x14ac:dyDescent="0.25">
      <c r="A207" s="71">
        <v>201</v>
      </c>
      <c r="B207" s="164" t="s">
        <v>1956</v>
      </c>
      <c r="C207" s="173" t="s">
        <v>2177</v>
      </c>
      <c r="D207" s="71">
        <v>10</v>
      </c>
      <c r="E207" s="173" t="s">
        <v>574</v>
      </c>
      <c r="F207" s="164">
        <v>175</v>
      </c>
      <c r="G207" s="105">
        <v>85</v>
      </c>
      <c r="H207" s="71">
        <v>100</v>
      </c>
      <c r="I207" s="314">
        <f>1.73*D207*G207</f>
        <v>1470.5</v>
      </c>
      <c r="J207" s="281" t="s">
        <v>1698</v>
      </c>
      <c r="K207" s="347"/>
    </row>
    <row r="208" spans="1:18" ht="15.75" x14ac:dyDescent="0.25">
      <c r="A208" s="71">
        <v>202</v>
      </c>
      <c r="B208" s="164" t="s">
        <v>1956</v>
      </c>
      <c r="C208" s="173" t="s">
        <v>2178</v>
      </c>
      <c r="D208" s="71">
        <v>10</v>
      </c>
      <c r="E208" s="173" t="s">
        <v>574</v>
      </c>
      <c r="F208" s="71">
        <v>175</v>
      </c>
      <c r="G208" s="105">
        <v>57</v>
      </c>
      <c r="H208" s="71">
        <v>40</v>
      </c>
      <c r="I208" s="314">
        <f>1.73*D208*G208</f>
        <v>986.1</v>
      </c>
      <c r="J208" s="281" t="s">
        <v>1698</v>
      </c>
      <c r="K208" s="347"/>
    </row>
    <row r="209" spans="1:11" ht="53.25" customHeight="1" x14ac:dyDescent="0.25">
      <c r="A209" s="71">
        <v>203</v>
      </c>
      <c r="B209" s="164" t="s">
        <v>1956</v>
      </c>
      <c r="C209" s="173" t="s">
        <v>2179</v>
      </c>
      <c r="D209" s="71">
        <v>10</v>
      </c>
      <c r="E209" s="173" t="s">
        <v>658</v>
      </c>
      <c r="F209" s="164" t="s">
        <v>659</v>
      </c>
      <c r="G209" s="281">
        <v>106</v>
      </c>
      <c r="H209" s="71">
        <v>100</v>
      </c>
      <c r="I209" s="360">
        <f>1.73*D209*60</f>
        <v>1038</v>
      </c>
      <c r="J209" s="384" t="s">
        <v>2022</v>
      </c>
      <c r="K209" s="515"/>
    </row>
    <row r="210" spans="1:11" ht="15.75" x14ac:dyDescent="0.25">
      <c r="A210" s="71">
        <v>204</v>
      </c>
      <c r="B210" s="164" t="s">
        <v>1956</v>
      </c>
      <c r="C210" s="173" t="s">
        <v>2180</v>
      </c>
      <c r="D210" s="71">
        <v>10</v>
      </c>
      <c r="E210" s="173" t="s">
        <v>574</v>
      </c>
      <c r="F210" s="71">
        <v>175</v>
      </c>
      <c r="G210" s="105">
        <v>58</v>
      </c>
      <c r="H210" s="71">
        <v>75</v>
      </c>
      <c r="I210" s="314">
        <f t="shared" ref="I210:I215" si="8">1.73*D210*G210</f>
        <v>1003.4000000000001</v>
      </c>
      <c r="J210" s="281" t="s">
        <v>1698</v>
      </c>
      <c r="K210" s="347"/>
    </row>
    <row r="211" spans="1:11" ht="15.75" x14ac:dyDescent="0.25">
      <c r="A211" s="71">
        <v>205</v>
      </c>
      <c r="B211" s="164" t="s">
        <v>1956</v>
      </c>
      <c r="C211" s="173" t="s">
        <v>2181</v>
      </c>
      <c r="D211" s="71">
        <v>10</v>
      </c>
      <c r="E211" s="173" t="s">
        <v>574</v>
      </c>
      <c r="F211" s="164">
        <v>175</v>
      </c>
      <c r="G211" s="105">
        <v>44</v>
      </c>
      <c r="H211" s="71">
        <v>75</v>
      </c>
      <c r="I211" s="314">
        <f t="shared" si="8"/>
        <v>761.2</v>
      </c>
      <c r="J211" s="281" t="s">
        <v>1698</v>
      </c>
      <c r="K211" s="347"/>
    </row>
    <row r="212" spans="1:11" ht="45.75" customHeight="1" x14ac:dyDescent="0.25">
      <c r="A212" s="71">
        <v>206</v>
      </c>
      <c r="B212" s="164" t="s">
        <v>1956</v>
      </c>
      <c r="C212" s="173" t="s">
        <v>2182</v>
      </c>
      <c r="D212" s="71">
        <v>10</v>
      </c>
      <c r="E212" s="173" t="s">
        <v>658</v>
      </c>
      <c r="F212" s="164" t="s">
        <v>659</v>
      </c>
      <c r="G212" s="315">
        <v>35</v>
      </c>
      <c r="H212" s="71">
        <v>50</v>
      </c>
      <c r="I212" s="314">
        <f t="shared" si="8"/>
        <v>605.5</v>
      </c>
      <c r="J212" s="95" t="s">
        <v>2023</v>
      </c>
      <c r="K212" s="343"/>
    </row>
    <row r="213" spans="1:11" ht="15.75" x14ac:dyDescent="0.25">
      <c r="A213" s="71">
        <v>207</v>
      </c>
      <c r="B213" s="164" t="s">
        <v>1956</v>
      </c>
      <c r="C213" s="173" t="s">
        <v>2183</v>
      </c>
      <c r="D213" s="71">
        <v>10</v>
      </c>
      <c r="E213" s="173" t="s">
        <v>574</v>
      </c>
      <c r="F213" s="164">
        <v>175</v>
      </c>
      <c r="G213" s="105">
        <v>58</v>
      </c>
      <c r="H213" s="71">
        <v>100</v>
      </c>
      <c r="I213" s="314">
        <f t="shared" si="8"/>
        <v>1003.4000000000001</v>
      </c>
      <c r="J213" s="164" t="s">
        <v>1698</v>
      </c>
      <c r="K213" s="343"/>
    </row>
    <row r="214" spans="1:11" ht="15.75" x14ac:dyDescent="0.25">
      <c r="A214" s="71">
        <v>208</v>
      </c>
      <c r="B214" s="164" t="s">
        <v>1956</v>
      </c>
      <c r="C214" s="173" t="s">
        <v>2184</v>
      </c>
      <c r="D214" s="164">
        <v>10</v>
      </c>
      <c r="E214" s="173" t="s">
        <v>574</v>
      </c>
      <c r="F214" s="71">
        <v>175</v>
      </c>
      <c r="G214" s="105">
        <v>58</v>
      </c>
      <c r="H214" s="71">
        <v>100</v>
      </c>
      <c r="I214" s="314">
        <f t="shared" si="8"/>
        <v>1003.4000000000001</v>
      </c>
      <c r="J214" s="164" t="s">
        <v>1698</v>
      </c>
      <c r="K214" s="343"/>
    </row>
    <row r="215" spans="1:11" ht="15.75" x14ac:dyDescent="0.25">
      <c r="A215" s="71">
        <v>209</v>
      </c>
      <c r="B215" s="164" t="s">
        <v>1956</v>
      </c>
      <c r="C215" s="173" t="s">
        <v>2185</v>
      </c>
      <c r="D215" s="71">
        <v>10</v>
      </c>
      <c r="E215" s="173" t="s">
        <v>574</v>
      </c>
      <c r="F215" s="164">
        <v>175</v>
      </c>
      <c r="G215" s="105">
        <v>44</v>
      </c>
      <c r="H215" s="71">
        <v>75</v>
      </c>
      <c r="I215" s="314">
        <f t="shared" si="8"/>
        <v>761.2</v>
      </c>
      <c r="J215" s="164" t="s">
        <v>1698</v>
      </c>
      <c r="K215" s="343"/>
    </row>
    <row r="216" spans="1:11" ht="15.75" x14ac:dyDescent="0.25">
      <c r="A216" s="71">
        <v>210</v>
      </c>
      <c r="B216" s="164" t="s">
        <v>1956</v>
      </c>
      <c r="C216" s="173" t="s">
        <v>2186</v>
      </c>
      <c r="D216" s="71">
        <v>10</v>
      </c>
      <c r="E216" s="173" t="s">
        <v>574</v>
      </c>
      <c r="F216" s="71">
        <v>175</v>
      </c>
      <c r="G216" s="105">
        <v>58</v>
      </c>
      <c r="H216" s="71">
        <v>50</v>
      </c>
      <c r="I216" s="314">
        <f>1.73*D216*H216</f>
        <v>865</v>
      </c>
      <c r="J216" s="164" t="s">
        <v>1698</v>
      </c>
      <c r="K216" s="343"/>
    </row>
    <row r="217" spans="1:11" ht="15.75" x14ac:dyDescent="0.25">
      <c r="A217" s="71">
        <v>211</v>
      </c>
      <c r="B217" s="164" t="s">
        <v>1956</v>
      </c>
      <c r="C217" s="173" t="s">
        <v>2187</v>
      </c>
      <c r="D217" s="71">
        <v>10</v>
      </c>
      <c r="E217" s="173" t="s">
        <v>574</v>
      </c>
      <c r="F217" s="164">
        <v>175</v>
      </c>
      <c r="G217" s="105">
        <v>44</v>
      </c>
      <c r="H217" s="71">
        <v>50</v>
      </c>
      <c r="I217" s="314">
        <f>1.73*D217*G217</f>
        <v>761.2</v>
      </c>
      <c r="J217" s="164" t="s">
        <v>1698</v>
      </c>
      <c r="K217" s="343"/>
    </row>
    <row r="218" spans="1:11" ht="15.75" x14ac:dyDescent="0.25">
      <c r="A218" s="71">
        <v>212</v>
      </c>
      <c r="B218" s="164" t="s">
        <v>1956</v>
      </c>
      <c r="C218" s="173" t="s">
        <v>2188</v>
      </c>
      <c r="D218" s="71">
        <v>10</v>
      </c>
      <c r="E218" s="173" t="s">
        <v>574</v>
      </c>
      <c r="F218" s="71">
        <v>175</v>
      </c>
      <c r="G218" s="105">
        <v>149</v>
      </c>
      <c r="H218" s="71">
        <v>100</v>
      </c>
      <c r="I218" s="314">
        <f>1.73*D218*H218</f>
        <v>1730</v>
      </c>
      <c r="J218" s="164" t="s">
        <v>1698</v>
      </c>
      <c r="K218" s="343"/>
    </row>
    <row r="219" spans="1:11" ht="15.75" x14ac:dyDescent="0.25">
      <c r="A219" s="71">
        <v>213</v>
      </c>
      <c r="B219" s="164" t="s">
        <v>1956</v>
      </c>
      <c r="C219" s="173" t="s">
        <v>2189</v>
      </c>
      <c r="D219" s="164">
        <v>10</v>
      </c>
      <c r="E219" s="173" t="s">
        <v>574</v>
      </c>
      <c r="F219" s="164">
        <v>175</v>
      </c>
      <c r="G219" s="105">
        <v>85</v>
      </c>
      <c r="H219" s="71">
        <v>100</v>
      </c>
      <c r="I219" s="314">
        <f t="shared" ref="I219:I225" si="9">1.73*D219*G219</f>
        <v>1470.5</v>
      </c>
      <c r="J219" s="164" t="s">
        <v>1698</v>
      </c>
      <c r="K219" s="343"/>
    </row>
    <row r="220" spans="1:11" ht="15.75" x14ac:dyDescent="0.25">
      <c r="A220" s="71">
        <v>214</v>
      </c>
      <c r="B220" s="164" t="s">
        <v>1956</v>
      </c>
      <c r="C220" s="175" t="s">
        <v>2190</v>
      </c>
      <c r="D220" s="164">
        <v>10</v>
      </c>
      <c r="E220" s="173" t="s">
        <v>574</v>
      </c>
      <c r="F220" s="71">
        <v>175</v>
      </c>
      <c r="G220" s="105">
        <v>47</v>
      </c>
      <c r="H220" s="71">
        <v>40</v>
      </c>
      <c r="I220" s="314">
        <f t="shared" si="9"/>
        <v>813.1</v>
      </c>
      <c r="J220" s="164" t="s">
        <v>1698</v>
      </c>
      <c r="K220" s="343"/>
    </row>
    <row r="221" spans="1:11" ht="15.75" x14ac:dyDescent="0.25">
      <c r="A221" s="71">
        <v>215</v>
      </c>
      <c r="B221" s="164" t="s">
        <v>1956</v>
      </c>
      <c r="C221" s="175" t="s">
        <v>2191</v>
      </c>
      <c r="D221" s="71">
        <v>10</v>
      </c>
      <c r="E221" s="173" t="s">
        <v>574</v>
      </c>
      <c r="F221" s="164">
        <v>175</v>
      </c>
      <c r="G221" s="105">
        <v>65</v>
      </c>
      <c r="H221" s="71">
        <v>75</v>
      </c>
      <c r="I221" s="314">
        <f t="shared" si="9"/>
        <v>1124.5</v>
      </c>
      <c r="J221" s="164" t="s">
        <v>1698</v>
      </c>
      <c r="K221" s="343"/>
    </row>
    <row r="222" spans="1:11" ht="15.75" x14ac:dyDescent="0.25">
      <c r="A222" s="71">
        <v>216</v>
      </c>
      <c r="B222" s="164" t="s">
        <v>1956</v>
      </c>
      <c r="C222" s="175" t="s">
        <v>2192</v>
      </c>
      <c r="D222" s="71">
        <v>10</v>
      </c>
      <c r="E222" s="173" t="s">
        <v>574</v>
      </c>
      <c r="F222" s="71">
        <v>175</v>
      </c>
      <c r="G222" s="105">
        <v>99</v>
      </c>
      <c r="H222" s="71">
        <v>100</v>
      </c>
      <c r="I222" s="314">
        <f t="shared" si="9"/>
        <v>1712.7</v>
      </c>
      <c r="J222" s="164" t="s">
        <v>1698</v>
      </c>
      <c r="K222" s="343"/>
    </row>
    <row r="223" spans="1:11" ht="15.75" x14ac:dyDescent="0.25">
      <c r="A223" s="71">
        <v>217</v>
      </c>
      <c r="B223" s="164" t="s">
        <v>1956</v>
      </c>
      <c r="C223" s="175" t="s">
        <v>2193</v>
      </c>
      <c r="D223" s="71">
        <v>10</v>
      </c>
      <c r="E223" s="173" t="s">
        <v>574</v>
      </c>
      <c r="F223" s="164">
        <v>175</v>
      </c>
      <c r="G223" s="105">
        <v>71</v>
      </c>
      <c r="H223" s="71">
        <v>100</v>
      </c>
      <c r="I223" s="314">
        <f t="shared" si="9"/>
        <v>1228.3</v>
      </c>
      <c r="J223" s="164" t="s">
        <v>1698</v>
      </c>
      <c r="K223" s="343"/>
    </row>
    <row r="224" spans="1:11" ht="15.75" x14ac:dyDescent="0.25">
      <c r="A224" s="71">
        <v>218</v>
      </c>
      <c r="B224" s="164" t="s">
        <v>1956</v>
      </c>
      <c r="C224" s="175" t="s">
        <v>2194</v>
      </c>
      <c r="D224" s="71">
        <v>10</v>
      </c>
      <c r="E224" s="173" t="s">
        <v>574</v>
      </c>
      <c r="F224" s="71">
        <v>175</v>
      </c>
      <c r="G224" s="105">
        <v>71</v>
      </c>
      <c r="H224" s="71">
        <v>100</v>
      </c>
      <c r="I224" s="314">
        <f t="shared" si="9"/>
        <v>1228.3</v>
      </c>
      <c r="J224" s="164" t="s">
        <v>1698</v>
      </c>
      <c r="K224" s="343"/>
    </row>
    <row r="225" spans="1:11" ht="15.75" x14ac:dyDescent="0.25">
      <c r="A225" s="71">
        <v>219</v>
      </c>
      <c r="B225" s="164" t="s">
        <v>1956</v>
      </c>
      <c r="C225" s="175" t="s">
        <v>2195</v>
      </c>
      <c r="D225" s="71">
        <v>10</v>
      </c>
      <c r="E225" s="173" t="s">
        <v>574</v>
      </c>
      <c r="F225" s="164">
        <v>175</v>
      </c>
      <c r="G225" s="105">
        <v>71</v>
      </c>
      <c r="H225" s="71">
        <v>100</v>
      </c>
      <c r="I225" s="314">
        <f t="shared" si="9"/>
        <v>1228.3</v>
      </c>
      <c r="J225" s="164" t="s">
        <v>1698</v>
      </c>
      <c r="K225" s="343"/>
    </row>
    <row r="226" spans="1:11" ht="15.75" x14ac:dyDescent="0.25">
      <c r="A226" s="71">
        <v>220</v>
      </c>
      <c r="B226" s="164" t="s">
        <v>1956</v>
      </c>
      <c r="C226" s="175" t="s">
        <v>2196</v>
      </c>
      <c r="D226" s="71">
        <v>10</v>
      </c>
      <c r="E226" s="173" t="s">
        <v>574</v>
      </c>
      <c r="F226" s="71">
        <v>175</v>
      </c>
      <c r="G226" s="105">
        <v>57</v>
      </c>
      <c r="H226" s="71">
        <v>50</v>
      </c>
      <c r="I226" s="314">
        <f>1.73*D226*H226</f>
        <v>865</v>
      </c>
      <c r="J226" s="164" t="s">
        <v>1698</v>
      </c>
      <c r="K226" s="343"/>
    </row>
    <row r="227" spans="1:11" ht="15.75" x14ac:dyDescent="0.25">
      <c r="A227" s="71">
        <v>221</v>
      </c>
      <c r="B227" s="164" t="s">
        <v>1956</v>
      </c>
      <c r="C227" s="175" t="s">
        <v>2197</v>
      </c>
      <c r="D227" s="71">
        <v>10</v>
      </c>
      <c r="E227" s="173" t="s">
        <v>574</v>
      </c>
      <c r="F227" s="164">
        <v>175</v>
      </c>
      <c r="G227" s="105">
        <v>57</v>
      </c>
      <c r="H227" s="71">
        <v>50</v>
      </c>
      <c r="I227" s="314">
        <f>1.73*D227*G227</f>
        <v>986.1</v>
      </c>
      <c r="J227" s="164" t="s">
        <v>1698</v>
      </c>
      <c r="K227" s="343"/>
    </row>
    <row r="228" spans="1:11" ht="15.75" x14ac:dyDescent="0.25">
      <c r="A228" s="71">
        <v>222</v>
      </c>
      <c r="B228" s="164" t="s">
        <v>1956</v>
      </c>
      <c r="C228" s="175" t="s">
        <v>2198</v>
      </c>
      <c r="D228" s="71">
        <v>10</v>
      </c>
      <c r="E228" s="173" t="s">
        <v>574</v>
      </c>
      <c r="F228" s="71">
        <v>175</v>
      </c>
      <c r="G228" s="105">
        <v>44</v>
      </c>
      <c r="H228" s="71">
        <v>100</v>
      </c>
      <c r="I228" s="314">
        <f>1.73*D228*G228</f>
        <v>761.2</v>
      </c>
      <c r="J228" s="164" t="s">
        <v>1698</v>
      </c>
      <c r="K228" s="343"/>
    </row>
    <row r="229" spans="1:11" ht="49.5" customHeight="1" x14ac:dyDescent="0.25">
      <c r="A229" s="71">
        <v>223</v>
      </c>
      <c r="B229" s="164" t="s">
        <v>1956</v>
      </c>
      <c r="C229" s="175" t="s">
        <v>2199</v>
      </c>
      <c r="D229" s="71">
        <v>10</v>
      </c>
      <c r="E229" s="173" t="s">
        <v>670</v>
      </c>
      <c r="F229" s="164" t="s">
        <v>671</v>
      </c>
      <c r="G229" s="105">
        <v>29</v>
      </c>
      <c r="H229" s="71">
        <v>50</v>
      </c>
      <c r="I229" s="314">
        <f>1.73*D229*G229</f>
        <v>501.70000000000005</v>
      </c>
      <c r="J229" s="95" t="s">
        <v>2024</v>
      </c>
      <c r="K229" s="343"/>
    </row>
    <row r="230" spans="1:11" ht="15.75" x14ac:dyDescent="0.25">
      <c r="A230" s="71">
        <v>224</v>
      </c>
      <c r="B230" s="164" t="s">
        <v>1956</v>
      </c>
      <c r="C230" s="175" t="s">
        <v>2200</v>
      </c>
      <c r="D230" s="71">
        <v>10</v>
      </c>
      <c r="E230" s="173" t="s">
        <v>574</v>
      </c>
      <c r="F230" s="71">
        <v>175</v>
      </c>
      <c r="G230" s="315">
        <v>21</v>
      </c>
      <c r="H230" s="71">
        <v>30</v>
      </c>
      <c r="I230" s="314">
        <f>1.73*D230*G230</f>
        <v>363.3</v>
      </c>
      <c r="J230" s="71" t="s">
        <v>1698</v>
      </c>
      <c r="K230" s="343"/>
    </row>
    <row r="231" spans="1:11" ht="15.75" x14ac:dyDescent="0.25">
      <c r="A231" s="71">
        <v>225</v>
      </c>
      <c r="B231" s="163" t="s">
        <v>1957</v>
      </c>
      <c r="C231" s="57" t="s">
        <v>2201</v>
      </c>
      <c r="D231" s="163">
        <v>10</v>
      </c>
      <c r="E231" s="172" t="s">
        <v>672</v>
      </c>
      <c r="F231" s="71">
        <v>175</v>
      </c>
      <c r="G231" s="105">
        <v>85</v>
      </c>
      <c r="H231" s="71">
        <v>75</v>
      </c>
      <c r="I231" s="314">
        <f>1.73*D231*H231</f>
        <v>1297.5</v>
      </c>
      <c r="J231" s="71" t="s">
        <v>1698</v>
      </c>
      <c r="K231" s="343"/>
    </row>
    <row r="232" spans="1:11" ht="15.75" x14ac:dyDescent="0.25">
      <c r="A232" s="71">
        <v>226</v>
      </c>
      <c r="B232" s="163" t="s">
        <v>1957</v>
      </c>
      <c r="C232" s="57" t="s">
        <v>2202</v>
      </c>
      <c r="D232" s="163">
        <v>10</v>
      </c>
      <c r="E232" s="172" t="s">
        <v>574</v>
      </c>
      <c r="F232" s="71">
        <v>175</v>
      </c>
      <c r="G232" s="105">
        <v>106</v>
      </c>
      <c r="H232" s="71">
        <v>75</v>
      </c>
      <c r="I232" s="314">
        <f>1.73*D232*H232</f>
        <v>1297.5</v>
      </c>
      <c r="J232" s="71" t="s">
        <v>1698</v>
      </c>
      <c r="K232" s="343"/>
    </row>
    <row r="233" spans="1:11" ht="15.75" x14ac:dyDescent="0.25">
      <c r="A233" s="71">
        <v>227</v>
      </c>
      <c r="B233" s="163" t="s">
        <v>1957</v>
      </c>
      <c r="C233" s="57" t="s">
        <v>2203</v>
      </c>
      <c r="D233" s="163">
        <v>10</v>
      </c>
      <c r="E233" s="172" t="s">
        <v>574</v>
      </c>
      <c r="F233" s="71">
        <v>175</v>
      </c>
      <c r="G233" s="105">
        <v>85</v>
      </c>
      <c r="H233" s="71">
        <v>75</v>
      </c>
      <c r="I233" s="314">
        <f>1.73*D233*H233</f>
        <v>1297.5</v>
      </c>
      <c r="J233" s="71" t="s">
        <v>1698</v>
      </c>
      <c r="K233" s="343"/>
    </row>
    <row r="234" spans="1:11" ht="47.25" customHeight="1" x14ac:dyDescent="0.25">
      <c r="A234" s="71">
        <v>228</v>
      </c>
      <c r="B234" s="163" t="s">
        <v>1957</v>
      </c>
      <c r="C234" s="57" t="s">
        <v>2204</v>
      </c>
      <c r="D234" s="163">
        <v>10</v>
      </c>
      <c r="E234" s="57" t="s">
        <v>673</v>
      </c>
      <c r="F234" s="71">
        <v>175</v>
      </c>
      <c r="G234" s="105">
        <v>42</v>
      </c>
      <c r="H234" s="71">
        <v>50</v>
      </c>
      <c r="I234" s="314">
        <f>1.73*D234*G234</f>
        <v>726.6</v>
      </c>
      <c r="J234" s="174" t="s">
        <v>2025</v>
      </c>
      <c r="K234" s="343"/>
    </row>
    <row r="235" spans="1:11" ht="15.75" x14ac:dyDescent="0.25">
      <c r="A235" s="71">
        <v>229</v>
      </c>
      <c r="B235" s="163" t="s">
        <v>1957</v>
      </c>
      <c r="C235" s="57" t="s">
        <v>2205</v>
      </c>
      <c r="D235" s="163">
        <v>10</v>
      </c>
      <c r="E235" s="57" t="s">
        <v>674</v>
      </c>
      <c r="F235" s="71">
        <v>175</v>
      </c>
      <c r="G235" s="105">
        <v>106</v>
      </c>
      <c r="H235" s="71">
        <v>150</v>
      </c>
      <c r="I235" s="314">
        <f>1.73*D235*G235</f>
        <v>1833.8000000000002</v>
      </c>
      <c r="J235" s="71" t="s">
        <v>1698</v>
      </c>
      <c r="K235" s="343"/>
    </row>
    <row r="236" spans="1:11" ht="15.75" x14ac:dyDescent="0.25">
      <c r="A236" s="71">
        <v>230</v>
      </c>
      <c r="B236" s="163" t="s">
        <v>1957</v>
      </c>
      <c r="C236" s="57" t="s">
        <v>2206</v>
      </c>
      <c r="D236" s="163">
        <v>10</v>
      </c>
      <c r="E236" s="172" t="s">
        <v>672</v>
      </c>
      <c r="F236" s="71">
        <v>175</v>
      </c>
      <c r="G236" s="105">
        <v>53</v>
      </c>
      <c r="H236" s="71">
        <v>50</v>
      </c>
      <c r="I236" s="314">
        <f>1.73*D236*G236</f>
        <v>916.90000000000009</v>
      </c>
      <c r="J236" s="71" t="s">
        <v>1698</v>
      </c>
      <c r="K236" s="343"/>
    </row>
    <row r="237" spans="1:11" ht="15.75" x14ac:dyDescent="0.25">
      <c r="A237" s="71">
        <v>231</v>
      </c>
      <c r="B237" s="163" t="s">
        <v>1957</v>
      </c>
      <c r="C237" s="57" t="s">
        <v>2207</v>
      </c>
      <c r="D237" s="163">
        <v>10</v>
      </c>
      <c r="E237" s="172" t="s">
        <v>675</v>
      </c>
      <c r="F237" s="71">
        <v>175</v>
      </c>
      <c r="G237" s="105">
        <v>85</v>
      </c>
      <c r="H237" s="71">
        <v>100</v>
      </c>
      <c r="I237" s="314">
        <f>1.73*D237*G237</f>
        <v>1470.5</v>
      </c>
      <c r="J237" s="71" t="s">
        <v>1698</v>
      </c>
      <c r="K237" s="343"/>
    </row>
    <row r="238" spans="1:11" ht="15.75" x14ac:dyDescent="0.25">
      <c r="A238" s="71">
        <v>232</v>
      </c>
      <c r="B238" s="163" t="s">
        <v>1957</v>
      </c>
      <c r="C238" s="57" t="s">
        <v>2208</v>
      </c>
      <c r="D238" s="163">
        <v>10</v>
      </c>
      <c r="E238" s="172" t="s">
        <v>676</v>
      </c>
      <c r="F238" s="71">
        <v>210</v>
      </c>
      <c r="G238" s="105">
        <v>58</v>
      </c>
      <c r="H238" s="71">
        <v>50</v>
      </c>
      <c r="I238" s="314">
        <f>1.73*D238*H238</f>
        <v>865</v>
      </c>
      <c r="J238" s="71" t="s">
        <v>1698</v>
      </c>
      <c r="K238" s="343"/>
    </row>
    <row r="239" spans="1:11" ht="15.75" x14ac:dyDescent="0.25">
      <c r="A239" s="71">
        <v>233</v>
      </c>
      <c r="B239" s="163" t="s">
        <v>1957</v>
      </c>
      <c r="C239" s="57" t="s">
        <v>2209</v>
      </c>
      <c r="D239" s="163">
        <v>10</v>
      </c>
      <c r="E239" s="172" t="s">
        <v>677</v>
      </c>
      <c r="F239" s="71">
        <v>210</v>
      </c>
      <c r="G239" s="105">
        <v>140</v>
      </c>
      <c r="H239" s="71">
        <v>200</v>
      </c>
      <c r="I239" s="314">
        <f>1.73*D239*G239</f>
        <v>2422</v>
      </c>
      <c r="J239" s="71" t="s">
        <v>1698</v>
      </c>
      <c r="K239" s="343"/>
    </row>
    <row r="240" spans="1:11" ht="15.75" x14ac:dyDescent="0.25">
      <c r="A240" s="71">
        <v>234</v>
      </c>
      <c r="B240" s="163" t="s">
        <v>1957</v>
      </c>
      <c r="C240" s="57" t="s">
        <v>2210</v>
      </c>
      <c r="D240" s="163">
        <v>10</v>
      </c>
      <c r="E240" s="172" t="s">
        <v>574</v>
      </c>
      <c r="F240" s="71">
        <v>175</v>
      </c>
      <c r="G240" s="105">
        <v>42</v>
      </c>
      <c r="H240" s="71">
        <v>100</v>
      </c>
      <c r="I240" s="314">
        <f>1.73*D240*G240</f>
        <v>726.6</v>
      </c>
      <c r="J240" s="71" t="s">
        <v>1698</v>
      </c>
      <c r="K240" s="343"/>
    </row>
    <row r="241" spans="1:18" ht="15.75" x14ac:dyDescent="0.25">
      <c r="A241" s="71">
        <v>235</v>
      </c>
      <c r="B241" s="163" t="s">
        <v>1957</v>
      </c>
      <c r="C241" s="57" t="s">
        <v>2211</v>
      </c>
      <c r="D241" s="163">
        <v>10</v>
      </c>
      <c r="E241" s="172" t="s">
        <v>575</v>
      </c>
      <c r="F241" s="71">
        <v>175</v>
      </c>
      <c r="G241" s="105">
        <v>93</v>
      </c>
      <c r="H241" s="71">
        <v>50</v>
      </c>
      <c r="I241" s="314">
        <f>1.73*D241*G241</f>
        <v>1608.9</v>
      </c>
      <c r="J241" s="71" t="s">
        <v>1698</v>
      </c>
      <c r="K241" s="343"/>
    </row>
    <row r="242" spans="1:18" ht="15.75" x14ac:dyDescent="0.25">
      <c r="A242" s="71">
        <v>236</v>
      </c>
      <c r="B242" s="163" t="s">
        <v>1957</v>
      </c>
      <c r="C242" s="57" t="s">
        <v>2212</v>
      </c>
      <c r="D242" s="163">
        <v>10</v>
      </c>
      <c r="E242" s="172" t="s">
        <v>574</v>
      </c>
      <c r="F242" s="71">
        <v>175</v>
      </c>
      <c r="G242" s="105">
        <v>63</v>
      </c>
      <c r="H242" s="71">
        <v>50</v>
      </c>
      <c r="I242" s="314">
        <f>1.73*D242*H242</f>
        <v>865</v>
      </c>
      <c r="J242" s="71" t="s">
        <v>1698</v>
      </c>
      <c r="K242" s="343"/>
    </row>
    <row r="243" spans="1:18" ht="15.75" x14ac:dyDescent="0.25">
      <c r="A243" s="71">
        <v>237</v>
      </c>
      <c r="B243" s="163" t="s">
        <v>1957</v>
      </c>
      <c r="C243" s="57" t="s">
        <v>2213</v>
      </c>
      <c r="D243" s="163">
        <v>10</v>
      </c>
      <c r="E243" s="172" t="s">
        <v>574</v>
      </c>
      <c r="F243" s="71">
        <v>175</v>
      </c>
      <c r="G243" s="105">
        <v>70</v>
      </c>
      <c r="H243" s="71">
        <v>200</v>
      </c>
      <c r="I243" s="314">
        <f>1.73*D243*G243</f>
        <v>1211</v>
      </c>
      <c r="J243" s="105" t="s">
        <v>1698</v>
      </c>
      <c r="K243" s="345"/>
      <c r="L243" s="285"/>
      <c r="M243" s="285"/>
      <c r="N243" s="285"/>
      <c r="O243" s="285"/>
      <c r="P243" s="285"/>
      <c r="Q243" s="285"/>
      <c r="R243" s="285"/>
    </row>
    <row r="244" spans="1:18" ht="15.75" x14ac:dyDescent="0.25">
      <c r="A244" s="71">
        <v>238</v>
      </c>
      <c r="B244" s="163" t="s">
        <v>1957</v>
      </c>
      <c r="C244" s="397" t="s">
        <v>2214</v>
      </c>
      <c r="D244" s="396">
        <v>10</v>
      </c>
      <c r="E244" s="172" t="s">
        <v>33</v>
      </c>
      <c r="F244" s="71">
        <v>265</v>
      </c>
      <c r="G244" s="105">
        <v>140</v>
      </c>
      <c r="H244" s="71">
        <v>200</v>
      </c>
      <c r="I244" s="360">
        <f>1.73*D244*G244</f>
        <v>2422</v>
      </c>
      <c r="J244" s="105" t="s">
        <v>1698</v>
      </c>
      <c r="K244" s="394"/>
      <c r="L244" s="393"/>
      <c r="M244" s="393"/>
      <c r="N244" s="297"/>
      <c r="O244" s="244"/>
      <c r="P244" s="244"/>
      <c r="Q244" s="303"/>
      <c r="R244" s="244"/>
    </row>
    <row r="245" spans="1:18" ht="15.75" x14ac:dyDescent="0.25">
      <c r="A245" s="71">
        <v>239</v>
      </c>
      <c r="B245" s="163" t="s">
        <v>1957</v>
      </c>
      <c r="C245" s="57" t="s">
        <v>2215</v>
      </c>
      <c r="D245" s="163">
        <v>10</v>
      </c>
      <c r="E245" s="172" t="s">
        <v>574</v>
      </c>
      <c r="F245" s="71">
        <v>175</v>
      </c>
      <c r="G245" s="105">
        <v>93</v>
      </c>
      <c r="H245" s="71">
        <v>100</v>
      </c>
      <c r="I245" s="314">
        <f>1.73*D245*G245</f>
        <v>1608.9</v>
      </c>
      <c r="J245" s="71" t="s">
        <v>1698</v>
      </c>
      <c r="K245" s="343"/>
    </row>
    <row r="246" spans="1:18" ht="15.75" x14ac:dyDescent="0.25">
      <c r="A246" s="71">
        <v>240</v>
      </c>
      <c r="B246" s="163" t="s">
        <v>1957</v>
      </c>
      <c r="C246" s="57" t="s">
        <v>2216</v>
      </c>
      <c r="D246" s="163">
        <v>10</v>
      </c>
      <c r="E246" s="172" t="s">
        <v>575</v>
      </c>
      <c r="F246" s="71">
        <v>210</v>
      </c>
      <c r="G246" s="105">
        <v>35</v>
      </c>
      <c r="H246" s="71">
        <v>50</v>
      </c>
      <c r="I246" s="314">
        <f>1.73*D246*G246</f>
        <v>605.5</v>
      </c>
      <c r="J246" s="71" t="s">
        <v>1698</v>
      </c>
      <c r="K246" s="343"/>
    </row>
    <row r="247" spans="1:18" ht="15.75" x14ac:dyDescent="0.25">
      <c r="A247" s="71">
        <v>241</v>
      </c>
      <c r="B247" s="163" t="s">
        <v>1957</v>
      </c>
      <c r="C247" s="57" t="s">
        <v>2217</v>
      </c>
      <c r="D247" s="163">
        <v>10</v>
      </c>
      <c r="E247" s="57" t="s">
        <v>678</v>
      </c>
      <c r="F247" s="71">
        <v>265</v>
      </c>
      <c r="G247" s="105">
        <v>35</v>
      </c>
      <c r="H247" s="71">
        <v>50</v>
      </c>
      <c r="I247" s="314">
        <f>1.73*D247*G247</f>
        <v>605.5</v>
      </c>
      <c r="J247" s="71" t="s">
        <v>1698</v>
      </c>
      <c r="K247" s="343"/>
    </row>
    <row r="248" spans="1:18" ht="15.75" x14ac:dyDescent="0.25">
      <c r="A248" s="71">
        <v>242</v>
      </c>
      <c r="B248" s="163" t="s">
        <v>1957</v>
      </c>
      <c r="C248" s="57" t="s">
        <v>2218</v>
      </c>
      <c r="D248" s="163">
        <v>10</v>
      </c>
      <c r="E248" s="172" t="s">
        <v>574</v>
      </c>
      <c r="F248" s="71">
        <v>175</v>
      </c>
      <c r="G248" s="105">
        <v>58</v>
      </c>
      <c r="H248" s="71">
        <v>50</v>
      </c>
      <c r="I248" s="314">
        <f>1.73*D248*H248</f>
        <v>865</v>
      </c>
      <c r="J248" s="71" t="s">
        <v>1698</v>
      </c>
      <c r="K248" s="343"/>
    </row>
    <row r="249" spans="1:18" ht="15.75" x14ac:dyDescent="0.25">
      <c r="A249" s="71">
        <v>243</v>
      </c>
      <c r="B249" s="163" t="s">
        <v>1957</v>
      </c>
      <c r="C249" s="57" t="s">
        <v>2219</v>
      </c>
      <c r="D249" s="163">
        <v>10</v>
      </c>
      <c r="E249" s="172" t="s">
        <v>574</v>
      </c>
      <c r="F249" s="71">
        <v>175</v>
      </c>
      <c r="G249" s="105">
        <v>58</v>
      </c>
      <c r="H249" s="71">
        <v>50</v>
      </c>
      <c r="I249" s="314">
        <f>1.73*D249*H249</f>
        <v>865</v>
      </c>
      <c r="J249" s="71" t="s">
        <v>1698</v>
      </c>
      <c r="K249" s="343"/>
    </row>
    <row r="250" spans="1:18" ht="15.75" x14ac:dyDescent="0.25">
      <c r="A250" s="71">
        <v>244</v>
      </c>
      <c r="B250" s="163" t="s">
        <v>1957</v>
      </c>
      <c r="C250" s="57" t="s">
        <v>2220</v>
      </c>
      <c r="D250" s="163">
        <v>10</v>
      </c>
      <c r="E250" s="57" t="s">
        <v>679</v>
      </c>
      <c r="F250" s="71">
        <v>210</v>
      </c>
      <c r="G250" s="105">
        <v>52</v>
      </c>
      <c r="H250" s="71">
        <v>75</v>
      </c>
      <c r="I250" s="314">
        <f t="shared" ref="I250:I258" si="10">1.73*D250*G250</f>
        <v>899.6</v>
      </c>
      <c r="J250" s="71" t="s">
        <v>1698</v>
      </c>
      <c r="K250" s="343"/>
    </row>
    <row r="251" spans="1:18" ht="15.75" x14ac:dyDescent="0.25">
      <c r="A251" s="71">
        <v>245</v>
      </c>
      <c r="B251" s="163" t="s">
        <v>1957</v>
      </c>
      <c r="C251" s="57" t="s">
        <v>2221</v>
      </c>
      <c r="D251" s="163">
        <v>10</v>
      </c>
      <c r="E251" s="172" t="s">
        <v>575</v>
      </c>
      <c r="F251" s="71">
        <v>210</v>
      </c>
      <c r="G251" s="105">
        <v>35</v>
      </c>
      <c r="H251" s="71">
        <v>50</v>
      </c>
      <c r="I251" s="314">
        <f t="shared" si="10"/>
        <v>605.5</v>
      </c>
      <c r="J251" s="71" t="s">
        <v>1698</v>
      </c>
      <c r="K251" s="343"/>
    </row>
    <row r="252" spans="1:18" ht="15.75" x14ac:dyDescent="0.25">
      <c r="A252" s="71">
        <v>246</v>
      </c>
      <c r="B252" s="163" t="s">
        <v>1957</v>
      </c>
      <c r="C252" s="57" t="s">
        <v>2222</v>
      </c>
      <c r="D252" s="163">
        <v>10</v>
      </c>
      <c r="E252" s="172" t="s">
        <v>575</v>
      </c>
      <c r="F252" s="71">
        <v>210</v>
      </c>
      <c r="G252" s="105">
        <v>41</v>
      </c>
      <c r="H252" s="71">
        <v>50</v>
      </c>
      <c r="I252" s="314">
        <f t="shared" si="10"/>
        <v>709.30000000000007</v>
      </c>
      <c r="J252" s="71" t="s">
        <v>1698</v>
      </c>
      <c r="K252" s="343"/>
    </row>
    <row r="253" spans="1:18" ht="15.75" x14ac:dyDescent="0.25">
      <c r="A253" s="71">
        <v>247</v>
      </c>
      <c r="B253" s="163" t="s">
        <v>1957</v>
      </c>
      <c r="C253" s="57" t="s">
        <v>2223</v>
      </c>
      <c r="D253" s="163">
        <v>10</v>
      </c>
      <c r="E253" s="57" t="s">
        <v>680</v>
      </c>
      <c r="F253" s="71">
        <v>175</v>
      </c>
      <c r="G253" s="105">
        <v>52</v>
      </c>
      <c r="H253" s="71">
        <v>75</v>
      </c>
      <c r="I253" s="314">
        <f t="shared" si="10"/>
        <v>899.6</v>
      </c>
      <c r="J253" s="71" t="s">
        <v>1698</v>
      </c>
      <c r="K253" s="343"/>
    </row>
    <row r="254" spans="1:18" ht="15.75" x14ac:dyDescent="0.25">
      <c r="A254" s="71">
        <v>248</v>
      </c>
      <c r="B254" s="163" t="s">
        <v>1957</v>
      </c>
      <c r="C254" s="57" t="s">
        <v>2224</v>
      </c>
      <c r="D254" s="163">
        <v>10</v>
      </c>
      <c r="E254" s="172" t="s">
        <v>575</v>
      </c>
      <c r="F254" s="71">
        <v>210</v>
      </c>
      <c r="G254" s="105">
        <v>46</v>
      </c>
      <c r="H254" s="71">
        <v>50</v>
      </c>
      <c r="I254" s="314">
        <f t="shared" si="10"/>
        <v>795.80000000000007</v>
      </c>
      <c r="J254" s="71" t="s">
        <v>1698</v>
      </c>
      <c r="K254" s="343"/>
    </row>
    <row r="255" spans="1:18" ht="15.75" x14ac:dyDescent="0.25">
      <c r="A255" s="71">
        <v>249</v>
      </c>
      <c r="B255" s="163" t="s">
        <v>1957</v>
      </c>
      <c r="C255" s="57" t="s">
        <v>2225</v>
      </c>
      <c r="D255" s="163">
        <v>10</v>
      </c>
      <c r="E255" s="172" t="s">
        <v>575</v>
      </c>
      <c r="F255" s="71">
        <v>210</v>
      </c>
      <c r="G255" s="105">
        <v>49</v>
      </c>
      <c r="H255" s="71">
        <v>50</v>
      </c>
      <c r="I255" s="314">
        <f t="shared" si="10"/>
        <v>847.7</v>
      </c>
      <c r="J255" s="71" t="s">
        <v>1698</v>
      </c>
      <c r="K255" s="343"/>
    </row>
    <row r="256" spans="1:18" ht="15.75" x14ac:dyDescent="0.25">
      <c r="A256" s="71">
        <v>250</v>
      </c>
      <c r="B256" s="163" t="s">
        <v>1957</v>
      </c>
      <c r="C256" s="57" t="s">
        <v>2226</v>
      </c>
      <c r="D256" s="163">
        <v>10</v>
      </c>
      <c r="E256" s="172" t="s">
        <v>575</v>
      </c>
      <c r="F256" s="71">
        <v>210</v>
      </c>
      <c r="G256" s="105">
        <v>74</v>
      </c>
      <c r="H256" s="71">
        <v>75</v>
      </c>
      <c r="I256" s="314">
        <f t="shared" si="10"/>
        <v>1280.2</v>
      </c>
      <c r="J256" s="71" t="s">
        <v>1698</v>
      </c>
      <c r="K256" s="343"/>
    </row>
    <row r="257" spans="1:11" ht="15.75" x14ac:dyDescent="0.25">
      <c r="A257" s="71">
        <v>251</v>
      </c>
      <c r="B257" s="163" t="s">
        <v>1957</v>
      </c>
      <c r="C257" s="57" t="s">
        <v>2227</v>
      </c>
      <c r="D257" s="163">
        <v>10</v>
      </c>
      <c r="E257" s="172" t="s">
        <v>675</v>
      </c>
      <c r="F257" s="71">
        <v>175</v>
      </c>
      <c r="G257" s="105">
        <v>42</v>
      </c>
      <c r="H257" s="71">
        <v>50</v>
      </c>
      <c r="I257" s="314">
        <f t="shared" si="10"/>
        <v>726.6</v>
      </c>
      <c r="J257" s="71" t="s">
        <v>1698</v>
      </c>
      <c r="K257" s="343"/>
    </row>
    <row r="258" spans="1:11" ht="35.25" customHeight="1" x14ac:dyDescent="0.25">
      <c r="A258" s="71">
        <v>252</v>
      </c>
      <c r="B258" s="163" t="s">
        <v>1957</v>
      </c>
      <c r="C258" s="57" t="s">
        <v>2228</v>
      </c>
      <c r="D258" s="163">
        <v>10</v>
      </c>
      <c r="E258" s="57" t="s">
        <v>681</v>
      </c>
      <c r="F258" s="71">
        <v>210</v>
      </c>
      <c r="G258" s="105">
        <v>52</v>
      </c>
      <c r="H258" s="71">
        <v>75</v>
      </c>
      <c r="I258" s="314">
        <f t="shared" si="10"/>
        <v>899.6</v>
      </c>
      <c r="J258" s="71" t="s">
        <v>1698</v>
      </c>
      <c r="K258" s="343"/>
    </row>
    <row r="259" spans="1:11" ht="15.75" x14ac:dyDescent="0.25">
      <c r="A259" s="71">
        <v>253</v>
      </c>
      <c r="B259" s="163" t="s">
        <v>1957</v>
      </c>
      <c r="C259" s="57" t="s">
        <v>2230</v>
      </c>
      <c r="D259" s="163">
        <v>10</v>
      </c>
      <c r="E259" s="172" t="s">
        <v>672</v>
      </c>
      <c r="F259" s="71">
        <v>175</v>
      </c>
      <c r="G259" s="105">
        <v>127</v>
      </c>
      <c r="H259" s="71">
        <v>100</v>
      </c>
      <c r="I259" s="314">
        <f>1.73*D259*H259</f>
        <v>1730</v>
      </c>
      <c r="J259" s="71" t="s">
        <v>1698</v>
      </c>
      <c r="K259" s="343"/>
    </row>
    <row r="260" spans="1:11" ht="33.75" customHeight="1" x14ac:dyDescent="0.25">
      <c r="A260" s="71">
        <v>254</v>
      </c>
      <c r="B260" s="163" t="s">
        <v>1957</v>
      </c>
      <c r="C260" s="57" t="s">
        <v>2231</v>
      </c>
      <c r="D260" s="163">
        <v>10</v>
      </c>
      <c r="E260" s="172" t="s">
        <v>682</v>
      </c>
      <c r="F260" s="71">
        <v>175</v>
      </c>
      <c r="G260" s="105">
        <v>113</v>
      </c>
      <c r="H260" s="71">
        <v>50</v>
      </c>
      <c r="I260" s="314">
        <f>1.73*D260*H260</f>
        <v>865</v>
      </c>
      <c r="J260" s="71" t="s">
        <v>1698</v>
      </c>
      <c r="K260" s="343"/>
    </row>
    <row r="261" spans="1:11" ht="38.25" customHeight="1" x14ac:dyDescent="0.25">
      <c r="A261" s="71">
        <v>255</v>
      </c>
      <c r="B261" s="163" t="s">
        <v>1957</v>
      </c>
      <c r="C261" s="57" t="s">
        <v>2232</v>
      </c>
      <c r="D261" s="163">
        <v>10</v>
      </c>
      <c r="E261" s="172" t="s">
        <v>574</v>
      </c>
      <c r="F261" s="71">
        <v>175</v>
      </c>
      <c r="G261" s="105">
        <v>170</v>
      </c>
      <c r="H261" s="71">
        <v>50</v>
      </c>
      <c r="I261" s="314">
        <f>1.73*D261*H261</f>
        <v>865</v>
      </c>
      <c r="J261" s="71" t="s">
        <v>1698</v>
      </c>
      <c r="K261" s="343"/>
    </row>
    <row r="262" spans="1:11" ht="35.25" customHeight="1" x14ac:dyDescent="0.25">
      <c r="A262" s="71">
        <v>256</v>
      </c>
      <c r="B262" s="163" t="s">
        <v>1957</v>
      </c>
      <c r="C262" s="57" t="s">
        <v>2233</v>
      </c>
      <c r="D262" s="163">
        <v>10</v>
      </c>
      <c r="E262" s="172" t="s">
        <v>574</v>
      </c>
      <c r="F262" s="71">
        <v>175</v>
      </c>
      <c r="G262" s="105">
        <v>85</v>
      </c>
      <c r="H262" s="71">
        <v>50</v>
      </c>
      <c r="I262" s="314">
        <f>1.73*D262*H262</f>
        <v>865</v>
      </c>
      <c r="J262" s="71" t="s">
        <v>1698</v>
      </c>
      <c r="K262" s="343"/>
    </row>
    <row r="263" spans="1:11" ht="49.5" customHeight="1" x14ac:dyDescent="0.25">
      <c r="A263" s="71">
        <v>257</v>
      </c>
      <c r="B263" s="163" t="s">
        <v>1957</v>
      </c>
      <c r="C263" s="57" t="s">
        <v>2234</v>
      </c>
      <c r="D263" s="163">
        <v>10</v>
      </c>
      <c r="E263" s="172" t="s">
        <v>683</v>
      </c>
      <c r="F263" s="71">
        <v>210</v>
      </c>
      <c r="G263" s="105">
        <v>58</v>
      </c>
      <c r="H263" s="71">
        <v>50</v>
      </c>
      <c r="I263" s="314">
        <f>1.73*D263*H263</f>
        <v>865</v>
      </c>
      <c r="J263" s="174" t="s">
        <v>2026</v>
      </c>
      <c r="K263" s="343"/>
    </row>
    <row r="264" spans="1:11" ht="15.75" x14ac:dyDescent="0.25">
      <c r="A264" s="71">
        <v>258</v>
      </c>
      <c r="B264" s="163" t="s">
        <v>1957</v>
      </c>
      <c r="C264" s="57" t="s">
        <v>2235</v>
      </c>
      <c r="D264" s="163">
        <v>10</v>
      </c>
      <c r="E264" s="57" t="s">
        <v>679</v>
      </c>
      <c r="F264" s="71">
        <v>175</v>
      </c>
      <c r="G264" s="105">
        <v>35</v>
      </c>
      <c r="H264" s="71">
        <v>50</v>
      </c>
      <c r="I264" s="314">
        <f>1.73*D264*G264</f>
        <v>605.5</v>
      </c>
      <c r="J264" s="71" t="s">
        <v>1698</v>
      </c>
      <c r="K264" s="343"/>
    </row>
    <row r="265" spans="1:11" ht="15.75" x14ac:dyDescent="0.25">
      <c r="A265" s="71">
        <v>259</v>
      </c>
      <c r="B265" s="163" t="s">
        <v>1957</v>
      </c>
      <c r="C265" s="57" t="s">
        <v>2236</v>
      </c>
      <c r="D265" s="163">
        <v>10</v>
      </c>
      <c r="E265" s="172" t="s">
        <v>574</v>
      </c>
      <c r="F265" s="71">
        <v>175</v>
      </c>
      <c r="G265" s="105">
        <v>35</v>
      </c>
      <c r="H265" s="71">
        <v>50</v>
      </c>
      <c r="I265" s="314">
        <f>1.73*D265*G265</f>
        <v>605.5</v>
      </c>
      <c r="J265" s="71" t="s">
        <v>1698</v>
      </c>
      <c r="K265" s="343"/>
    </row>
    <row r="266" spans="1:11" ht="15.75" x14ac:dyDescent="0.25">
      <c r="A266" s="71">
        <v>260</v>
      </c>
      <c r="B266" s="163" t="s">
        <v>1957</v>
      </c>
      <c r="C266" s="57" t="s">
        <v>2237</v>
      </c>
      <c r="D266" s="163">
        <v>10</v>
      </c>
      <c r="E266" s="172" t="s">
        <v>672</v>
      </c>
      <c r="F266" s="71">
        <v>175</v>
      </c>
      <c r="G266" s="105">
        <v>35</v>
      </c>
      <c r="H266" s="71">
        <v>50</v>
      </c>
      <c r="I266" s="314">
        <f>1.73*D266*G266</f>
        <v>605.5</v>
      </c>
      <c r="J266" s="71" t="s">
        <v>1698</v>
      </c>
      <c r="K266" s="343"/>
    </row>
    <row r="267" spans="1:11" ht="15.75" x14ac:dyDescent="0.25">
      <c r="A267" s="71">
        <v>261</v>
      </c>
      <c r="B267" s="163" t="s">
        <v>1957</v>
      </c>
      <c r="C267" s="57" t="s">
        <v>2238</v>
      </c>
      <c r="D267" s="163">
        <v>10</v>
      </c>
      <c r="E267" s="172" t="s">
        <v>575</v>
      </c>
      <c r="F267" s="71">
        <v>210</v>
      </c>
      <c r="G267" s="105">
        <v>43</v>
      </c>
      <c r="H267" s="71">
        <v>50</v>
      </c>
      <c r="I267" s="314">
        <f>1.73*D267*G267</f>
        <v>743.9</v>
      </c>
      <c r="J267" s="71" t="s">
        <v>1698</v>
      </c>
      <c r="K267" s="343"/>
    </row>
    <row r="268" spans="1:11" ht="40.5" customHeight="1" x14ac:dyDescent="0.25">
      <c r="A268" s="71">
        <v>262</v>
      </c>
      <c r="B268" s="163" t="s">
        <v>1957</v>
      </c>
      <c r="C268" s="57" t="s">
        <v>2239</v>
      </c>
      <c r="D268" s="163">
        <v>10</v>
      </c>
      <c r="E268" s="57" t="s">
        <v>684</v>
      </c>
      <c r="F268" s="71">
        <v>210</v>
      </c>
      <c r="G268" s="105">
        <v>58</v>
      </c>
      <c r="H268" s="71">
        <v>100</v>
      </c>
      <c r="I268" s="314">
        <f>1.73*D268*G268</f>
        <v>1003.4000000000001</v>
      </c>
      <c r="J268" s="71" t="s">
        <v>1698</v>
      </c>
      <c r="K268" s="343"/>
    </row>
    <row r="269" spans="1:11" ht="15.75" x14ac:dyDescent="0.25">
      <c r="A269" s="71">
        <v>263</v>
      </c>
      <c r="B269" s="163" t="s">
        <v>1957</v>
      </c>
      <c r="C269" s="57" t="s">
        <v>2240</v>
      </c>
      <c r="D269" s="163">
        <v>10</v>
      </c>
      <c r="E269" s="57" t="s">
        <v>685</v>
      </c>
      <c r="F269" s="71">
        <v>175</v>
      </c>
      <c r="G269" s="105">
        <v>67</v>
      </c>
      <c r="H269" s="71">
        <v>50</v>
      </c>
      <c r="I269" s="314">
        <f>1.73*D269*H269</f>
        <v>865</v>
      </c>
      <c r="J269" s="71" t="s">
        <v>1698</v>
      </c>
      <c r="K269" s="343"/>
    </row>
    <row r="270" spans="1:11" ht="15.75" x14ac:dyDescent="0.25">
      <c r="A270" s="71">
        <v>264</v>
      </c>
      <c r="B270" s="163" t="s">
        <v>1957</v>
      </c>
      <c r="C270" s="57" t="s">
        <v>2241</v>
      </c>
      <c r="D270" s="163">
        <v>10</v>
      </c>
      <c r="E270" s="172" t="s">
        <v>575</v>
      </c>
      <c r="F270" s="71">
        <v>210</v>
      </c>
      <c r="G270" s="105">
        <v>58</v>
      </c>
      <c r="H270" s="71">
        <v>50</v>
      </c>
      <c r="I270" s="314">
        <f>1.73*D270*H270</f>
        <v>865</v>
      </c>
      <c r="J270" s="71" t="s">
        <v>1698</v>
      </c>
      <c r="K270" s="343"/>
    </row>
    <row r="271" spans="1:11" ht="15.75" x14ac:dyDescent="0.25">
      <c r="A271" s="71">
        <v>265</v>
      </c>
      <c r="B271" s="163" t="s">
        <v>1957</v>
      </c>
      <c r="C271" s="57" t="s">
        <v>2242</v>
      </c>
      <c r="D271" s="163">
        <v>10</v>
      </c>
      <c r="E271" s="172" t="s">
        <v>574</v>
      </c>
      <c r="F271" s="71">
        <v>175</v>
      </c>
      <c r="G271" s="105">
        <v>73</v>
      </c>
      <c r="H271" s="71">
        <v>50</v>
      </c>
      <c r="I271" s="314">
        <f>1.73*D271*H271</f>
        <v>865</v>
      </c>
      <c r="J271" s="71" t="s">
        <v>1698</v>
      </c>
      <c r="K271" s="343"/>
    </row>
    <row r="272" spans="1:11" ht="15.75" x14ac:dyDescent="0.25">
      <c r="A272" s="71">
        <v>266</v>
      </c>
      <c r="B272" s="163" t="s">
        <v>1957</v>
      </c>
      <c r="C272" s="57" t="s">
        <v>2243</v>
      </c>
      <c r="D272" s="163">
        <v>10</v>
      </c>
      <c r="E272" s="172" t="s">
        <v>574</v>
      </c>
      <c r="F272" s="71">
        <v>175</v>
      </c>
      <c r="G272" s="105">
        <v>84</v>
      </c>
      <c r="H272" s="71">
        <v>50</v>
      </c>
      <c r="I272" s="314">
        <f>1.73*D272*H272</f>
        <v>865</v>
      </c>
      <c r="J272" s="71" t="s">
        <v>1698</v>
      </c>
      <c r="K272" s="343"/>
    </row>
    <row r="273" spans="1:11" ht="15.75" x14ac:dyDescent="0.25">
      <c r="A273" s="71">
        <v>267</v>
      </c>
      <c r="B273" s="163" t="s">
        <v>1957</v>
      </c>
      <c r="C273" s="57" t="s">
        <v>2244</v>
      </c>
      <c r="D273" s="163">
        <v>10</v>
      </c>
      <c r="E273" s="172" t="s">
        <v>34</v>
      </c>
      <c r="F273" s="71">
        <v>330</v>
      </c>
      <c r="G273" s="105">
        <v>240</v>
      </c>
      <c r="H273" s="71">
        <v>150</v>
      </c>
      <c r="I273" s="314">
        <f>1.73*D273*H273</f>
        <v>2595</v>
      </c>
      <c r="J273" s="71" t="s">
        <v>1698</v>
      </c>
      <c r="K273" s="343"/>
    </row>
    <row r="274" spans="1:11" ht="37.5" customHeight="1" x14ac:dyDescent="0.25">
      <c r="A274" s="71">
        <v>268</v>
      </c>
      <c r="B274" s="163" t="s">
        <v>1957</v>
      </c>
      <c r="C274" s="57" t="s">
        <v>2245</v>
      </c>
      <c r="D274" s="163">
        <v>10</v>
      </c>
      <c r="E274" s="57" t="s">
        <v>686</v>
      </c>
      <c r="F274" s="71">
        <v>210</v>
      </c>
      <c r="G274" s="105">
        <v>35</v>
      </c>
      <c r="H274" s="71">
        <v>50</v>
      </c>
      <c r="I274" s="314">
        <f>1.73*D274*G274</f>
        <v>605.5</v>
      </c>
      <c r="J274" s="71" t="s">
        <v>1698</v>
      </c>
      <c r="K274" s="343"/>
    </row>
    <row r="275" spans="1:11" ht="54.75" customHeight="1" x14ac:dyDescent="0.25">
      <c r="A275" s="71">
        <v>269</v>
      </c>
      <c r="B275" s="163" t="s">
        <v>1957</v>
      </c>
      <c r="C275" s="57" t="s">
        <v>2246</v>
      </c>
      <c r="D275" s="163">
        <v>10</v>
      </c>
      <c r="E275" s="57" t="s">
        <v>687</v>
      </c>
      <c r="F275" s="71">
        <v>175</v>
      </c>
      <c r="G275" s="105">
        <v>35</v>
      </c>
      <c r="H275" s="71">
        <v>50</v>
      </c>
      <c r="I275" s="314">
        <f>1.73*D275*G275</f>
        <v>605.5</v>
      </c>
      <c r="J275" s="174" t="s">
        <v>2027</v>
      </c>
      <c r="K275" s="343"/>
    </row>
    <row r="276" spans="1:11" ht="42" customHeight="1" x14ac:dyDescent="0.25">
      <c r="A276" s="71">
        <v>270</v>
      </c>
      <c r="B276" s="163" t="s">
        <v>1957</v>
      </c>
      <c r="C276" s="57" t="s">
        <v>2247</v>
      </c>
      <c r="D276" s="163">
        <v>10</v>
      </c>
      <c r="E276" s="172" t="s">
        <v>575</v>
      </c>
      <c r="F276" s="71">
        <v>210</v>
      </c>
      <c r="G276" s="105">
        <v>41</v>
      </c>
      <c r="H276" s="71">
        <v>50</v>
      </c>
      <c r="I276" s="314">
        <f>1.73*D276*G276</f>
        <v>709.30000000000007</v>
      </c>
      <c r="J276" s="71" t="s">
        <v>1698</v>
      </c>
      <c r="K276" s="343"/>
    </row>
    <row r="277" spans="1:11" ht="53.25" customHeight="1" x14ac:dyDescent="0.25">
      <c r="A277" s="71">
        <v>271</v>
      </c>
      <c r="B277" s="163" t="s">
        <v>1957</v>
      </c>
      <c r="C277" s="57" t="s">
        <v>2248</v>
      </c>
      <c r="D277" s="163">
        <v>10</v>
      </c>
      <c r="E277" s="57" t="s">
        <v>688</v>
      </c>
      <c r="F277" s="71">
        <v>175</v>
      </c>
      <c r="G277" s="105">
        <v>35</v>
      </c>
      <c r="H277" s="71">
        <v>50</v>
      </c>
      <c r="I277" s="314">
        <f>1.73*D277*G277</f>
        <v>605.5</v>
      </c>
      <c r="J277" s="174" t="s">
        <v>2028</v>
      </c>
      <c r="K277" s="343"/>
    </row>
    <row r="278" spans="1:11" ht="39.75" customHeight="1" x14ac:dyDescent="0.25">
      <c r="A278" s="71">
        <v>272</v>
      </c>
      <c r="B278" s="163" t="s">
        <v>1957</v>
      </c>
      <c r="C278" s="57" t="s">
        <v>2249</v>
      </c>
      <c r="D278" s="163">
        <v>10</v>
      </c>
      <c r="E278" s="57" t="s">
        <v>688</v>
      </c>
      <c r="F278" s="71">
        <v>175</v>
      </c>
      <c r="G278" s="105">
        <v>35</v>
      </c>
      <c r="H278" s="71">
        <v>50</v>
      </c>
      <c r="I278" s="314">
        <f>1.73*D278*G278</f>
        <v>605.5</v>
      </c>
      <c r="J278" s="174" t="s">
        <v>2029</v>
      </c>
      <c r="K278" s="343"/>
    </row>
    <row r="279" spans="1:11" ht="36" customHeight="1" x14ac:dyDescent="0.25">
      <c r="A279" s="71">
        <v>273</v>
      </c>
      <c r="B279" s="163" t="s">
        <v>1957</v>
      </c>
      <c r="C279" s="57" t="s">
        <v>2250</v>
      </c>
      <c r="D279" s="163">
        <v>10</v>
      </c>
      <c r="E279" s="172" t="s">
        <v>575</v>
      </c>
      <c r="F279" s="71">
        <v>210</v>
      </c>
      <c r="G279" s="105">
        <v>114</v>
      </c>
      <c r="H279" s="71">
        <v>100</v>
      </c>
      <c r="I279" s="314">
        <f>1.73*D279*H279</f>
        <v>1730</v>
      </c>
      <c r="J279" s="71" t="s">
        <v>1698</v>
      </c>
      <c r="K279" s="343"/>
    </row>
    <row r="280" spans="1:11" ht="30" customHeight="1" x14ac:dyDescent="0.25">
      <c r="A280" s="71">
        <v>274</v>
      </c>
      <c r="B280" s="163" t="s">
        <v>1957</v>
      </c>
      <c r="C280" s="57" t="s">
        <v>2251</v>
      </c>
      <c r="D280" s="163">
        <v>10</v>
      </c>
      <c r="E280" s="57" t="s">
        <v>689</v>
      </c>
      <c r="F280" s="71">
        <v>175</v>
      </c>
      <c r="G280" s="105">
        <v>75</v>
      </c>
      <c r="H280" s="71">
        <v>100</v>
      </c>
      <c r="I280" s="314">
        <f>1.73*D280*G280</f>
        <v>1297.5</v>
      </c>
      <c r="J280" s="71" t="s">
        <v>1698</v>
      </c>
      <c r="K280" s="343"/>
    </row>
    <row r="281" spans="1:11" ht="33.75" customHeight="1" x14ac:dyDescent="0.25">
      <c r="A281" s="71">
        <v>275</v>
      </c>
      <c r="B281" s="163" t="s">
        <v>1957</v>
      </c>
      <c r="C281" s="57" t="s">
        <v>2252</v>
      </c>
      <c r="D281" s="163">
        <v>10</v>
      </c>
      <c r="E281" s="172" t="s">
        <v>575</v>
      </c>
      <c r="F281" s="71">
        <v>210</v>
      </c>
      <c r="G281" s="105">
        <v>60</v>
      </c>
      <c r="H281" s="71">
        <v>100</v>
      </c>
      <c r="I281" s="314">
        <f>1.73*D281*G281</f>
        <v>1038</v>
      </c>
      <c r="J281" s="71" t="s">
        <v>1698</v>
      </c>
      <c r="K281" s="343"/>
    </row>
    <row r="282" spans="1:11" ht="40.5" customHeight="1" x14ac:dyDescent="0.25">
      <c r="A282" s="71">
        <v>276</v>
      </c>
      <c r="B282" s="163" t="s">
        <v>1957</v>
      </c>
      <c r="C282" s="57" t="s">
        <v>2253</v>
      </c>
      <c r="D282" s="163">
        <v>10</v>
      </c>
      <c r="E282" s="57" t="s">
        <v>575</v>
      </c>
      <c r="F282" s="71">
        <v>210</v>
      </c>
      <c r="G282" s="105">
        <v>114</v>
      </c>
      <c r="H282" s="71">
        <v>150</v>
      </c>
      <c r="I282" s="314">
        <f>1.73*D282*G282</f>
        <v>1972.2</v>
      </c>
      <c r="J282" s="71" t="s">
        <v>1698</v>
      </c>
      <c r="K282" s="343"/>
    </row>
    <row r="283" spans="1:11" ht="35.25" customHeight="1" x14ac:dyDescent="0.25">
      <c r="A283" s="71">
        <v>277</v>
      </c>
      <c r="B283" s="163" t="s">
        <v>1957</v>
      </c>
      <c r="C283" s="57" t="s">
        <v>2254</v>
      </c>
      <c r="D283" s="163">
        <v>10</v>
      </c>
      <c r="E283" s="172" t="s">
        <v>575</v>
      </c>
      <c r="F283" s="71">
        <v>210</v>
      </c>
      <c r="G283" s="105">
        <v>166</v>
      </c>
      <c r="H283" s="71">
        <v>150</v>
      </c>
      <c r="I283" s="314">
        <f>1.73*D283*H283</f>
        <v>2595</v>
      </c>
      <c r="J283" s="71" t="s">
        <v>1698</v>
      </c>
      <c r="K283" s="343"/>
    </row>
    <row r="284" spans="1:11" ht="40.5" customHeight="1" x14ac:dyDescent="0.25">
      <c r="A284" s="71">
        <v>278</v>
      </c>
      <c r="B284" s="163" t="s">
        <v>1957</v>
      </c>
      <c r="C284" s="57" t="s">
        <v>2255</v>
      </c>
      <c r="D284" s="163">
        <v>10</v>
      </c>
      <c r="E284" s="57" t="s">
        <v>690</v>
      </c>
      <c r="F284" s="71">
        <v>210</v>
      </c>
      <c r="G284" s="105">
        <v>190</v>
      </c>
      <c r="H284" s="71">
        <v>200</v>
      </c>
      <c r="I284" s="314">
        <f>1.73*D284*G284</f>
        <v>3287</v>
      </c>
      <c r="J284" s="71" t="s">
        <v>1698</v>
      </c>
      <c r="K284" s="343"/>
    </row>
    <row r="285" spans="1:11" ht="34.5" customHeight="1" x14ac:dyDescent="0.25">
      <c r="A285" s="71">
        <v>279</v>
      </c>
      <c r="B285" s="163" t="s">
        <v>1957</v>
      </c>
      <c r="C285" s="57" t="s">
        <v>2256</v>
      </c>
      <c r="D285" s="163">
        <v>10</v>
      </c>
      <c r="E285" s="172" t="s">
        <v>574</v>
      </c>
      <c r="F285" s="71">
        <v>175</v>
      </c>
      <c r="G285" s="105">
        <v>163</v>
      </c>
      <c r="H285" s="71">
        <v>150</v>
      </c>
      <c r="I285" s="314">
        <f>1.73*D285*H285</f>
        <v>2595</v>
      </c>
      <c r="J285" s="71" t="s">
        <v>1698</v>
      </c>
      <c r="K285" s="343"/>
    </row>
    <row r="286" spans="1:11" ht="38.25" customHeight="1" x14ac:dyDescent="0.25">
      <c r="A286" s="71">
        <v>280</v>
      </c>
      <c r="B286" s="163" t="s">
        <v>1957</v>
      </c>
      <c r="C286" s="57" t="s">
        <v>2257</v>
      </c>
      <c r="D286" s="163">
        <v>10</v>
      </c>
      <c r="E286" s="57" t="s">
        <v>675</v>
      </c>
      <c r="F286" s="71">
        <v>175</v>
      </c>
      <c r="G286" s="105">
        <v>163</v>
      </c>
      <c r="H286" s="71">
        <v>150</v>
      </c>
      <c r="I286" s="314">
        <f>1.73*D286*H286</f>
        <v>2595</v>
      </c>
      <c r="J286" s="71" t="s">
        <v>1698</v>
      </c>
      <c r="K286" s="343"/>
    </row>
    <row r="287" spans="1:11" ht="43.5" customHeight="1" x14ac:dyDescent="0.25">
      <c r="A287" s="71">
        <v>281</v>
      </c>
      <c r="B287" s="163" t="s">
        <v>1957</v>
      </c>
      <c r="C287" s="57" t="s">
        <v>2258</v>
      </c>
      <c r="D287" s="163">
        <v>10</v>
      </c>
      <c r="E287" s="57" t="s">
        <v>691</v>
      </c>
      <c r="F287" s="71">
        <v>175</v>
      </c>
      <c r="G287" s="105">
        <v>163</v>
      </c>
      <c r="H287" s="71">
        <v>150</v>
      </c>
      <c r="I287" s="314">
        <f>1.73*D287*H287</f>
        <v>2595</v>
      </c>
      <c r="J287" s="174" t="s">
        <v>2030</v>
      </c>
      <c r="K287" s="343"/>
    </row>
    <row r="288" spans="1:11" ht="15.75" x14ac:dyDescent="0.25">
      <c r="A288" s="71">
        <v>282</v>
      </c>
      <c r="B288" s="163" t="s">
        <v>1957</v>
      </c>
      <c r="C288" s="57" t="s">
        <v>2259</v>
      </c>
      <c r="D288" s="163">
        <v>10</v>
      </c>
      <c r="E288" s="172" t="s">
        <v>692</v>
      </c>
      <c r="F288" s="71">
        <v>175</v>
      </c>
      <c r="G288" s="105">
        <v>100</v>
      </c>
      <c r="H288" s="71">
        <v>100</v>
      </c>
      <c r="I288" s="314">
        <f>1.73*D288*G288</f>
        <v>1730</v>
      </c>
      <c r="J288" s="71" t="s">
        <v>1698</v>
      </c>
      <c r="K288" s="343"/>
    </row>
    <row r="289" spans="1:11" ht="39" customHeight="1" x14ac:dyDescent="0.25">
      <c r="A289" s="71">
        <v>283</v>
      </c>
      <c r="B289" s="163" t="s">
        <v>1957</v>
      </c>
      <c r="C289" s="57" t="s">
        <v>2260</v>
      </c>
      <c r="D289" s="163">
        <v>10</v>
      </c>
      <c r="E289" s="172" t="s">
        <v>692</v>
      </c>
      <c r="F289" s="71">
        <v>175</v>
      </c>
      <c r="G289" s="105">
        <v>127</v>
      </c>
      <c r="H289" s="71">
        <v>150</v>
      </c>
      <c r="I289" s="314">
        <f>1.73*D289*G289</f>
        <v>2197.1</v>
      </c>
      <c r="J289" s="71" t="s">
        <v>1698</v>
      </c>
      <c r="K289" s="343"/>
    </row>
    <row r="290" spans="1:11" ht="31.5" x14ac:dyDescent="0.25">
      <c r="A290" s="71">
        <v>284</v>
      </c>
      <c r="B290" s="163" t="s">
        <v>1957</v>
      </c>
      <c r="C290" s="57" t="s">
        <v>2261</v>
      </c>
      <c r="D290" s="163">
        <v>10</v>
      </c>
      <c r="E290" s="57" t="s">
        <v>693</v>
      </c>
      <c r="F290" s="71">
        <v>175</v>
      </c>
      <c r="G290" s="105">
        <v>191</v>
      </c>
      <c r="H290" s="71">
        <v>150</v>
      </c>
      <c r="I290" s="314">
        <f>1.73*D290*H290</f>
        <v>2595</v>
      </c>
      <c r="J290" s="71" t="s">
        <v>1698</v>
      </c>
      <c r="K290" s="343"/>
    </row>
    <row r="291" spans="1:11" ht="15.75" x14ac:dyDescent="0.25">
      <c r="A291" s="71">
        <v>285</v>
      </c>
      <c r="B291" s="163" t="s">
        <v>1957</v>
      </c>
      <c r="C291" s="57" t="s">
        <v>2262</v>
      </c>
      <c r="D291" s="163">
        <v>6</v>
      </c>
      <c r="E291" s="172" t="s">
        <v>694</v>
      </c>
      <c r="F291" s="71">
        <v>210</v>
      </c>
      <c r="G291" s="105">
        <v>170</v>
      </c>
      <c r="H291" s="71">
        <v>200</v>
      </c>
      <c r="I291" s="314">
        <f>1.73*D291*G291</f>
        <v>1764.6</v>
      </c>
      <c r="J291" s="71" t="s">
        <v>1698</v>
      </c>
      <c r="K291" s="343"/>
    </row>
    <row r="292" spans="1:11" ht="44.25" customHeight="1" x14ac:dyDescent="0.25">
      <c r="A292" s="71">
        <v>286</v>
      </c>
      <c r="B292" s="164" t="s">
        <v>1374</v>
      </c>
      <c r="C292" s="95" t="s">
        <v>2263</v>
      </c>
      <c r="D292" s="164">
        <v>10</v>
      </c>
      <c r="E292" s="173" t="s">
        <v>695</v>
      </c>
      <c r="F292" s="164">
        <v>355</v>
      </c>
      <c r="G292" s="281">
        <v>190</v>
      </c>
      <c r="H292" s="71">
        <v>200</v>
      </c>
      <c r="I292" s="314">
        <f>1.73*D292*G292</f>
        <v>3287</v>
      </c>
      <c r="J292" s="164" t="s">
        <v>1698</v>
      </c>
      <c r="K292" s="343"/>
    </row>
    <row r="293" spans="1:11" ht="15.75" x14ac:dyDescent="0.25">
      <c r="A293" s="71">
        <v>287</v>
      </c>
      <c r="B293" s="164" t="s">
        <v>1374</v>
      </c>
      <c r="C293" s="95" t="s">
        <v>2264</v>
      </c>
      <c r="D293" s="71">
        <v>10</v>
      </c>
      <c r="E293" s="177" t="s">
        <v>695</v>
      </c>
      <c r="F293" s="71">
        <v>355</v>
      </c>
      <c r="G293" s="315">
        <v>253</v>
      </c>
      <c r="H293" s="71">
        <v>200</v>
      </c>
      <c r="I293" s="314">
        <f>1.73*D293*H293</f>
        <v>3460</v>
      </c>
      <c r="J293" s="164" t="s">
        <v>1698</v>
      </c>
      <c r="K293" s="343"/>
    </row>
    <row r="294" spans="1:11" ht="39" customHeight="1" x14ac:dyDescent="0.25">
      <c r="A294" s="71">
        <v>288</v>
      </c>
      <c r="B294" s="164" t="s">
        <v>1374</v>
      </c>
      <c r="C294" s="179" t="s">
        <v>2265</v>
      </c>
      <c r="D294" s="71">
        <v>10</v>
      </c>
      <c r="E294" s="180" t="s">
        <v>696</v>
      </c>
      <c r="F294" s="71">
        <v>240</v>
      </c>
      <c r="G294" s="105">
        <v>190</v>
      </c>
      <c r="H294" s="71">
        <v>200</v>
      </c>
      <c r="I294" s="314">
        <f>1.73*D294*G294</f>
        <v>3287</v>
      </c>
      <c r="J294" s="164" t="s">
        <v>1698</v>
      </c>
      <c r="K294" s="343"/>
    </row>
    <row r="295" spans="1:11" ht="42.75" customHeight="1" x14ac:dyDescent="0.25">
      <c r="A295" s="71">
        <v>289</v>
      </c>
      <c r="B295" s="164" t="s">
        <v>1374</v>
      </c>
      <c r="C295" s="95" t="s">
        <v>2266</v>
      </c>
      <c r="D295" s="71">
        <v>10</v>
      </c>
      <c r="E295" s="57" t="s">
        <v>697</v>
      </c>
      <c r="F295" s="71" t="s">
        <v>698</v>
      </c>
      <c r="G295" s="105">
        <v>285</v>
      </c>
      <c r="H295" s="71">
        <v>200</v>
      </c>
      <c r="I295" s="314">
        <f>1.73*D295*170</f>
        <v>2941</v>
      </c>
      <c r="J295" s="57" t="s">
        <v>2031</v>
      </c>
      <c r="K295" s="343"/>
    </row>
    <row r="296" spans="1:11" ht="51" customHeight="1" x14ac:dyDescent="0.25">
      <c r="A296" s="71">
        <v>290</v>
      </c>
      <c r="B296" s="164" t="s">
        <v>1374</v>
      </c>
      <c r="C296" s="95" t="s">
        <v>2267</v>
      </c>
      <c r="D296" s="71">
        <v>10</v>
      </c>
      <c r="E296" s="57" t="s">
        <v>699</v>
      </c>
      <c r="F296" s="71" t="s">
        <v>700</v>
      </c>
      <c r="G296" s="105">
        <v>285</v>
      </c>
      <c r="H296" s="71">
        <v>200</v>
      </c>
      <c r="I296" s="314">
        <f>1.73*D296*170</f>
        <v>2941</v>
      </c>
      <c r="J296" s="57" t="s">
        <v>2032</v>
      </c>
      <c r="K296" s="343"/>
    </row>
    <row r="297" spans="1:11" ht="15.75" x14ac:dyDescent="0.25">
      <c r="A297" s="71">
        <v>291</v>
      </c>
      <c r="B297" s="164" t="s">
        <v>1374</v>
      </c>
      <c r="C297" s="95" t="s">
        <v>2268</v>
      </c>
      <c r="D297" s="71">
        <v>10</v>
      </c>
      <c r="E297" s="172" t="s">
        <v>701</v>
      </c>
      <c r="F297" s="73">
        <v>275</v>
      </c>
      <c r="G297" s="105">
        <v>329</v>
      </c>
      <c r="H297" s="71">
        <v>300</v>
      </c>
      <c r="I297" s="314">
        <f>1.73*D297*F297</f>
        <v>4757.5</v>
      </c>
      <c r="J297" s="164" t="s">
        <v>1698</v>
      </c>
      <c r="K297" s="343"/>
    </row>
    <row r="298" spans="1:11" ht="15.75" x14ac:dyDescent="0.25">
      <c r="A298" s="71">
        <v>292</v>
      </c>
      <c r="B298" s="164" t="s">
        <v>1374</v>
      </c>
      <c r="C298" s="95" t="s">
        <v>2273</v>
      </c>
      <c r="D298" s="71">
        <v>10</v>
      </c>
      <c r="E298" s="172" t="s">
        <v>701</v>
      </c>
      <c r="F298" s="73">
        <v>275</v>
      </c>
      <c r="G298" s="105">
        <v>237</v>
      </c>
      <c r="H298" s="71">
        <v>100</v>
      </c>
      <c r="I298" s="314">
        <f>1.73*D298*H298</f>
        <v>1730</v>
      </c>
      <c r="J298" s="164" t="s">
        <v>1698</v>
      </c>
      <c r="K298" s="343"/>
    </row>
    <row r="299" spans="1:11" ht="15.75" x14ac:dyDescent="0.25">
      <c r="A299" s="71">
        <v>293</v>
      </c>
      <c r="B299" s="164" t="s">
        <v>1374</v>
      </c>
      <c r="C299" s="179" t="s">
        <v>2269</v>
      </c>
      <c r="D299" s="71">
        <v>10</v>
      </c>
      <c r="E299" s="172" t="s">
        <v>696</v>
      </c>
      <c r="F299" s="73">
        <v>240</v>
      </c>
      <c r="G299" s="105">
        <v>285</v>
      </c>
      <c r="H299" s="71">
        <v>150</v>
      </c>
      <c r="I299" s="314">
        <f>1.73*D299*H299</f>
        <v>2595</v>
      </c>
      <c r="J299" s="164" t="s">
        <v>1698</v>
      </c>
      <c r="K299" s="343"/>
    </row>
    <row r="300" spans="1:11" ht="15.75" x14ac:dyDescent="0.25">
      <c r="A300" s="71">
        <v>294</v>
      </c>
      <c r="B300" s="164" t="s">
        <v>1374</v>
      </c>
      <c r="C300" s="181" t="s">
        <v>2272</v>
      </c>
      <c r="D300" s="71">
        <v>10</v>
      </c>
      <c r="E300" s="172" t="s">
        <v>695</v>
      </c>
      <c r="F300" s="71">
        <v>355</v>
      </c>
      <c r="G300" s="105">
        <v>368</v>
      </c>
      <c r="H300" s="71">
        <v>300</v>
      </c>
      <c r="I300" s="314">
        <f>1.73*D300*H300</f>
        <v>5190</v>
      </c>
      <c r="J300" s="71" t="s">
        <v>1698</v>
      </c>
      <c r="K300" s="343"/>
    </row>
    <row r="301" spans="1:11" ht="15.75" x14ac:dyDescent="0.25">
      <c r="A301" s="71">
        <v>295</v>
      </c>
      <c r="B301" s="164" t="s">
        <v>1374</v>
      </c>
      <c r="C301" s="181" t="s">
        <v>2270</v>
      </c>
      <c r="D301" s="71">
        <v>10</v>
      </c>
      <c r="E301" s="172" t="s">
        <v>575</v>
      </c>
      <c r="F301" s="71">
        <v>215</v>
      </c>
      <c r="G301" s="105">
        <v>170</v>
      </c>
      <c r="H301" s="71">
        <v>200</v>
      </c>
      <c r="I301" s="314">
        <f>1.73*D301*G301</f>
        <v>2941</v>
      </c>
      <c r="J301" s="164" t="s">
        <v>1698</v>
      </c>
      <c r="K301" s="343"/>
    </row>
    <row r="302" spans="1:11" ht="63" customHeight="1" x14ac:dyDescent="0.25">
      <c r="A302" s="71">
        <v>296</v>
      </c>
      <c r="B302" s="164" t="s">
        <v>1374</v>
      </c>
      <c r="C302" s="57" t="s">
        <v>2271</v>
      </c>
      <c r="D302" s="71">
        <v>10</v>
      </c>
      <c r="E302" s="57" t="s">
        <v>702</v>
      </c>
      <c r="F302" s="71" t="s">
        <v>703</v>
      </c>
      <c r="G302" s="105">
        <v>141</v>
      </c>
      <c r="H302" s="71">
        <v>100</v>
      </c>
      <c r="I302" s="314">
        <f>1.73*D302*H302</f>
        <v>1730</v>
      </c>
      <c r="J302" s="57" t="s">
        <v>2033</v>
      </c>
      <c r="K302" s="343"/>
    </row>
    <row r="303" spans="1:11" ht="15.75" x14ac:dyDescent="0.25">
      <c r="A303" s="71">
        <v>297</v>
      </c>
      <c r="B303" s="164" t="s">
        <v>1374</v>
      </c>
      <c r="C303" s="57" t="s">
        <v>2279</v>
      </c>
      <c r="D303" s="71">
        <v>10</v>
      </c>
      <c r="E303" s="172" t="s">
        <v>611</v>
      </c>
      <c r="F303" s="71">
        <v>240</v>
      </c>
      <c r="G303" s="105">
        <v>237</v>
      </c>
      <c r="H303" s="71">
        <v>600</v>
      </c>
      <c r="I303" s="314">
        <f>1.73*D303*G303</f>
        <v>4100.1000000000004</v>
      </c>
      <c r="J303" s="164" t="s">
        <v>1698</v>
      </c>
      <c r="K303" s="343"/>
    </row>
    <row r="304" spans="1:11" ht="15.75" x14ac:dyDescent="0.25">
      <c r="A304" s="71">
        <v>298</v>
      </c>
      <c r="B304" s="164" t="s">
        <v>1374</v>
      </c>
      <c r="C304" s="57" t="s">
        <v>2280</v>
      </c>
      <c r="D304" s="71">
        <v>10</v>
      </c>
      <c r="E304" s="172" t="s">
        <v>704</v>
      </c>
      <c r="F304" s="71">
        <v>240</v>
      </c>
      <c r="G304" s="105">
        <v>237</v>
      </c>
      <c r="H304" s="71">
        <v>300</v>
      </c>
      <c r="I304" s="314">
        <f>1.73*D304*G304</f>
        <v>4100.1000000000004</v>
      </c>
      <c r="J304" s="164" t="s">
        <v>1698</v>
      </c>
      <c r="K304" s="343"/>
    </row>
    <row r="305" spans="1:11" ht="15.75" x14ac:dyDescent="0.25">
      <c r="A305" s="71">
        <v>299</v>
      </c>
      <c r="B305" s="164" t="s">
        <v>1374</v>
      </c>
      <c r="C305" s="57" t="s">
        <v>2281</v>
      </c>
      <c r="D305" s="71">
        <v>10</v>
      </c>
      <c r="E305" s="172" t="s">
        <v>705</v>
      </c>
      <c r="F305" s="71">
        <v>355</v>
      </c>
      <c r="G305" s="105">
        <v>294</v>
      </c>
      <c r="H305" s="71">
        <v>400</v>
      </c>
      <c r="I305" s="314">
        <f>1.73*D305*G305</f>
        <v>5086.2</v>
      </c>
      <c r="J305" s="164" t="s">
        <v>1698</v>
      </c>
      <c r="K305" s="343"/>
    </row>
    <row r="306" spans="1:11" ht="15.75" x14ac:dyDescent="0.25">
      <c r="A306" s="71">
        <v>300</v>
      </c>
      <c r="B306" s="164" t="s">
        <v>1374</v>
      </c>
      <c r="C306" s="57" t="s">
        <v>2274</v>
      </c>
      <c r="D306" s="71">
        <v>10</v>
      </c>
      <c r="E306" s="172" t="s">
        <v>722</v>
      </c>
      <c r="F306" s="71">
        <v>205</v>
      </c>
      <c r="G306" s="105">
        <v>348</v>
      </c>
      <c r="H306" s="71">
        <v>300</v>
      </c>
      <c r="I306" s="314">
        <f>1.73*D306*F306</f>
        <v>3546.5</v>
      </c>
      <c r="J306" s="164" t="s">
        <v>1698</v>
      </c>
      <c r="K306" s="343"/>
    </row>
    <row r="307" spans="1:11" ht="78.75" customHeight="1" x14ac:dyDescent="0.25">
      <c r="A307" s="71">
        <v>301</v>
      </c>
      <c r="B307" s="164" t="s">
        <v>1374</v>
      </c>
      <c r="C307" s="57" t="s">
        <v>2275</v>
      </c>
      <c r="D307" s="71">
        <v>10</v>
      </c>
      <c r="E307" s="57" t="s">
        <v>706</v>
      </c>
      <c r="F307" s="71" t="s">
        <v>707</v>
      </c>
      <c r="G307" s="105">
        <v>234</v>
      </c>
      <c r="H307" s="71">
        <v>600</v>
      </c>
      <c r="I307" s="314">
        <f>1.73*D307*175</f>
        <v>3027.5</v>
      </c>
      <c r="J307" s="57" t="s">
        <v>2034</v>
      </c>
      <c r="K307" s="343"/>
    </row>
    <row r="308" spans="1:11" ht="15.75" x14ac:dyDescent="0.25">
      <c r="A308" s="71">
        <v>302</v>
      </c>
      <c r="B308" s="164" t="s">
        <v>1374</v>
      </c>
      <c r="C308" s="181" t="s">
        <v>2282</v>
      </c>
      <c r="D308" s="71">
        <v>10</v>
      </c>
      <c r="E308" s="172" t="s">
        <v>708</v>
      </c>
      <c r="F308" s="71">
        <v>240</v>
      </c>
      <c r="G308" s="105">
        <v>285</v>
      </c>
      <c r="H308" s="71">
        <v>400</v>
      </c>
      <c r="I308" s="314">
        <f>1.73*D308*F308</f>
        <v>4152</v>
      </c>
      <c r="J308" s="173" t="s">
        <v>1698</v>
      </c>
      <c r="K308" s="343"/>
    </row>
    <row r="309" spans="1:11" ht="15.75" x14ac:dyDescent="0.25">
      <c r="A309" s="71">
        <v>303</v>
      </c>
      <c r="B309" s="164" t="s">
        <v>1374</v>
      </c>
      <c r="C309" s="181" t="s">
        <v>2276</v>
      </c>
      <c r="D309" s="71">
        <v>10</v>
      </c>
      <c r="E309" s="172" t="s">
        <v>695</v>
      </c>
      <c r="F309" s="71">
        <v>355</v>
      </c>
      <c r="G309" s="105">
        <v>475</v>
      </c>
      <c r="H309" s="71">
        <v>400</v>
      </c>
      <c r="I309" s="314">
        <f>1.73*D309*F309</f>
        <v>6141.5</v>
      </c>
      <c r="J309" s="173" t="s">
        <v>1698</v>
      </c>
      <c r="K309" s="343"/>
    </row>
    <row r="310" spans="1:11" ht="31.5" x14ac:dyDescent="0.25">
      <c r="A310" s="71">
        <v>304</v>
      </c>
      <c r="B310" s="164" t="s">
        <v>1374</v>
      </c>
      <c r="C310" s="181" t="s">
        <v>2283</v>
      </c>
      <c r="D310" s="71">
        <v>10</v>
      </c>
      <c r="E310" s="172" t="s">
        <v>709</v>
      </c>
      <c r="F310" s="71">
        <v>275</v>
      </c>
      <c r="G310" s="105">
        <v>237</v>
      </c>
      <c r="H310" s="71">
        <v>300</v>
      </c>
      <c r="I310" s="314">
        <f>1.73*D310*H310</f>
        <v>5190</v>
      </c>
      <c r="J310" s="57" t="s">
        <v>2035</v>
      </c>
      <c r="K310" s="343"/>
    </row>
    <row r="311" spans="1:11" ht="15.75" x14ac:dyDescent="0.25">
      <c r="A311" s="71">
        <v>305</v>
      </c>
      <c r="B311" s="164" t="s">
        <v>1374</v>
      </c>
      <c r="C311" s="181" t="s">
        <v>2284</v>
      </c>
      <c r="D311" s="71">
        <v>10</v>
      </c>
      <c r="E311" s="172" t="s">
        <v>600</v>
      </c>
      <c r="F311" s="71">
        <v>205</v>
      </c>
      <c r="G311" s="105">
        <v>190</v>
      </c>
      <c r="H311" s="71">
        <v>400</v>
      </c>
      <c r="I311" s="314">
        <f>1.73*D311*G311</f>
        <v>3287</v>
      </c>
      <c r="J311" s="164" t="s">
        <v>1698</v>
      </c>
      <c r="K311" s="343"/>
    </row>
    <row r="312" spans="1:11" ht="15.75" x14ac:dyDescent="0.25">
      <c r="A312" s="71">
        <v>306</v>
      </c>
      <c r="B312" s="164" t="s">
        <v>1374</v>
      </c>
      <c r="C312" s="181" t="s">
        <v>2285</v>
      </c>
      <c r="D312" s="71">
        <v>10</v>
      </c>
      <c r="E312" s="172" t="s">
        <v>705</v>
      </c>
      <c r="F312" s="71">
        <v>355</v>
      </c>
      <c r="G312" s="105">
        <v>434</v>
      </c>
      <c r="H312" s="71">
        <v>300</v>
      </c>
      <c r="I312" s="314">
        <f>1.73*D312*H312</f>
        <v>5190</v>
      </c>
      <c r="J312" s="164" t="s">
        <v>1698</v>
      </c>
      <c r="K312" s="343"/>
    </row>
    <row r="313" spans="1:11" ht="63" customHeight="1" x14ac:dyDescent="0.25">
      <c r="A313" s="71">
        <v>307</v>
      </c>
      <c r="B313" s="164" t="s">
        <v>1374</v>
      </c>
      <c r="C313" s="57" t="s">
        <v>2277</v>
      </c>
      <c r="D313" s="71">
        <v>10</v>
      </c>
      <c r="E313" s="57" t="s">
        <v>710</v>
      </c>
      <c r="F313" s="71" t="s">
        <v>711</v>
      </c>
      <c r="G313" s="105">
        <v>234</v>
      </c>
      <c r="H313" s="71">
        <v>400</v>
      </c>
      <c r="I313" s="314">
        <f>1.73*D313*170</f>
        <v>2941</v>
      </c>
      <c r="J313" s="57" t="s">
        <v>2036</v>
      </c>
      <c r="K313" s="343"/>
    </row>
    <row r="314" spans="1:11" ht="15.75" x14ac:dyDescent="0.25">
      <c r="A314" s="71">
        <v>308</v>
      </c>
      <c r="B314" s="164" t="s">
        <v>1374</v>
      </c>
      <c r="C314" s="181" t="s">
        <v>2286</v>
      </c>
      <c r="D314" s="71">
        <v>10</v>
      </c>
      <c r="E314" s="172" t="s">
        <v>611</v>
      </c>
      <c r="F314" s="71">
        <v>240</v>
      </c>
      <c r="G314" s="105">
        <v>190</v>
      </c>
      <c r="H314" s="71">
        <v>400</v>
      </c>
      <c r="I314" s="314">
        <f>1.73*D314*G314</f>
        <v>3287</v>
      </c>
      <c r="J314" s="164" t="s">
        <v>1698</v>
      </c>
      <c r="K314" s="343"/>
    </row>
    <row r="315" spans="1:11" ht="15.75" x14ac:dyDescent="0.25">
      <c r="A315" s="71">
        <v>309</v>
      </c>
      <c r="B315" s="164" t="s">
        <v>1374</v>
      </c>
      <c r="C315" s="181" t="s">
        <v>2287</v>
      </c>
      <c r="D315" s="71">
        <v>10</v>
      </c>
      <c r="E315" s="172" t="s">
        <v>641</v>
      </c>
      <c r="F315" s="71">
        <v>275</v>
      </c>
      <c r="G315" s="105">
        <v>316</v>
      </c>
      <c r="H315" s="71">
        <v>300</v>
      </c>
      <c r="I315" s="314">
        <f>1.73*D315*F315</f>
        <v>4757.5</v>
      </c>
      <c r="J315" s="164" t="s">
        <v>1698</v>
      </c>
      <c r="K315" s="343"/>
    </row>
    <row r="316" spans="1:11" ht="15.75" x14ac:dyDescent="0.25">
      <c r="A316" s="71">
        <v>310</v>
      </c>
      <c r="B316" s="164" t="s">
        <v>1374</v>
      </c>
      <c r="C316" s="181" t="s">
        <v>2288</v>
      </c>
      <c r="D316" s="71">
        <v>10</v>
      </c>
      <c r="E316" s="172" t="s">
        <v>712</v>
      </c>
      <c r="F316" s="71">
        <v>275</v>
      </c>
      <c r="G316" s="105">
        <v>237</v>
      </c>
      <c r="H316" s="71">
        <v>400</v>
      </c>
      <c r="I316" s="314">
        <f>1.73*D316*G316</f>
        <v>4100.1000000000004</v>
      </c>
      <c r="J316" s="164" t="s">
        <v>1698</v>
      </c>
      <c r="K316" s="343"/>
    </row>
    <row r="317" spans="1:11" ht="15.75" x14ac:dyDescent="0.25">
      <c r="A317" s="71">
        <v>311</v>
      </c>
      <c r="B317" s="164" t="s">
        <v>1374</v>
      </c>
      <c r="C317" s="181" t="s">
        <v>2289</v>
      </c>
      <c r="D317" s="71">
        <v>10</v>
      </c>
      <c r="E317" s="172" t="s">
        <v>611</v>
      </c>
      <c r="F317" s="71">
        <v>240</v>
      </c>
      <c r="G317" s="105">
        <v>142</v>
      </c>
      <c r="H317" s="71">
        <v>300</v>
      </c>
      <c r="I317" s="314">
        <f>1.73*D317*G317</f>
        <v>2456.6</v>
      </c>
      <c r="J317" s="164" t="s">
        <v>1698</v>
      </c>
      <c r="K317" s="343"/>
    </row>
    <row r="318" spans="1:11" ht="63" customHeight="1" x14ac:dyDescent="0.25">
      <c r="A318" s="71">
        <v>312</v>
      </c>
      <c r="B318" s="164" t="s">
        <v>1374</v>
      </c>
      <c r="C318" s="57" t="s">
        <v>2278</v>
      </c>
      <c r="D318" s="71">
        <v>10</v>
      </c>
      <c r="E318" s="57" t="s">
        <v>713</v>
      </c>
      <c r="F318" s="71" t="s">
        <v>714</v>
      </c>
      <c r="G318" s="105">
        <v>251</v>
      </c>
      <c r="H318" s="71">
        <v>600</v>
      </c>
      <c r="I318" s="314">
        <f>1.73*D318*175</f>
        <v>3027.5</v>
      </c>
      <c r="J318" s="57" t="s">
        <v>2037</v>
      </c>
      <c r="K318" s="343"/>
    </row>
    <row r="319" spans="1:11" ht="15.75" x14ac:dyDescent="0.25">
      <c r="A319" s="71">
        <v>313</v>
      </c>
      <c r="B319" s="164" t="s">
        <v>1374</v>
      </c>
      <c r="C319" s="181" t="s">
        <v>2290</v>
      </c>
      <c r="D319" s="71">
        <v>10</v>
      </c>
      <c r="E319" s="172" t="s">
        <v>641</v>
      </c>
      <c r="F319" s="71">
        <v>275</v>
      </c>
      <c r="G319" s="105">
        <v>261</v>
      </c>
      <c r="H319" s="71">
        <v>300</v>
      </c>
      <c r="I319" s="314">
        <f>1.73*D319*G319</f>
        <v>4515.3</v>
      </c>
      <c r="J319" s="164" t="s">
        <v>1698</v>
      </c>
      <c r="K319" s="343"/>
    </row>
    <row r="320" spans="1:11" ht="15.75" x14ac:dyDescent="0.25">
      <c r="A320" s="71">
        <v>314</v>
      </c>
      <c r="B320" s="164" t="s">
        <v>1374</v>
      </c>
      <c r="C320" s="181" t="s">
        <v>2291</v>
      </c>
      <c r="D320" s="71">
        <v>10</v>
      </c>
      <c r="E320" s="172" t="s">
        <v>704</v>
      </c>
      <c r="F320" s="71">
        <v>240</v>
      </c>
      <c r="G320" s="105">
        <v>259</v>
      </c>
      <c r="H320" s="71">
        <v>400</v>
      </c>
      <c r="I320" s="314">
        <f>1.73*D320*G320</f>
        <v>4480.7</v>
      </c>
      <c r="J320" s="164" t="s">
        <v>1698</v>
      </c>
      <c r="K320" s="343"/>
    </row>
    <row r="321" spans="1:11" ht="15.75" x14ac:dyDescent="0.25">
      <c r="A321" s="71">
        <v>315</v>
      </c>
      <c r="B321" s="164" t="s">
        <v>1374</v>
      </c>
      <c r="C321" s="181" t="s">
        <v>2292</v>
      </c>
      <c r="D321" s="71">
        <v>10</v>
      </c>
      <c r="E321" s="172" t="s">
        <v>695</v>
      </c>
      <c r="F321" s="71">
        <v>355</v>
      </c>
      <c r="G321" s="105">
        <v>459</v>
      </c>
      <c r="H321" s="71">
        <v>300</v>
      </c>
      <c r="I321" s="314">
        <f>1.73*D321*H321</f>
        <v>5190</v>
      </c>
      <c r="J321" s="164" t="s">
        <v>1698</v>
      </c>
      <c r="K321" s="343"/>
    </row>
    <row r="322" spans="1:11" ht="47.25" customHeight="1" x14ac:dyDescent="0.25">
      <c r="A322" s="71">
        <v>316</v>
      </c>
      <c r="B322" s="164" t="s">
        <v>1374</v>
      </c>
      <c r="C322" s="57" t="s">
        <v>2293</v>
      </c>
      <c r="D322" s="71">
        <v>10</v>
      </c>
      <c r="E322" s="172" t="s">
        <v>689</v>
      </c>
      <c r="F322" s="71" t="s">
        <v>586</v>
      </c>
      <c r="G322" s="105">
        <v>255</v>
      </c>
      <c r="H322" s="71">
        <v>300</v>
      </c>
      <c r="I322" s="314">
        <f>1.73*D322*175</f>
        <v>3027.5</v>
      </c>
      <c r="J322" s="57" t="s">
        <v>2038</v>
      </c>
      <c r="K322" s="343"/>
    </row>
    <row r="323" spans="1:11" ht="15.75" x14ac:dyDescent="0.25">
      <c r="A323" s="71">
        <v>317</v>
      </c>
      <c r="B323" s="164" t="s">
        <v>1374</v>
      </c>
      <c r="C323" s="181" t="s">
        <v>2294</v>
      </c>
      <c r="D323" s="71">
        <v>10</v>
      </c>
      <c r="E323" s="172" t="s">
        <v>695</v>
      </c>
      <c r="F323" s="71">
        <v>355</v>
      </c>
      <c r="G323" s="105">
        <v>255</v>
      </c>
      <c r="H323" s="71">
        <v>300</v>
      </c>
      <c r="I323" s="314">
        <f>1.73*D323*G323</f>
        <v>4411.5</v>
      </c>
      <c r="J323" s="164" t="s">
        <v>1698</v>
      </c>
      <c r="K323" s="343"/>
    </row>
    <row r="324" spans="1:11" ht="15.75" x14ac:dyDescent="0.25">
      <c r="A324" s="71">
        <v>318</v>
      </c>
      <c r="B324" s="164" t="s">
        <v>1374</v>
      </c>
      <c r="C324" s="181" t="s">
        <v>2295</v>
      </c>
      <c r="D324" s="71">
        <v>10</v>
      </c>
      <c r="E324" s="172" t="s">
        <v>715</v>
      </c>
      <c r="F324" s="71">
        <v>275</v>
      </c>
      <c r="G324" s="105">
        <v>255</v>
      </c>
      <c r="H324" s="71">
        <v>300</v>
      </c>
      <c r="I324" s="314">
        <f>1.73*D324*G324</f>
        <v>4411.5</v>
      </c>
      <c r="J324" s="164" t="s">
        <v>1698</v>
      </c>
      <c r="K324" s="343"/>
    </row>
    <row r="325" spans="1:11" ht="15.75" x14ac:dyDescent="0.25">
      <c r="A325" s="71">
        <v>319</v>
      </c>
      <c r="B325" s="164" t="s">
        <v>1374</v>
      </c>
      <c r="C325" s="181" t="s">
        <v>2296</v>
      </c>
      <c r="D325" s="71">
        <v>10</v>
      </c>
      <c r="E325" s="172" t="s">
        <v>695</v>
      </c>
      <c r="F325" s="71">
        <v>355</v>
      </c>
      <c r="G325" s="105">
        <v>340</v>
      </c>
      <c r="H325" s="71">
        <v>400</v>
      </c>
      <c r="I325" s="314">
        <f>1.73*D325*G325</f>
        <v>5882</v>
      </c>
      <c r="J325" s="164" t="s">
        <v>1698</v>
      </c>
      <c r="K325" s="343"/>
    </row>
    <row r="326" spans="1:11" ht="15.75" x14ac:dyDescent="0.25">
      <c r="A326" s="71">
        <v>320</v>
      </c>
      <c r="B326" s="164" t="s">
        <v>1374</v>
      </c>
      <c r="C326" s="181" t="s">
        <v>2297</v>
      </c>
      <c r="D326" s="71">
        <v>10</v>
      </c>
      <c r="E326" s="172" t="s">
        <v>641</v>
      </c>
      <c r="F326" s="71">
        <v>275</v>
      </c>
      <c r="G326" s="105">
        <v>340</v>
      </c>
      <c r="H326" s="71">
        <v>300</v>
      </c>
      <c r="I326" s="314">
        <f>1.73*D326*F326</f>
        <v>4757.5</v>
      </c>
      <c r="J326" s="164" t="s">
        <v>1698</v>
      </c>
      <c r="K326" s="343"/>
    </row>
    <row r="327" spans="1:11" ht="15.75" x14ac:dyDescent="0.25">
      <c r="A327" s="71">
        <v>321</v>
      </c>
      <c r="B327" s="164" t="s">
        <v>1374</v>
      </c>
      <c r="C327" s="181" t="s">
        <v>2298</v>
      </c>
      <c r="D327" s="71">
        <v>10</v>
      </c>
      <c r="E327" s="172" t="s">
        <v>696</v>
      </c>
      <c r="F327" s="73">
        <v>240</v>
      </c>
      <c r="G327" s="105">
        <v>255</v>
      </c>
      <c r="H327" s="71">
        <v>300</v>
      </c>
      <c r="I327" s="314">
        <f>1.73*D327*F327</f>
        <v>4152</v>
      </c>
      <c r="J327" s="164" t="s">
        <v>1698</v>
      </c>
      <c r="K327" s="343"/>
    </row>
    <row r="328" spans="1:11" ht="15.75" x14ac:dyDescent="0.25">
      <c r="A328" s="71">
        <v>322</v>
      </c>
      <c r="B328" s="164" t="s">
        <v>1374</v>
      </c>
      <c r="C328" s="181" t="s">
        <v>2299</v>
      </c>
      <c r="D328" s="71">
        <v>10</v>
      </c>
      <c r="E328" s="172" t="s">
        <v>695</v>
      </c>
      <c r="F328" s="71">
        <v>355</v>
      </c>
      <c r="G328" s="105">
        <v>459</v>
      </c>
      <c r="H328" s="71">
        <v>300</v>
      </c>
      <c r="I328" s="314">
        <f>1.73*D328*H328</f>
        <v>5190</v>
      </c>
      <c r="J328" s="164" t="s">
        <v>1698</v>
      </c>
      <c r="K328" s="343"/>
    </row>
    <row r="329" spans="1:11" ht="15.75" x14ac:dyDescent="0.25">
      <c r="A329" s="71">
        <v>323</v>
      </c>
      <c r="B329" s="164" t="s">
        <v>1374</v>
      </c>
      <c r="C329" s="181" t="s">
        <v>2300</v>
      </c>
      <c r="D329" s="71">
        <v>10</v>
      </c>
      <c r="E329" s="172" t="s">
        <v>716</v>
      </c>
      <c r="F329" s="71">
        <v>355</v>
      </c>
      <c r="G329" s="105">
        <v>452</v>
      </c>
      <c r="H329" s="71">
        <v>400</v>
      </c>
      <c r="I329" s="314">
        <f>1.73*D329*F329</f>
        <v>6141.5</v>
      </c>
      <c r="J329" s="164" t="s">
        <v>1698</v>
      </c>
      <c r="K329" s="343"/>
    </row>
    <row r="330" spans="1:11" ht="15.75" x14ac:dyDescent="0.25">
      <c r="A330" s="71">
        <v>324</v>
      </c>
      <c r="B330" s="164" t="s">
        <v>1374</v>
      </c>
      <c r="C330" s="181" t="s">
        <v>2307</v>
      </c>
      <c r="D330" s="71">
        <v>10</v>
      </c>
      <c r="E330" s="172" t="s">
        <v>701</v>
      </c>
      <c r="F330" s="73">
        <v>275</v>
      </c>
      <c r="G330" s="105">
        <v>255</v>
      </c>
      <c r="H330" s="71">
        <v>200</v>
      </c>
      <c r="I330" s="314">
        <f>1.73*D330*H330</f>
        <v>3460</v>
      </c>
      <c r="J330" s="164" t="s">
        <v>1698</v>
      </c>
      <c r="K330" s="343"/>
    </row>
    <row r="331" spans="1:11" ht="15.75" x14ac:dyDescent="0.25">
      <c r="A331" s="71">
        <v>325</v>
      </c>
      <c r="B331" s="164" t="s">
        <v>1374</v>
      </c>
      <c r="C331" s="181" t="s">
        <v>2301</v>
      </c>
      <c r="D331" s="71">
        <v>10</v>
      </c>
      <c r="E331" s="172" t="s">
        <v>715</v>
      </c>
      <c r="F331" s="71">
        <v>275</v>
      </c>
      <c r="G331" s="105">
        <v>170</v>
      </c>
      <c r="H331" s="71">
        <v>300</v>
      </c>
      <c r="I331" s="314">
        <f>1.73*D331*G331</f>
        <v>2941</v>
      </c>
      <c r="J331" s="164" t="s">
        <v>1698</v>
      </c>
      <c r="K331" s="343"/>
    </row>
    <row r="332" spans="1:11" ht="15.75" x14ac:dyDescent="0.25">
      <c r="A332" s="71">
        <v>326</v>
      </c>
      <c r="B332" s="164" t="s">
        <v>1374</v>
      </c>
      <c r="C332" s="181" t="s">
        <v>2302</v>
      </c>
      <c r="D332" s="71">
        <v>10</v>
      </c>
      <c r="E332" s="172" t="s">
        <v>695</v>
      </c>
      <c r="F332" s="71">
        <v>355</v>
      </c>
      <c r="G332" s="105">
        <v>382</v>
      </c>
      <c r="H332" s="71">
        <v>300</v>
      </c>
      <c r="I332" s="314">
        <f>1.73*D332*H332</f>
        <v>5190</v>
      </c>
      <c r="J332" s="164" t="s">
        <v>1698</v>
      </c>
      <c r="K332" s="343"/>
    </row>
    <row r="333" spans="1:11" ht="15.75" x14ac:dyDescent="0.25">
      <c r="A333" s="71">
        <v>327</v>
      </c>
      <c r="B333" s="164" t="s">
        <v>1374</v>
      </c>
      <c r="C333" s="181" t="s">
        <v>2308</v>
      </c>
      <c r="D333" s="71">
        <v>10</v>
      </c>
      <c r="E333" s="172" t="s">
        <v>609</v>
      </c>
      <c r="F333" s="71">
        <v>355</v>
      </c>
      <c r="G333" s="105">
        <v>340</v>
      </c>
      <c r="H333" s="71">
        <v>300</v>
      </c>
      <c r="I333" s="314">
        <f>1.73*D333*H333</f>
        <v>5190</v>
      </c>
      <c r="J333" s="164" t="s">
        <v>1698</v>
      </c>
      <c r="K333" s="343"/>
    </row>
    <row r="334" spans="1:11" ht="15.75" x14ac:dyDescent="0.25">
      <c r="A334" s="71">
        <v>328</v>
      </c>
      <c r="B334" s="164" t="s">
        <v>1374</v>
      </c>
      <c r="C334" s="181" t="s">
        <v>2309</v>
      </c>
      <c r="D334" s="71">
        <v>10</v>
      </c>
      <c r="E334" s="172" t="s">
        <v>695</v>
      </c>
      <c r="F334" s="71">
        <v>355</v>
      </c>
      <c r="G334" s="105">
        <v>255</v>
      </c>
      <c r="H334" s="71">
        <v>300</v>
      </c>
      <c r="I334" s="314">
        <f>1.73*D334*G334</f>
        <v>4411.5</v>
      </c>
      <c r="J334" s="164" t="s">
        <v>1698</v>
      </c>
      <c r="K334" s="343"/>
    </row>
    <row r="335" spans="1:11" ht="15.75" x14ac:dyDescent="0.25">
      <c r="A335" s="71">
        <v>329</v>
      </c>
      <c r="B335" s="164" t="s">
        <v>1374</v>
      </c>
      <c r="C335" s="181" t="s">
        <v>2303</v>
      </c>
      <c r="D335" s="71">
        <v>10</v>
      </c>
      <c r="E335" s="172" t="s">
        <v>716</v>
      </c>
      <c r="F335" s="71">
        <v>355</v>
      </c>
      <c r="G335" s="105">
        <v>452</v>
      </c>
      <c r="H335" s="71">
        <v>400</v>
      </c>
      <c r="I335" s="314">
        <f>1.73*D335*H335</f>
        <v>6920</v>
      </c>
      <c r="J335" s="164" t="s">
        <v>1698</v>
      </c>
      <c r="K335" s="343"/>
    </row>
    <row r="336" spans="1:11" ht="15.75" x14ac:dyDescent="0.25">
      <c r="A336" s="71">
        <v>330</v>
      </c>
      <c r="B336" s="164" t="s">
        <v>1374</v>
      </c>
      <c r="C336" s="181" t="s">
        <v>2304</v>
      </c>
      <c r="D336" s="71">
        <v>10</v>
      </c>
      <c r="E336" s="172" t="s">
        <v>575</v>
      </c>
      <c r="F336" s="71">
        <v>140</v>
      </c>
      <c r="G336" s="105">
        <v>197</v>
      </c>
      <c r="H336" s="71">
        <v>200</v>
      </c>
      <c r="I336" s="314">
        <f>1.73*D336*F336</f>
        <v>2422</v>
      </c>
      <c r="J336" s="164" t="s">
        <v>1698</v>
      </c>
      <c r="K336" s="343"/>
    </row>
    <row r="337" spans="1:11" ht="47.25" customHeight="1" x14ac:dyDescent="0.25">
      <c r="A337" s="71">
        <v>331</v>
      </c>
      <c r="B337" s="164" t="s">
        <v>1374</v>
      </c>
      <c r="C337" s="181" t="s">
        <v>2310</v>
      </c>
      <c r="D337" s="71">
        <v>10</v>
      </c>
      <c r="E337" s="172" t="s">
        <v>717</v>
      </c>
      <c r="F337" s="71" t="s">
        <v>718</v>
      </c>
      <c r="G337" s="105">
        <v>170</v>
      </c>
      <c r="H337" s="71">
        <v>200</v>
      </c>
      <c r="I337" s="314">
        <f>1.73*D337*G337</f>
        <v>2941</v>
      </c>
      <c r="J337" s="57" t="s">
        <v>2039</v>
      </c>
      <c r="K337" s="343"/>
    </row>
    <row r="338" spans="1:11" ht="15.75" x14ac:dyDescent="0.25">
      <c r="A338" s="71">
        <v>332</v>
      </c>
      <c r="B338" s="164" t="s">
        <v>1374</v>
      </c>
      <c r="C338" s="181" t="s">
        <v>2311</v>
      </c>
      <c r="D338" s="71">
        <v>10</v>
      </c>
      <c r="E338" s="172" t="s">
        <v>701</v>
      </c>
      <c r="F338" s="73">
        <v>275</v>
      </c>
      <c r="G338" s="105">
        <v>141</v>
      </c>
      <c r="H338" s="71">
        <v>100</v>
      </c>
      <c r="I338" s="314">
        <f>1.73*D338*G338</f>
        <v>2439.3000000000002</v>
      </c>
      <c r="J338" s="164" t="s">
        <v>1698</v>
      </c>
      <c r="K338" s="343"/>
    </row>
    <row r="339" spans="1:11" ht="15.75" x14ac:dyDescent="0.25">
      <c r="A339" s="71">
        <v>333</v>
      </c>
      <c r="B339" s="164" t="s">
        <v>1374</v>
      </c>
      <c r="C339" s="181" t="s">
        <v>2305</v>
      </c>
      <c r="D339" s="71">
        <v>10</v>
      </c>
      <c r="E339" s="172" t="s">
        <v>716</v>
      </c>
      <c r="F339" s="71">
        <v>355</v>
      </c>
      <c r="G339" s="105">
        <v>425</v>
      </c>
      <c r="H339" s="71">
        <v>300</v>
      </c>
      <c r="I339" s="314">
        <f>1.73*D339*H339</f>
        <v>5190</v>
      </c>
      <c r="J339" s="164" t="s">
        <v>1698</v>
      </c>
      <c r="K339" s="343"/>
    </row>
    <row r="340" spans="1:11" ht="15.75" x14ac:dyDescent="0.25">
      <c r="A340" s="71">
        <v>334</v>
      </c>
      <c r="B340" s="164" t="s">
        <v>1374</v>
      </c>
      <c r="C340" s="181" t="s">
        <v>2312</v>
      </c>
      <c r="D340" s="71">
        <v>10</v>
      </c>
      <c r="E340" s="172" t="s">
        <v>701</v>
      </c>
      <c r="F340" s="73">
        <v>275</v>
      </c>
      <c r="G340" s="105">
        <v>340</v>
      </c>
      <c r="H340" s="71">
        <v>400</v>
      </c>
      <c r="I340" s="314">
        <f>1.73*D340*F340</f>
        <v>4757.5</v>
      </c>
      <c r="J340" s="164" t="s">
        <v>1698</v>
      </c>
      <c r="K340" s="343"/>
    </row>
    <row r="341" spans="1:11" ht="15.75" x14ac:dyDescent="0.25">
      <c r="A341" s="71">
        <v>335</v>
      </c>
      <c r="B341" s="164" t="s">
        <v>1374</v>
      </c>
      <c r="C341" s="181" t="s">
        <v>2313</v>
      </c>
      <c r="D341" s="71">
        <v>10</v>
      </c>
      <c r="E341" s="172" t="s">
        <v>701</v>
      </c>
      <c r="F341" s="73">
        <v>275</v>
      </c>
      <c r="G341" s="105">
        <v>297</v>
      </c>
      <c r="H341" s="71">
        <v>300</v>
      </c>
      <c r="I341" s="314">
        <f>1.73*D341*F341</f>
        <v>4757.5</v>
      </c>
      <c r="J341" s="164" t="s">
        <v>1698</v>
      </c>
      <c r="K341" s="343"/>
    </row>
    <row r="342" spans="1:11" ht="15.75" x14ac:dyDescent="0.25">
      <c r="A342" s="71">
        <v>336</v>
      </c>
      <c r="B342" s="164" t="s">
        <v>1374</v>
      </c>
      <c r="C342" s="181" t="s">
        <v>2306</v>
      </c>
      <c r="D342" s="71">
        <v>10</v>
      </c>
      <c r="E342" s="172" t="s">
        <v>716</v>
      </c>
      <c r="F342" s="71">
        <v>355</v>
      </c>
      <c r="G342" s="105">
        <v>453</v>
      </c>
      <c r="H342" s="71">
        <v>400</v>
      </c>
      <c r="I342" s="314">
        <f>1.73*D342*H342</f>
        <v>6920</v>
      </c>
      <c r="J342" s="164" t="s">
        <v>1698</v>
      </c>
      <c r="K342" s="343"/>
    </row>
    <row r="343" spans="1:11" ht="15.75" x14ac:dyDescent="0.25">
      <c r="A343" s="71">
        <v>337</v>
      </c>
      <c r="B343" s="164" t="s">
        <v>1374</v>
      </c>
      <c r="C343" s="181" t="s">
        <v>2314</v>
      </c>
      <c r="D343" s="71">
        <v>10</v>
      </c>
      <c r="E343" s="172" t="s">
        <v>695</v>
      </c>
      <c r="F343" s="71">
        <v>355</v>
      </c>
      <c r="G343" s="105">
        <v>255</v>
      </c>
      <c r="H343" s="71">
        <v>300</v>
      </c>
      <c r="I343" s="314">
        <f>1.73*D343*G343</f>
        <v>4411.5</v>
      </c>
      <c r="J343" s="164" t="s">
        <v>1698</v>
      </c>
      <c r="K343" s="343"/>
    </row>
    <row r="344" spans="1:11" ht="15.75" x14ac:dyDescent="0.25">
      <c r="A344" s="71">
        <v>338</v>
      </c>
      <c r="B344" s="164" t="s">
        <v>1374</v>
      </c>
      <c r="C344" s="181" t="s">
        <v>2315</v>
      </c>
      <c r="D344" s="71">
        <v>10</v>
      </c>
      <c r="E344" s="172" t="s">
        <v>705</v>
      </c>
      <c r="F344" s="71">
        <v>355</v>
      </c>
      <c r="G344" s="105">
        <v>340</v>
      </c>
      <c r="H344" s="71">
        <v>300</v>
      </c>
      <c r="I344" s="314">
        <f>1.73*D344*H344</f>
        <v>5190</v>
      </c>
      <c r="J344" s="164" t="s">
        <v>1698</v>
      </c>
      <c r="K344" s="343"/>
    </row>
    <row r="345" spans="1:11" ht="15.75" x14ac:dyDescent="0.25">
      <c r="A345" s="71">
        <v>339</v>
      </c>
      <c r="B345" s="164" t="s">
        <v>1374</v>
      </c>
      <c r="C345" s="181" t="s">
        <v>2316</v>
      </c>
      <c r="D345" s="71">
        <v>10</v>
      </c>
      <c r="E345" s="172" t="s">
        <v>695</v>
      </c>
      <c r="F345" s="71">
        <v>355</v>
      </c>
      <c r="G345" s="105">
        <v>297</v>
      </c>
      <c r="H345" s="71">
        <v>300</v>
      </c>
      <c r="I345" s="314">
        <f>1.73*D345*H345</f>
        <v>5190</v>
      </c>
      <c r="J345" s="164" t="s">
        <v>1698</v>
      </c>
      <c r="K345" s="343"/>
    </row>
    <row r="346" spans="1:11" ht="15.75" x14ac:dyDescent="0.25">
      <c r="A346" s="71">
        <v>340</v>
      </c>
      <c r="B346" s="164" t="s">
        <v>1374</v>
      </c>
      <c r="C346" s="181" t="s">
        <v>2317</v>
      </c>
      <c r="D346" s="71">
        <v>10</v>
      </c>
      <c r="E346" s="172" t="s">
        <v>719</v>
      </c>
      <c r="F346" s="71">
        <v>205</v>
      </c>
      <c r="G346" s="105">
        <v>316</v>
      </c>
      <c r="H346" s="71">
        <v>400</v>
      </c>
      <c r="I346" s="314">
        <f>1.73*D346*F346</f>
        <v>3546.5</v>
      </c>
      <c r="J346" s="164" t="s">
        <v>1698</v>
      </c>
      <c r="K346" s="343"/>
    </row>
    <row r="347" spans="1:11" ht="15.75" x14ac:dyDescent="0.25">
      <c r="A347" s="71">
        <v>341</v>
      </c>
      <c r="B347" s="164" t="s">
        <v>1374</v>
      </c>
      <c r="C347" s="181" t="s">
        <v>2318</v>
      </c>
      <c r="D347" s="71">
        <v>10</v>
      </c>
      <c r="E347" s="172" t="s">
        <v>720</v>
      </c>
      <c r="F347" s="71">
        <v>310</v>
      </c>
      <c r="G347" s="105">
        <v>316</v>
      </c>
      <c r="H347" s="71">
        <v>400</v>
      </c>
      <c r="I347" s="314">
        <f>1.73*D347*F347</f>
        <v>5363</v>
      </c>
      <c r="J347" s="164" t="s">
        <v>1698</v>
      </c>
      <c r="K347" s="343"/>
    </row>
    <row r="348" spans="1:11" ht="15.75" x14ac:dyDescent="0.25">
      <c r="A348" s="71">
        <v>342</v>
      </c>
      <c r="B348" s="164" t="s">
        <v>1374</v>
      </c>
      <c r="C348" s="181" t="s">
        <v>2555</v>
      </c>
      <c r="D348" s="71">
        <v>10</v>
      </c>
      <c r="E348" s="172" t="s">
        <v>719</v>
      </c>
      <c r="F348" s="71">
        <v>205</v>
      </c>
      <c r="G348" s="105">
        <v>237</v>
      </c>
      <c r="H348" s="71">
        <v>400</v>
      </c>
      <c r="I348" s="314">
        <f>1.73*D348*G348</f>
        <v>4100.1000000000004</v>
      </c>
      <c r="J348" s="164" t="s">
        <v>1698</v>
      </c>
      <c r="K348" s="343"/>
    </row>
    <row r="349" spans="1:11" ht="15.75" x14ac:dyDescent="0.25">
      <c r="A349" s="71">
        <v>343</v>
      </c>
      <c r="B349" s="164" t="s">
        <v>1374</v>
      </c>
      <c r="C349" s="181" t="s">
        <v>2319</v>
      </c>
      <c r="D349" s="71">
        <v>10</v>
      </c>
      <c r="E349" s="172" t="s">
        <v>721</v>
      </c>
      <c r="F349" s="71">
        <v>140</v>
      </c>
      <c r="G349" s="105">
        <v>133</v>
      </c>
      <c r="H349" s="71">
        <v>400</v>
      </c>
      <c r="I349" s="314">
        <f>1.73*D349*G349</f>
        <v>2300.9</v>
      </c>
      <c r="J349" s="164" t="s">
        <v>1698</v>
      </c>
      <c r="K349" s="343"/>
    </row>
    <row r="350" spans="1:11" ht="15.75" x14ac:dyDescent="0.25">
      <c r="A350" s="71">
        <v>344</v>
      </c>
      <c r="B350" s="164" t="s">
        <v>1374</v>
      </c>
      <c r="C350" s="181" t="s">
        <v>2320</v>
      </c>
      <c r="D350" s="71">
        <v>10</v>
      </c>
      <c r="E350" s="172" t="s">
        <v>696</v>
      </c>
      <c r="F350" s="73">
        <v>240</v>
      </c>
      <c r="G350" s="105">
        <v>196</v>
      </c>
      <c r="H350" s="71">
        <v>400</v>
      </c>
      <c r="I350" s="314">
        <f>1.73*D350*G350</f>
        <v>3390.8</v>
      </c>
      <c r="J350" s="164" t="s">
        <v>1698</v>
      </c>
      <c r="K350" s="343"/>
    </row>
    <row r="351" spans="1:11" ht="15.75" x14ac:dyDescent="0.25">
      <c r="A351" s="71">
        <v>345</v>
      </c>
      <c r="B351" s="164" t="s">
        <v>1374</v>
      </c>
      <c r="C351" s="181" t="s">
        <v>2553</v>
      </c>
      <c r="D351" s="71">
        <v>10</v>
      </c>
      <c r="E351" s="172" t="s">
        <v>722</v>
      </c>
      <c r="F351" s="71">
        <v>205</v>
      </c>
      <c r="G351" s="105">
        <v>316</v>
      </c>
      <c r="H351" s="71">
        <v>400</v>
      </c>
      <c r="I351" s="314">
        <f>1.73*D351*F351</f>
        <v>3546.5</v>
      </c>
      <c r="J351" s="164" t="s">
        <v>1698</v>
      </c>
      <c r="K351" s="343"/>
    </row>
    <row r="352" spans="1:11" ht="15.75" x14ac:dyDescent="0.25">
      <c r="A352" s="71">
        <v>346</v>
      </c>
      <c r="B352" s="164" t="s">
        <v>1374</v>
      </c>
      <c r="C352" s="181" t="s">
        <v>2321</v>
      </c>
      <c r="D352" s="71">
        <v>10</v>
      </c>
      <c r="E352" s="172" t="s">
        <v>696</v>
      </c>
      <c r="F352" s="73">
        <v>240</v>
      </c>
      <c r="G352" s="105">
        <v>38</v>
      </c>
      <c r="H352" s="71">
        <v>400</v>
      </c>
      <c r="I352" s="314">
        <f>1.73*D352*G352</f>
        <v>657.4</v>
      </c>
      <c r="J352" s="164" t="s">
        <v>1698</v>
      </c>
      <c r="K352" s="343"/>
    </row>
    <row r="353" spans="1:11" ht="15.75" x14ac:dyDescent="0.25">
      <c r="A353" s="71">
        <v>347</v>
      </c>
      <c r="B353" s="164" t="s">
        <v>1374</v>
      </c>
      <c r="C353" s="181" t="s">
        <v>2554</v>
      </c>
      <c r="D353" s="71">
        <v>10</v>
      </c>
      <c r="E353" s="172" t="s">
        <v>696</v>
      </c>
      <c r="F353" s="71">
        <v>240</v>
      </c>
      <c r="G353" s="105">
        <v>237</v>
      </c>
      <c r="H353" s="71">
        <v>400</v>
      </c>
      <c r="I353" s="314">
        <f>1.73*D353*F353</f>
        <v>4152</v>
      </c>
      <c r="J353" s="164" t="s">
        <v>1698</v>
      </c>
      <c r="K353" s="343"/>
    </row>
    <row r="354" spans="1:11" ht="15.75" x14ac:dyDescent="0.25">
      <c r="A354" s="71">
        <v>348</v>
      </c>
      <c r="B354" s="164" t="s">
        <v>1374</v>
      </c>
      <c r="C354" s="181" t="s">
        <v>2556</v>
      </c>
      <c r="D354" s="71">
        <v>10</v>
      </c>
      <c r="E354" s="172" t="s">
        <v>712</v>
      </c>
      <c r="F354" s="71">
        <v>275</v>
      </c>
      <c r="G354" s="105">
        <v>142</v>
      </c>
      <c r="H354" s="71">
        <v>100</v>
      </c>
      <c r="I354" s="314">
        <f>1.73*D354*H354</f>
        <v>1730</v>
      </c>
      <c r="J354" s="164" t="s">
        <v>1698</v>
      </c>
      <c r="K354" s="343"/>
    </row>
    <row r="355" spans="1:11" ht="15.75" x14ac:dyDescent="0.25">
      <c r="A355" s="71">
        <v>349</v>
      </c>
      <c r="B355" s="164" t="s">
        <v>1374</v>
      </c>
      <c r="C355" s="181" t="s">
        <v>2557</v>
      </c>
      <c r="D355" s="71">
        <v>10</v>
      </c>
      <c r="E355" s="172" t="s">
        <v>590</v>
      </c>
      <c r="F355" s="71">
        <v>165</v>
      </c>
      <c r="G355" s="105">
        <v>142</v>
      </c>
      <c r="H355" s="71">
        <v>150</v>
      </c>
      <c r="I355" s="314">
        <f>1.73*D355*G355</f>
        <v>2456.6</v>
      </c>
      <c r="J355" s="164" t="s">
        <v>1698</v>
      </c>
      <c r="K355" s="343"/>
    </row>
    <row r="356" spans="1:11" ht="15.75" x14ac:dyDescent="0.25">
      <c r="A356" s="71">
        <v>350</v>
      </c>
      <c r="B356" s="164" t="s">
        <v>1374</v>
      </c>
      <c r="C356" s="181" t="s">
        <v>2558</v>
      </c>
      <c r="D356" s="71">
        <v>10</v>
      </c>
      <c r="E356" s="172" t="s">
        <v>723</v>
      </c>
      <c r="F356" s="73">
        <v>310</v>
      </c>
      <c r="G356" s="105">
        <v>285</v>
      </c>
      <c r="H356" s="71">
        <v>300</v>
      </c>
      <c r="I356" s="314">
        <f>1.73*D356*G356</f>
        <v>4930.5</v>
      </c>
      <c r="J356" s="164" t="s">
        <v>1698</v>
      </c>
      <c r="K356" s="343"/>
    </row>
    <row r="357" spans="1:11" ht="15.75" x14ac:dyDescent="0.25">
      <c r="A357" s="71">
        <v>351</v>
      </c>
      <c r="B357" s="164" t="s">
        <v>1374</v>
      </c>
      <c r="C357" s="181" t="s">
        <v>2559</v>
      </c>
      <c r="D357" s="71">
        <v>10</v>
      </c>
      <c r="E357" s="172" t="s">
        <v>723</v>
      </c>
      <c r="F357" s="73">
        <v>310</v>
      </c>
      <c r="G357" s="105">
        <v>285</v>
      </c>
      <c r="H357" s="71">
        <v>300</v>
      </c>
      <c r="I357" s="314">
        <f>1.73*D357*G357</f>
        <v>4930.5</v>
      </c>
      <c r="J357" s="164" t="s">
        <v>1698</v>
      </c>
      <c r="K357" s="343"/>
    </row>
    <row r="358" spans="1:11" ht="15.75" x14ac:dyDescent="0.25">
      <c r="A358" s="71">
        <v>352</v>
      </c>
      <c r="B358" s="164" t="s">
        <v>1374</v>
      </c>
      <c r="C358" s="181" t="s">
        <v>2560</v>
      </c>
      <c r="D358" s="71">
        <v>10</v>
      </c>
      <c r="E358" s="172" t="s">
        <v>720</v>
      </c>
      <c r="F358" s="71">
        <v>310</v>
      </c>
      <c r="G358" s="105">
        <v>285</v>
      </c>
      <c r="H358" s="71">
        <v>300</v>
      </c>
      <c r="I358" s="314">
        <f>1.73*D358*G358</f>
        <v>4930.5</v>
      </c>
      <c r="J358" s="164" t="s">
        <v>1698</v>
      </c>
      <c r="K358" s="343"/>
    </row>
    <row r="359" spans="1:11" ht="15.75" x14ac:dyDescent="0.25">
      <c r="A359" s="71">
        <v>353</v>
      </c>
      <c r="B359" s="164" t="s">
        <v>1374</v>
      </c>
      <c r="C359" s="181" t="s">
        <v>2586</v>
      </c>
      <c r="D359" s="71">
        <v>10</v>
      </c>
      <c r="E359" s="172" t="s">
        <v>722</v>
      </c>
      <c r="F359" s="71">
        <v>205</v>
      </c>
      <c r="G359" s="105">
        <v>253</v>
      </c>
      <c r="H359" s="71">
        <v>400</v>
      </c>
      <c r="I359" s="314">
        <f>1.73*D359*F359</f>
        <v>3546.5</v>
      </c>
      <c r="J359" s="164" t="s">
        <v>1698</v>
      </c>
      <c r="K359" s="343"/>
    </row>
    <row r="360" spans="1:11" ht="15.75" x14ac:dyDescent="0.25">
      <c r="A360" s="71">
        <v>354</v>
      </c>
      <c r="B360" s="164" t="s">
        <v>1374</v>
      </c>
      <c r="C360" s="181" t="s">
        <v>2322</v>
      </c>
      <c r="D360" s="71">
        <v>10</v>
      </c>
      <c r="E360" s="172" t="s">
        <v>723</v>
      </c>
      <c r="F360" s="73">
        <v>310</v>
      </c>
      <c r="G360" s="105">
        <v>212</v>
      </c>
      <c r="H360" s="71">
        <v>400</v>
      </c>
      <c r="I360" s="314">
        <f>1.73*D360*F360</f>
        <v>5363</v>
      </c>
      <c r="J360" s="164" t="s">
        <v>1698</v>
      </c>
      <c r="K360" s="343"/>
    </row>
    <row r="361" spans="1:11" ht="15.75" x14ac:dyDescent="0.25">
      <c r="A361" s="71">
        <v>355</v>
      </c>
      <c r="B361" s="164" t="s">
        <v>1374</v>
      </c>
      <c r="C361" s="181" t="s">
        <v>2323</v>
      </c>
      <c r="D361" s="71">
        <v>10</v>
      </c>
      <c r="E361" s="172" t="s">
        <v>641</v>
      </c>
      <c r="F361" s="71">
        <v>275</v>
      </c>
      <c r="G361" s="105">
        <v>221</v>
      </c>
      <c r="H361" s="71">
        <v>400</v>
      </c>
      <c r="I361" s="314">
        <f t="shared" ref="I361:I368" si="11">1.73*D361*G361</f>
        <v>3823.3</v>
      </c>
      <c r="J361" s="164" t="s">
        <v>1698</v>
      </c>
      <c r="K361" s="343"/>
    </row>
    <row r="362" spans="1:11" ht="15.75" x14ac:dyDescent="0.25">
      <c r="A362" s="71">
        <v>356</v>
      </c>
      <c r="B362" s="164" t="s">
        <v>1374</v>
      </c>
      <c r="C362" s="181" t="s">
        <v>2561</v>
      </c>
      <c r="D362" s="71">
        <v>10</v>
      </c>
      <c r="E362" s="172" t="s">
        <v>695</v>
      </c>
      <c r="F362" s="71">
        <v>355</v>
      </c>
      <c r="G362" s="105">
        <v>105</v>
      </c>
      <c r="H362" s="71">
        <v>150</v>
      </c>
      <c r="I362" s="314">
        <f t="shared" si="11"/>
        <v>1816.5</v>
      </c>
      <c r="J362" s="164" t="s">
        <v>1698</v>
      </c>
      <c r="K362" s="343"/>
    </row>
    <row r="363" spans="1:11" ht="15.75" x14ac:dyDescent="0.25">
      <c r="A363" s="71">
        <v>357</v>
      </c>
      <c r="B363" s="164" t="s">
        <v>1374</v>
      </c>
      <c r="C363" s="181" t="s">
        <v>2562</v>
      </c>
      <c r="D363" s="71">
        <v>10</v>
      </c>
      <c r="E363" s="172" t="s">
        <v>696</v>
      </c>
      <c r="F363" s="73">
        <v>240</v>
      </c>
      <c r="G363" s="105">
        <v>105</v>
      </c>
      <c r="H363" s="71">
        <v>150</v>
      </c>
      <c r="I363" s="314">
        <f t="shared" si="11"/>
        <v>1816.5</v>
      </c>
      <c r="J363" s="164" t="s">
        <v>1698</v>
      </c>
      <c r="K363" s="343"/>
    </row>
    <row r="364" spans="1:11" ht="15.75" x14ac:dyDescent="0.25">
      <c r="A364" s="71">
        <v>358</v>
      </c>
      <c r="B364" s="164" t="s">
        <v>1374</v>
      </c>
      <c r="C364" s="181" t="s">
        <v>2563</v>
      </c>
      <c r="D364" s="71">
        <v>10</v>
      </c>
      <c r="E364" s="172" t="s">
        <v>723</v>
      </c>
      <c r="F364" s="73">
        <v>310</v>
      </c>
      <c r="G364" s="105">
        <v>186</v>
      </c>
      <c r="H364" s="71">
        <v>200</v>
      </c>
      <c r="I364" s="314">
        <f t="shared" si="11"/>
        <v>3217.8</v>
      </c>
      <c r="J364" s="164" t="s">
        <v>1698</v>
      </c>
      <c r="K364" s="343"/>
    </row>
    <row r="365" spans="1:11" ht="36" customHeight="1" x14ac:dyDescent="0.25">
      <c r="A365" s="71">
        <v>359</v>
      </c>
      <c r="B365" s="164" t="s">
        <v>1374</v>
      </c>
      <c r="C365" s="181" t="s">
        <v>2564</v>
      </c>
      <c r="D365" s="71">
        <v>10</v>
      </c>
      <c r="E365" s="172" t="s">
        <v>701</v>
      </c>
      <c r="F365" s="73">
        <v>275</v>
      </c>
      <c r="G365" s="105">
        <v>175</v>
      </c>
      <c r="H365" s="71">
        <v>200</v>
      </c>
      <c r="I365" s="314">
        <f t="shared" si="11"/>
        <v>3027.5</v>
      </c>
      <c r="J365" s="164" t="s">
        <v>1698</v>
      </c>
      <c r="K365" s="343"/>
    </row>
    <row r="366" spans="1:11" ht="36.75" customHeight="1" x14ac:dyDescent="0.25">
      <c r="A366" s="71">
        <v>360</v>
      </c>
      <c r="B366" s="164" t="s">
        <v>1374</v>
      </c>
      <c r="C366" s="181" t="s">
        <v>2565</v>
      </c>
      <c r="D366" s="71">
        <v>10</v>
      </c>
      <c r="E366" s="172" t="s">
        <v>704</v>
      </c>
      <c r="F366" s="71">
        <v>240</v>
      </c>
      <c r="G366" s="105">
        <v>157</v>
      </c>
      <c r="H366" s="71">
        <v>150</v>
      </c>
      <c r="I366" s="314">
        <f t="shared" si="11"/>
        <v>2716.1</v>
      </c>
      <c r="J366" s="164" t="s">
        <v>1698</v>
      </c>
      <c r="K366" s="343"/>
    </row>
    <row r="367" spans="1:11" ht="35.25" customHeight="1" x14ac:dyDescent="0.25">
      <c r="A367" s="71">
        <v>361</v>
      </c>
      <c r="B367" s="164" t="s">
        <v>1374</v>
      </c>
      <c r="C367" s="181" t="s">
        <v>2566</v>
      </c>
      <c r="D367" s="71">
        <v>10</v>
      </c>
      <c r="E367" s="172" t="s">
        <v>723</v>
      </c>
      <c r="F367" s="73">
        <v>310</v>
      </c>
      <c r="G367" s="105">
        <v>186</v>
      </c>
      <c r="H367" s="71">
        <v>200</v>
      </c>
      <c r="I367" s="314">
        <f t="shared" si="11"/>
        <v>3217.8</v>
      </c>
      <c r="J367" s="164" t="s">
        <v>1698</v>
      </c>
      <c r="K367" s="343"/>
    </row>
    <row r="368" spans="1:11" ht="37.5" customHeight="1" x14ac:dyDescent="0.25">
      <c r="A368" s="71">
        <v>362</v>
      </c>
      <c r="B368" s="164" t="s">
        <v>1374</v>
      </c>
      <c r="C368" s="181" t="s">
        <v>2567</v>
      </c>
      <c r="D368" s="71">
        <v>10</v>
      </c>
      <c r="E368" s="172" t="s">
        <v>696</v>
      </c>
      <c r="F368" s="73">
        <v>240</v>
      </c>
      <c r="G368" s="105">
        <v>122</v>
      </c>
      <c r="H368" s="71">
        <v>150</v>
      </c>
      <c r="I368" s="314">
        <f t="shared" si="11"/>
        <v>2110.6</v>
      </c>
      <c r="J368" s="164" t="s">
        <v>1698</v>
      </c>
      <c r="K368" s="343"/>
    </row>
    <row r="369" spans="1:11" ht="15.75" x14ac:dyDescent="0.25">
      <c r="A369" s="71">
        <v>363</v>
      </c>
      <c r="B369" s="164" t="s">
        <v>1374</v>
      </c>
      <c r="C369" s="181" t="s">
        <v>2324</v>
      </c>
      <c r="D369" s="71">
        <v>10</v>
      </c>
      <c r="E369" s="172" t="s">
        <v>724</v>
      </c>
      <c r="F369" s="71">
        <v>140</v>
      </c>
      <c r="G369" s="105">
        <v>175</v>
      </c>
      <c r="H369" s="71">
        <v>200</v>
      </c>
      <c r="I369" s="314">
        <f>1.73*D369*F369</f>
        <v>2422</v>
      </c>
      <c r="J369" s="164" t="s">
        <v>1698</v>
      </c>
      <c r="K369" s="343"/>
    </row>
    <row r="370" spans="1:11" ht="15.75" x14ac:dyDescent="0.25">
      <c r="A370" s="71">
        <v>364</v>
      </c>
      <c r="B370" s="164" t="s">
        <v>1374</v>
      </c>
      <c r="C370" s="181" t="s">
        <v>2325</v>
      </c>
      <c r="D370" s="71">
        <v>10</v>
      </c>
      <c r="E370" s="172" t="s">
        <v>725</v>
      </c>
      <c r="F370" s="71">
        <v>240</v>
      </c>
      <c r="G370" s="105">
        <v>116</v>
      </c>
      <c r="H370" s="71">
        <v>100</v>
      </c>
      <c r="I370" s="314">
        <f>1.73*D370*H370</f>
        <v>1730</v>
      </c>
      <c r="J370" s="164" t="s">
        <v>1698</v>
      </c>
      <c r="K370" s="343"/>
    </row>
    <row r="371" spans="1:11" ht="15.75" x14ac:dyDescent="0.25">
      <c r="A371" s="71">
        <v>365</v>
      </c>
      <c r="B371" s="164" t="s">
        <v>1374</v>
      </c>
      <c r="C371" s="181" t="s">
        <v>2326</v>
      </c>
      <c r="D371" s="71">
        <v>10</v>
      </c>
      <c r="E371" s="172" t="s">
        <v>726</v>
      </c>
      <c r="F371" s="71">
        <v>355</v>
      </c>
      <c r="G371" s="105">
        <v>116</v>
      </c>
      <c r="H371" s="71">
        <v>100</v>
      </c>
      <c r="I371" s="314">
        <f>1.73*D371*H371</f>
        <v>1730</v>
      </c>
      <c r="J371" s="164" t="s">
        <v>1698</v>
      </c>
      <c r="K371" s="343"/>
    </row>
    <row r="372" spans="1:11" ht="15.75" x14ac:dyDescent="0.25">
      <c r="A372" s="71">
        <v>366</v>
      </c>
      <c r="B372" s="164" t="s">
        <v>1374</v>
      </c>
      <c r="C372" s="181" t="s">
        <v>2327</v>
      </c>
      <c r="D372" s="71">
        <v>10</v>
      </c>
      <c r="E372" s="172" t="s">
        <v>643</v>
      </c>
      <c r="F372" s="71">
        <v>310</v>
      </c>
      <c r="G372" s="105">
        <v>116</v>
      </c>
      <c r="H372" s="71">
        <v>100</v>
      </c>
      <c r="I372" s="314">
        <f>1.73*D372*H372</f>
        <v>1730</v>
      </c>
      <c r="J372" s="164" t="s">
        <v>1698</v>
      </c>
      <c r="K372" s="343"/>
    </row>
    <row r="373" spans="1:11" ht="15.75" x14ac:dyDescent="0.25">
      <c r="A373" s="71">
        <v>367</v>
      </c>
      <c r="B373" s="164" t="s">
        <v>1374</v>
      </c>
      <c r="C373" s="181" t="s">
        <v>2328</v>
      </c>
      <c r="D373" s="71">
        <v>10</v>
      </c>
      <c r="E373" s="172" t="s">
        <v>726</v>
      </c>
      <c r="F373" s="71">
        <v>355</v>
      </c>
      <c r="G373" s="105">
        <v>116</v>
      </c>
      <c r="H373" s="71">
        <v>100</v>
      </c>
      <c r="I373" s="314">
        <f>1.73*D373*H373</f>
        <v>1730</v>
      </c>
      <c r="J373" s="164" t="s">
        <v>1698</v>
      </c>
      <c r="K373" s="343"/>
    </row>
    <row r="374" spans="1:11" ht="15.75" x14ac:dyDescent="0.25">
      <c r="A374" s="71">
        <v>368</v>
      </c>
      <c r="B374" s="164" t="s">
        <v>1374</v>
      </c>
      <c r="C374" s="181" t="s">
        <v>2329</v>
      </c>
      <c r="D374" s="71">
        <v>10</v>
      </c>
      <c r="E374" s="172" t="s">
        <v>727</v>
      </c>
      <c r="F374" s="71">
        <v>140</v>
      </c>
      <c r="G374" s="105">
        <v>131</v>
      </c>
      <c r="H374" s="71">
        <v>150</v>
      </c>
      <c r="I374" s="314">
        <f t="shared" ref="I374:I385" si="12">1.73*D374*G374</f>
        <v>2266.3000000000002</v>
      </c>
      <c r="J374" s="164" t="s">
        <v>1698</v>
      </c>
      <c r="K374" s="343"/>
    </row>
    <row r="375" spans="1:11" ht="15.75" x14ac:dyDescent="0.25">
      <c r="A375" s="71">
        <v>369</v>
      </c>
      <c r="B375" s="164" t="s">
        <v>1374</v>
      </c>
      <c r="C375" s="181" t="s">
        <v>2330</v>
      </c>
      <c r="D375" s="71">
        <v>10</v>
      </c>
      <c r="E375" s="172" t="s">
        <v>695</v>
      </c>
      <c r="F375" s="71">
        <v>355</v>
      </c>
      <c r="G375" s="105">
        <v>210</v>
      </c>
      <c r="H375" s="71">
        <v>300</v>
      </c>
      <c r="I375" s="314">
        <f t="shared" si="12"/>
        <v>3633</v>
      </c>
      <c r="J375" s="164" t="s">
        <v>1698</v>
      </c>
      <c r="K375" s="343"/>
    </row>
    <row r="376" spans="1:11" ht="15.75" x14ac:dyDescent="0.25">
      <c r="A376" s="71">
        <v>370</v>
      </c>
      <c r="B376" s="164" t="s">
        <v>1374</v>
      </c>
      <c r="C376" s="181" t="s">
        <v>2331</v>
      </c>
      <c r="D376" s="71">
        <v>10</v>
      </c>
      <c r="E376" s="172" t="s">
        <v>708</v>
      </c>
      <c r="F376" s="71">
        <v>240</v>
      </c>
      <c r="G376" s="105">
        <v>210</v>
      </c>
      <c r="H376" s="71">
        <v>300</v>
      </c>
      <c r="I376" s="314">
        <f t="shared" si="12"/>
        <v>3633</v>
      </c>
      <c r="J376" s="164" t="s">
        <v>1698</v>
      </c>
      <c r="K376" s="343"/>
    </row>
    <row r="377" spans="1:11" ht="15.75" x14ac:dyDescent="0.25">
      <c r="A377" s="71">
        <v>371</v>
      </c>
      <c r="B377" s="164" t="s">
        <v>1374</v>
      </c>
      <c r="C377" s="181" t="s">
        <v>2332</v>
      </c>
      <c r="D377" s="71">
        <v>10</v>
      </c>
      <c r="E377" s="172" t="s">
        <v>708</v>
      </c>
      <c r="F377" s="71">
        <v>240</v>
      </c>
      <c r="G377" s="105">
        <v>81</v>
      </c>
      <c r="H377" s="71">
        <v>100</v>
      </c>
      <c r="I377" s="314">
        <f t="shared" si="12"/>
        <v>1401.3</v>
      </c>
      <c r="J377" s="164" t="s">
        <v>1698</v>
      </c>
      <c r="K377" s="343"/>
    </row>
    <row r="378" spans="1:11" ht="15.75" x14ac:dyDescent="0.25">
      <c r="A378" s="71">
        <v>372</v>
      </c>
      <c r="B378" s="164" t="s">
        <v>1374</v>
      </c>
      <c r="C378" s="181" t="s">
        <v>2333</v>
      </c>
      <c r="D378" s="71">
        <v>10</v>
      </c>
      <c r="E378" s="172" t="s">
        <v>708</v>
      </c>
      <c r="F378" s="71">
        <v>240</v>
      </c>
      <c r="G378" s="105">
        <v>81</v>
      </c>
      <c r="H378" s="71">
        <v>100</v>
      </c>
      <c r="I378" s="314">
        <f t="shared" si="12"/>
        <v>1401.3</v>
      </c>
      <c r="J378" s="164" t="s">
        <v>1698</v>
      </c>
      <c r="K378" s="343"/>
    </row>
    <row r="379" spans="1:11" ht="15.75" x14ac:dyDescent="0.25">
      <c r="A379" s="71">
        <v>373</v>
      </c>
      <c r="B379" s="164" t="s">
        <v>1374</v>
      </c>
      <c r="C379" s="181" t="s">
        <v>2334</v>
      </c>
      <c r="D379" s="71">
        <v>10</v>
      </c>
      <c r="E379" s="172" t="s">
        <v>708</v>
      </c>
      <c r="F379" s="71">
        <v>240</v>
      </c>
      <c r="G379" s="105">
        <v>210</v>
      </c>
      <c r="H379" s="71">
        <v>300</v>
      </c>
      <c r="I379" s="314">
        <f t="shared" si="12"/>
        <v>3633</v>
      </c>
      <c r="J379" s="164" t="s">
        <v>1698</v>
      </c>
      <c r="K379" s="343"/>
    </row>
    <row r="380" spans="1:11" ht="15.75" x14ac:dyDescent="0.25">
      <c r="A380" s="71">
        <v>374</v>
      </c>
      <c r="B380" s="164" t="s">
        <v>1374</v>
      </c>
      <c r="C380" s="181" t="s">
        <v>2335</v>
      </c>
      <c r="D380" s="71">
        <v>10</v>
      </c>
      <c r="E380" s="172" t="s">
        <v>701</v>
      </c>
      <c r="F380" s="73">
        <v>275</v>
      </c>
      <c r="G380" s="105">
        <v>210</v>
      </c>
      <c r="H380" s="71">
        <v>300</v>
      </c>
      <c r="I380" s="314">
        <f t="shared" si="12"/>
        <v>3633</v>
      </c>
      <c r="J380" s="164" t="s">
        <v>1698</v>
      </c>
      <c r="K380" s="343"/>
    </row>
    <row r="381" spans="1:11" ht="47.25" customHeight="1" x14ac:dyDescent="0.25">
      <c r="A381" s="71">
        <v>375</v>
      </c>
      <c r="B381" s="164" t="s">
        <v>1374</v>
      </c>
      <c r="C381" s="57" t="s">
        <v>2603</v>
      </c>
      <c r="D381" s="71">
        <v>10</v>
      </c>
      <c r="E381" s="172" t="s">
        <v>728</v>
      </c>
      <c r="F381" s="71" t="s">
        <v>729</v>
      </c>
      <c r="G381" s="105">
        <v>201</v>
      </c>
      <c r="H381" s="71">
        <v>300</v>
      </c>
      <c r="I381" s="314">
        <f t="shared" si="12"/>
        <v>3477.3</v>
      </c>
      <c r="J381" s="57" t="s">
        <v>2040</v>
      </c>
      <c r="K381" s="343"/>
    </row>
    <row r="382" spans="1:11" ht="15.75" x14ac:dyDescent="0.25">
      <c r="A382" s="71">
        <v>376</v>
      </c>
      <c r="B382" s="164" t="s">
        <v>1374</v>
      </c>
      <c r="C382" s="57" t="s">
        <v>2604</v>
      </c>
      <c r="D382" s="71">
        <v>10</v>
      </c>
      <c r="E382" s="172" t="s">
        <v>641</v>
      </c>
      <c r="F382" s="71">
        <v>275</v>
      </c>
      <c r="G382" s="105">
        <v>242</v>
      </c>
      <c r="H382" s="71">
        <v>300</v>
      </c>
      <c r="I382" s="314">
        <f t="shared" si="12"/>
        <v>4186.6000000000004</v>
      </c>
      <c r="J382" s="71" t="s">
        <v>1698</v>
      </c>
      <c r="K382" s="343"/>
    </row>
    <row r="383" spans="1:11" ht="15.75" x14ac:dyDescent="0.25">
      <c r="A383" s="71">
        <v>377</v>
      </c>
      <c r="B383" s="164" t="s">
        <v>1374</v>
      </c>
      <c r="C383" s="57" t="s">
        <v>2605</v>
      </c>
      <c r="D383" s="71">
        <v>10</v>
      </c>
      <c r="E383" s="172" t="s">
        <v>696</v>
      </c>
      <c r="F383" s="73">
        <v>240</v>
      </c>
      <c r="G383" s="105">
        <v>135</v>
      </c>
      <c r="H383" s="71">
        <v>200</v>
      </c>
      <c r="I383" s="314">
        <f t="shared" si="12"/>
        <v>2335.5</v>
      </c>
      <c r="J383" s="71" t="s">
        <v>1698</v>
      </c>
      <c r="K383" s="343"/>
    </row>
    <row r="384" spans="1:11" ht="15.75" x14ac:dyDescent="0.25">
      <c r="A384" s="71">
        <v>378</v>
      </c>
      <c r="B384" s="164" t="s">
        <v>1374</v>
      </c>
      <c r="C384" s="57" t="s">
        <v>2606</v>
      </c>
      <c r="D384" s="71">
        <v>10</v>
      </c>
      <c r="E384" s="172" t="s">
        <v>712</v>
      </c>
      <c r="F384" s="71">
        <v>275</v>
      </c>
      <c r="G384" s="105">
        <v>242</v>
      </c>
      <c r="H384" s="71">
        <v>400</v>
      </c>
      <c r="I384" s="314">
        <f t="shared" si="12"/>
        <v>4186.6000000000004</v>
      </c>
      <c r="J384" s="71" t="s">
        <v>1698</v>
      </c>
      <c r="K384" s="343"/>
    </row>
    <row r="385" spans="1:11" ht="15.75" x14ac:dyDescent="0.25">
      <c r="A385" s="71">
        <v>379</v>
      </c>
      <c r="B385" s="164" t="s">
        <v>1374</v>
      </c>
      <c r="C385" s="57" t="s">
        <v>2607</v>
      </c>
      <c r="D385" s="71">
        <v>10</v>
      </c>
      <c r="E385" s="172" t="s">
        <v>701</v>
      </c>
      <c r="F385" s="73">
        <v>275</v>
      </c>
      <c r="G385" s="105">
        <v>242</v>
      </c>
      <c r="H385" s="71">
        <v>300</v>
      </c>
      <c r="I385" s="314">
        <f t="shared" si="12"/>
        <v>4186.6000000000004</v>
      </c>
      <c r="J385" s="71" t="s">
        <v>1698</v>
      </c>
      <c r="K385" s="343"/>
    </row>
    <row r="386" spans="1:11" ht="15.75" x14ac:dyDescent="0.25">
      <c r="A386" s="71">
        <v>380</v>
      </c>
      <c r="B386" s="164" t="s">
        <v>1374</v>
      </c>
      <c r="C386" s="57" t="s">
        <v>2608</v>
      </c>
      <c r="D386" s="71">
        <v>10</v>
      </c>
      <c r="E386" s="172" t="s">
        <v>609</v>
      </c>
      <c r="F386" s="71">
        <v>355</v>
      </c>
      <c r="G386" s="105">
        <v>215</v>
      </c>
      <c r="H386" s="71">
        <v>200</v>
      </c>
      <c r="I386" s="314">
        <f>1.73*D386*H386</f>
        <v>3460</v>
      </c>
      <c r="J386" s="71" t="s">
        <v>1698</v>
      </c>
      <c r="K386" s="343"/>
    </row>
    <row r="387" spans="1:11" ht="15.75" x14ac:dyDescent="0.25">
      <c r="A387" s="71">
        <v>381</v>
      </c>
      <c r="B387" s="164" t="s">
        <v>1374</v>
      </c>
      <c r="C387" s="57" t="s">
        <v>2609</v>
      </c>
      <c r="D387" s="71">
        <v>10</v>
      </c>
      <c r="E387" s="172" t="s">
        <v>696</v>
      </c>
      <c r="F387" s="73">
        <v>240</v>
      </c>
      <c r="G387" s="105">
        <v>140</v>
      </c>
      <c r="H387" s="71">
        <v>200</v>
      </c>
      <c r="I387" s="314">
        <f>1.73*D387*H387</f>
        <v>3460</v>
      </c>
      <c r="J387" s="71" t="s">
        <v>1698</v>
      </c>
      <c r="K387" s="343"/>
    </row>
    <row r="388" spans="1:11" ht="15.75" x14ac:dyDescent="0.25">
      <c r="A388" s="71">
        <v>382</v>
      </c>
      <c r="B388" s="164" t="s">
        <v>1374</v>
      </c>
      <c r="C388" s="57" t="s">
        <v>2610</v>
      </c>
      <c r="D388" s="71">
        <v>10</v>
      </c>
      <c r="E388" s="172" t="s">
        <v>712</v>
      </c>
      <c r="F388" s="71">
        <v>275</v>
      </c>
      <c r="G388" s="105">
        <v>198</v>
      </c>
      <c r="H388" s="71">
        <v>200</v>
      </c>
      <c r="I388" s="314">
        <f>1.73*D388*G388</f>
        <v>3425.4</v>
      </c>
      <c r="J388" s="71" t="s">
        <v>1698</v>
      </c>
      <c r="K388" s="343"/>
    </row>
    <row r="389" spans="1:11" ht="15.75" x14ac:dyDescent="0.25">
      <c r="A389" s="71">
        <v>383</v>
      </c>
      <c r="B389" s="164" t="s">
        <v>1374</v>
      </c>
      <c r="C389" s="57" t="s">
        <v>2611</v>
      </c>
      <c r="D389" s="71">
        <v>10</v>
      </c>
      <c r="E389" s="172" t="s">
        <v>695</v>
      </c>
      <c r="F389" s="71">
        <v>355</v>
      </c>
      <c r="G389" s="105">
        <v>255</v>
      </c>
      <c r="H389" s="71">
        <v>300</v>
      </c>
      <c r="I389" s="314">
        <f>1.73*D389*F389</f>
        <v>6141.5</v>
      </c>
      <c r="J389" s="71" t="s">
        <v>1698</v>
      </c>
      <c r="K389" s="343"/>
    </row>
    <row r="390" spans="1:11" ht="15.75" x14ac:dyDescent="0.25">
      <c r="A390" s="71">
        <v>384</v>
      </c>
      <c r="B390" s="164" t="s">
        <v>1374</v>
      </c>
      <c r="C390" s="57" t="s">
        <v>2612</v>
      </c>
      <c r="D390" s="71">
        <v>10</v>
      </c>
      <c r="E390" s="172" t="s">
        <v>712</v>
      </c>
      <c r="F390" s="71">
        <v>275</v>
      </c>
      <c r="G390" s="105">
        <v>226</v>
      </c>
      <c r="H390" s="71">
        <v>200</v>
      </c>
      <c r="I390" s="314">
        <f>1.73*D390*H390</f>
        <v>3460</v>
      </c>
      <c r="J390" s="71" t="s">
        <v>1698</v>
      </c>
      <c r="K390" s="343"/>
    </row>
    <row r="391" spans="1:11" ht="15.75" x14ac:dyDescent="0.25">
      <c r="A391" s="71">
        <v>385</v>
      </c>
      <c r="B391" s="164" t="s">
        <v>1374</v>
      </c>
      <c r="C391" s="57" t="s">
        <v>2613</v>
      </c>
      <c r="D391" s="71">
        <v>10</v>
      </c>
      <c r="E391" s="172" t="s">
        <v>712</v>
      </c>
      <c r="F391" s="71">
        <v>275</v>
      </c>
      <c r="G391" s="105">
        <v>170</v>
      </c>
      <c r="H391" s="71">
        <v>200</v>
      </c>
      <c r="I391" s="314">
        <f>1.73*D391*G391</f>
        <v>2941</v>
      </c>
      <c r="J391" s="71" t="s">
        <v>1698</v>
      </c>
      <c r="K391" s="343"/>
    </row>
    <row r="392" spans="1:11" ht="15.75" x14ac:dyDescent="0.25">
      <c r="A392" s="71">
        <v>386</v>
      </c>
      <c r="B392" s="164" t="s">
        <v>1374</v>
      </c>
      <c r="C392" s="57" t="s">
        <v>2614</v>
      </c>
      <c r="D392" s="71">
        <v>10</v>
      </c>
      <c r="E392" s="172" t="s">
        <v>600</v>
      </c>
      <c r="F392" s="71">
        <v>205</v>
      </c>
      <c r="G392" s="105">
        <v>198</v>
      </c>
      <c r="H392" s="71">
        <v>200</v>
      </c>
      <c r="I392" s="314">
        <f>1.73*D392*G392</f>
        <v>3425.4</v>
      </c>
      <c r="J392" s="71" t="s">
        <v>1698</v>
      </c>
      <c r="K392" s="343"/>
    </row>
    <row r="393" spans="1:11" ht="15.75" x14ac:dyDescent="0.25">
      <c r="A393" s="71">
        <v>387</v>
      </c>
      <c r="B393" s="164" t="s">
        <v>1374</v>
      </c>
      <c r="C393" s="57" t="s">
        <v>2615</v>
      </c>
      <c r="D393" s="71">
        <v>10</v>
      </c>
      <c r="E393" s="172" t="s">
        <v>701</v>
      </c>
      <c r="F393" s="73">
        <v>275</v>
      </c>
      <c r="G393" s="105">
        <v>140</v>
      </c>
      <c r="H393" s="71">
        <v>200</v>
      </c>
      <c r="I393" s="314">
        <f>1.73*D393*G393</f>
        <v>2422</v>
      </c>
      <c r="J393" s="71" t="s">
        <v>1698</v>
      </c>
      <c r="K393" s="343"/>
    </row>
    <row r="394" spans="1:11" ht="15.75" x14ac:dyDescent="0.25">
      <c r="A394" s="71">
        <v>388</v>
      </c>
      <c r="B394" s="164" t="s">
        <v>1374</v>
      </c>
      <c r="C394" s="57" t="s">
        <v>2616</v>
      </c>
      <c r="D394" s="71">
        <v>10</v>
      </c>
      <c r="E394" s="172" t="s">
        <v>695</v>
      </c>
      <c r="F394" s="71">
        <v>355</v>
      </c>
      <c r="G394" s="105">
        <v>531</v>
      </c>
      <c r="H394" s="71">
        <v>300</v>
      </c>
      <c r="I394" s="314">
        <f>1.73*D394*H394</f>
        <v>5190</v>
      </c>
      <c r="J394" s="71" t="s">
        <v>1698</v>
      </c>
      <c r="K394" s="343"/>
    </row>
    <row r="395" spans="1:11" ht="15.75" x14ac:dyDescent="0.25">
      <c r="A395" s="71">
        <v>389</v>
      </c>
      <c r="B395" s="164" t="s">
        <v>1374</v>
      </c>
      <c r="C395" s="57" t="s">
        <v>2617</v>
      </c>
      <c r="D395" s="71">
        <v>10</v>
      </c>
      <c r="E395" s="172" t="s">
        <v>730</v>
      </c>
      <c r="F395" s="71">
        <v>165</v>
      </c>
      <c r="G395" s="105">
        <v>134</v>
      </c>
      <c r="H395" s="71">
        <v>200</v>
      </c>
      <c r="I395" s="314">
        <f>1.73*D395*G395</f>
        <v>2318.2000000000003</v>
      </c>
      <c r="J395" s="71" t="s">
        <v>1698</v>
      </c>
      <c r="K395" s="343"/>
    </row>
    <row r="396" spans="1:11" ht="63" customHeight="1" x14ac:dyDescent="0.25">
      <c r="A396" s="71">
        <v>390</v>
      </c>
      <c r="B396" s="164" t="s">
        <v>1374</v>
      </c>
      <c r="C396" s="57" t="s">
        <v>2618</v>
      </c>
      <c r="D396" s="71">
        <v>6</v>
      </c>
      <c r="E396" s="57" t="s">
        <v>731</v>
      </c>
      <c r="F396" s="71" t="s">
        <v>732</v>
      </c>
      <c r="G396" s="105">
        <v>198</v>
      </c>
      <c r="H396" s="71">
        <v>200</v>
      </c>
      <c r="I396" s="314">
        <f>1.73*D396*175</f>
        <v>1816.4999999999998</v>
      </c>
      <c r="J396" s="57" t="s">
        <v>2041</v>
      </c>
      <c r="K396" s="343"/>
    </row>
    <row r="397" spans="1:11" ht="63" customHeight="1" x14ac:dyDescent="0.25">
      <c r="A397" s="71">
        <v>391</v>
      </c>
      <c r="B397" s="164" t="s">
        <v>1374</v>
      </c>
      <c r="C397" s="57" t="s">
        <v>2619</v>
      </c>
      <c r="D397" s="71">
        <v>6</v>
      </c>
      <c r="E397" s="57" t="s">
        <v>702</v>
      </c>
      <c r="F397" s="71" t="s">
        <v>703</v>
      </c>
      <c r="G397" s="105">
        <v>212</v>
      </c>
      <c r="H397" s="71">
        <v>300</v>
      </c>
      <c r="I397" s="314">
        <f>1.73*D397*175</f>
        <v>1816.4999999999998</v>
      </c>
      <c r="J397" s="57" t="s">
        <v>2042</v>
      </c>
      <c r="K397" s="343"/>
    </row>
    <row r="398" spans="1:11" ht="47.25" customHeight="1" x14ac:dyDescent="0.25">
      <c r="A398" s="71">
        <v>392</v>
      </c>
      <c r="B398" s="164" t="s">
        <v>1374</v>
      </c>
      <c r="C398" s="57" t="s">
        <v>2620</v>
      </c>
      <c r="D398" s="71">
        <v>10</v>
      </c>
      <c r="E398" s="57" t="s">
        <v>733</v>
      </c>
      <c r="F398" s="71" t="s">
        <v>734</v>
      </c>
      <c r="G398" s="105">
        <v>226</v>
      </c>
      <c r="H398" s="71">
        <v>200</v>
      </c>
      <c r="I398" s="314">
        <f>1.73*D398*H398</f>
        <v>3460</v>
      </c>
      <c r="J398" s="57" t="s">
        <v>2043</v>
      </c>
      <c r="K398" s="343"/>
    </row>
    <row r="399" spans="1:11" ht="15.75" x14ac:dyDescent="0.25">
      <c r="A399" s="71">
        <v>393</v>
      </c>
      <c r="B399" s="164" t="s">
        <v>1374</v>
      </c>
      <c r="C399" s="57" t="s">
        <v>2621</v>
      </c>
      <c r="D399" s="71">
        <v>10</v>
      </c>
      <c r="E399" s="57" t="s">
        <v>733</v>
      </c>
      <c r="F399" s="71" t="s">
        <v>734</v>
      </c>
      <c r="G399" s="105">
        <v>226</v>
      </c>
      <c r="H399" s="71">
        <v>200</v>
      </c>
      <c r="I399" s="314">
        <f>1.73*D399*H399</f>
        <v>3460</v>
      </c>
      <c r="J399" s="299" t="s">
        <v>1698</v>
      </c>
      <c r="K399" s="343"/>
    </row>
    <row r="400" spans="1:11" ht="15.75" x14ac:dyDescent="0.25">
      <c r="A400" s="71">
        <v>394</v>
      </c>
      <c r="B400" s="164" t="s">
        <v>1374</v>
      </c>
      <c r="C400" s="57" t="s">
        <v>2622</v>
      </c>
      <c r="D400" s="71">
        <v>10</v>
      </c>
      <c r="E400" s="172" t="s">
        <v>695</v>
      </c>
      <c r="F400" s="71">
        <v>355</v>
      </c>
      <c r="G400" s="105">
        <v>285</v>
      </c>
      <c r="H400" s="71">
        <v>600</v>
      </c>
      <c r="I400" s="314">
        <f>1.73*D400*G400</f>
        <v>4930.5</v>
      </c>
      <c r="J400" s="71" t="s">
        <v>1698</v>
      </c>
      <c r="K400" s="343"/>
    </row>
    <row r="401" spans="1:11" ht="15.75" x14ac:dyDescent="0.25">
      <c r="A401" s="71">
        <v>395</v>
      </c>
      <c r="B401" s="164" t="s">
        <v>1374</v>
      </c>
      <c r="C401" s="57" t="s">
        <v>2623</v>
      </c>
      <c r="D401" s="71">
        <v>10</v>
      </c>
      <c r="E401" s="172" t="s">
        <v>695</v>
      </c>
      <c r="F401" s="71">
        <v>355</v>
      </c>
      <c r="G401" s="105">
        <v>285</v>
      </c>
      <c r="H401" s="71">
        <v>600</v>
      </c>
      <c r="I401" s="314">
        <f>1.73*D401*G401</f>
        <v>4930.5</v>
      </c>
      <c r="J401" s="71" t="s">
        <v>1698</v>
      </c>
      <c r="K401" s="343"/>
    </row>
    <row r="402" spans="1:11" ht="15.75" x14ac:dyDescent="0.25">
      <c r="A402" s="71">
        <v>396</v>
      </c>
      <c r="B402" s="164" t="s">
        <v>1374</v>
      </c>
      <c r="C402" s="57" t="s">
        <v>2568</v>
      </c>
      <c r="D402" s="71">
        <v>10</v>
      </c>
      <c r="E402" s="172" t="s">
        <v>723</v>
      </c>
      <c r="F402" s="73">
        <v>310</v>
      </c>
      <c r="G402" s="105">
        <v>350</v>
      </c>
      <c r="H402" s="71">
        <v>400</v>
      </c>
      <c r="I402" s="314">
        <f>1.73*D402*F402</f>
        <v>5363</v>
      </c>
      <c r="J402" s="71" t="s">
        <v>1698</v>
      </c>
      <c r="K402" s="343"/>
    </row>
    <row r="403" spans="1:11" ht="15.75" x14ac:dyDescent="0.25">
      <c r="A403" s="71">
        <v>397</v>
      </c>
      <c r="B403" s="164" t="s">
        <v>1374</v>
      </c>
      <c r="C403" s="57" t="s">
        <v>2569</v>
      </c>
      <c r="D403" s="71">
        <v>10</v>
      </c>
      <c r="E403" s="172" t="s">
        <v>695</v>
      </c>
      <c r="F403" s="71">
        <v>355</v>
      </c>
      <c r="G403" s="105">
        <v>323</v>
      </c>
      <c r="H403" s="71">
        <v>400</v>
      </c>
      <c r="I403" s="314">
        <f>1.73*D403*G403</f>
        <v>5587.9000000000005</v>
      </c>
      <c r="J403" s="71" t="s">
        <v>1698</v>
      </c>
      <c r="K403" s="343"/>
    </row>
    <row r="404" spans="1:11" ht="15.75" x14ac:dyDescent="0.25">
      <c r="A404" s="71">
        <v>398</v>
      </c>
      <c r="B404" s="164" t="s">
        <v>1374</v>
      </c>
      <c r="C404" s="57" t="s">
        <v>2570</v>
      </c>
      <c r="D404" s="71">
        <v>10</v>
      </c>
      <c r="E404" s="172" t="s">
        <v>695</v>
      </c>
      <c r="F404" s="71">
        <v>355</v>
      </c>
      <c r="G404" s="105">
        <v>182</v>
      </c>
      <c r="H404" s="71">
        <v>200</v>
      </c>
      <c r="I404" s="314">
        <f>1.73*D404*G404</f>
        <v>3148.6</v>
      </c>
      <c r="J404" s="71" t="s">
        <v>1698</v>
      </c>
      <c r="K404" s="343"/>
    </row>
    <row r="405" spans="1:11" ht="15.75" x14ac:dyDescent="0.25">
      <c r="A405" s="71">
        <v>399</v>
      </c>
      <c r="B405" s="164" t="s">
        <v>1374</v>
      </c>
      <c r="C405" s="57" t="s">
        <v>2571</v>
      </c>
      <c r="D405" s="71">
        <v>10</v>
      </c>
      <c r="E405" s="172" t="s">
        <v>723</v>
      </c>
      <c r="F405" s="73">
        <v>310</v>
      </c>
      <c r="G405" s="105">
        <v>226</v>
      </c>
      <c r="H405" s="71">
        <v>200</v>
      </c>
      <c r="I405" s="314">
        <f>1.73*D405*H405</f>
        <v>3460</v>
      </c>
      <c r="J405" s="71" t="s">
        <v>1698</v>
      </c>
      <c r="K405" s="343"/>
    </row>
    <row r="406" spans="1:11" ht="15.75" x14ac:dyDescent="0.25">
      <c r="A406" s="71">
        <v>400</v>
      </c>
      <c r="B406" s="164" t="s">
        <v>1374</v>
      </c>
      <c r="C406" s="57" t="s">
        <v>2572</v>
      </c>
      <c r="D406" s="71">
        <v>10</v>
      </c>
      <c r="E406" s="172" t="s">
        <v>695</v>
      </c>
      <c r="F406" s="71">
        <v>355</v>
      </c>
      <c r="G406" s="105">
        <v>283</v>
      </c>
      <c r="H406" s="71">
        <v>300</v>
      </c>
      <c r="I406" s="314">
        <f>1.73*D406*G406</f>
        <v>4895.9000000000005</v>
      </c>
      <c r="J406" s="71" t="s">
        <v>1698</v>
      </c>
      <c r="K406" s="343"/>
    </row>
    <row r="407" spans="1:11" ht="15.75" x14ac:dyDescent="0.25">
      <c r="A407" s="71">
        <v>401</v>
      </c>
      <c r="B407" s="164" t="s">
        <v>1374</v>
      </c>
      <c r="C407" s="57" t="s">
        <v>2573</v>
      </c>
      <c r="D407" s="71">
        <v>10</v>
      </c>
      <c r="E407" s="172" t="s">
        <v>735</v>
      </c>
      <c r="F407" s="71">
        <v>310</v>
      </c>
      <c r="G407" s="105">
        <v>98</v>
      </c>
      <c r="H407" s="71">
        <v>150</v>
      </c>
      <c r="I407" s="314">
        <f>1.73*D407*G407</f>
        <v>1695.4</v>
      </c>
      <c r="J407" s="71" t="s">
        <v>1698</v>
      </c>
      <c r="K407" s="343"/>
    </row>
    <row r="408" spans="1:11" ht="15.75" x14ac:dyDescent="0.25">
      <c r="A408" s="71">
        <v>402</v>
      </c>
      <c r="B408" s="164" t="s">
        <v>1374</v>
      </c>
      <c r="C408" s="57" t="s">
        <v>2574</v>
      </c>
      <c r="D408" s="71">
        <v>10</v>
      </c>
      <c r="E408" s="172" t="s">
        <v>611</v>
      </c>
      <c r="F408" s="71">
        <v>240</v>
      </c>
      <c r="G408" s="105">
        <v>161</v>
      </c>
      <c r="H408" s="71">
        <v>200</v>
      </c>
      <c r="I408" s="314">
        <f>1.73*D408*G408</f>
        <v>2785.3</v>
      </c>
      <c r="J408" s="71" t="s">
        <v>1698</v>
      </c>
      <c r="K408" s="343"/>
    </row>
    <row r="409" spans="1:11" ht="15.75" x14ac:dyDescent="0.25">
      <c r="A409" s="71">
        <v>403</v>
      </c>
      <c r="B409" s="164" t="s">
        <v>1374</v>
      </c>
      <c r="C409" s="57" t="s">
        <v>2575</v>
      </c>
      <c r="D409" s="71">
        <v>10</v>
      </c>
      <c r="E409" s="172" t="s">
        <v>701</v>
      </c>
      <c r="F409" s="73">
        <v>275</v>
      </c>
      <c r="G409" s="105">
        <v>250</v>
      </c>
      <c r="H409" s="71">
        <v>400</v>
      </c>
      <c r="I409" s="314">
        <f>1.73*D409*G409</f>
        <v>4325</v>
      </c>
      <c r="J409" s="71" t="s">
        <v>1698</v>
      </c>
      <c r="K409" s="343"/>
    </row>
    <row r="410" spans="1:11" ht="15.75" x14ac:dyDescent="0.25">
      <c r="A410" s="71">
        <v>404</v>
      </c>
      <c r="B410" s="164" t="s">
        <v>1374</v>
      </c>
      <c r="C410" s="57" t="s">
        <v>2576</v>
      </c>
      <c r="D410" s="71">
        <v>10</v>
      </c>
      <c r="E410" s="172" t="s">
        <v>723</v>
      </c>
      <c r="F410" s="73">
        <v>310</v>
      </c>
      <c r="G410" s="105">
        <v>121</v>
      </c>
      <c r="H410" s="71">
        <v>150</v>
      </c>
      <c r="I410" s="314">
        <f>1.73*D410*G410</f>
        <v>2093.3000000000002</v>
      </c>
      <c r="J410" s="71" t="s">
        <v>1698</v>
      </c>
      <c r="K410" s="343"/>
    </row>
    <row r="411" spans="1:11" ht="15.75" x14ac:dyDescent="0.25">
      <c r="A411" s="71">
        <v>405</v>
      </c>
      <c r="B411" s="164" t="s">
        <v>1374</v>
      </c>
      <c r="C411" s="57" t="s">
        <v>2577</v>
      </c>
      <c r="D411" s="71">
        <v>10</v>
      </c>
      <c r="E411" s="172" t="s">
        <v>705</v>
      </c>
      <c r="F411" s="71">
        <v>355</v>
      </c>
      <c r="G411" s="105">
        <v>262</v>
      </c>
      <c r="H411" s="71">
        <v>150</v>
      </c>
      <c r="I411" s="314">
        <f>1.73*D411*H411</f>
        <v>2595</v>
      </c>
      <c r="J411" s="71" t="s">
        <v>1698</v>
      </c>
      <c r="K411" s="343"/>
    </row>
    <row r="412" spans="1:11" ht="15.75" x14ac:dyDescent="0.25">
      <c r="A412" s="71">
        <v>406</v>
      </c>
      <c r="B412" s="164" t="s">
        <v>1374</v>
      </c>
      <c r="C412" s="57" t="s">
        <v>2578</v>
      </c>
      <c r="D412" s="71">
        <v>10</v>
      </c>
      <c r="E412" s="172" t="s">
        <v>712</v>
      </c>
      <c r="F412" s="71">
        <v>275</v>
      </c>
      <c r="G412" s="105">
        <v>201</v>
      </c>
      <c r="H412" s="71">
        <v>200</v>
      </c>
      <c r="I412" s="314">
        <f>1.73*D412*H412</f>
        <v>3460</v>
      </c>
      <c r="J412" s="71" t="s">
        <v>1698</v>
      </c>
      <c r="K412" s="343"/>
    </row>
    <row r="413" spans="1:11" ht="15.75" x14ac:dyDescent="0.25">
      <c r="A413" s="71">
        <v>407</v>
      </c>
      <c r="B413" s="164" t="s">
        <v>1374</v>
      </c>
      <c r="C413" s="57" t="s">
        <v>2579</v>
      </c>
      <c r="D413" s="71">
        <v>10</v>
      </c>
      <c r="E413" s="172" t="s">
        <v>712</v>
      </c>
      <c r="F413" s="71">
        <v>275</v>
      </c>
      <c r="G413" s="105">
        <v>198</v>
      </c>
      <c r="H413" s="71">
        <v>200</v>
      </c>
      <c r="I413" s="314">
        <f>1.73*D413*G413</f>
        <v>3425.4</v>
      </c>
      <c r="J413" s="71" t="s">
        <v>1698</v>
      </c>
      <c r="K413" s="343"/>
    </row>
    <row r="414" spans="1:11" ht="15.75" x14ac:dyDescent="0.25">
      <c r="A414" s="71">
        <v>408</v>
      </c>
      <c r="B414" s="164" t="s">
        <v>1374</v>
      </c>
      <c r="C414" s="57" t="s">
        <v>2580</v>
      </c>
      <c r="D414" s="71">
        <v>10</v>
      </c>
      <c r="E414" s="172" t="s">
        <v>609</v>
      </c>
      <c r="F414" s="71">
        <v>355</v>
      </c>
      <c r="G414" s="105">
        <v>233</v>
      </c>
      <c r="H414" s="71">
        <v>200</v>
      </c>
      <c r="I414" s="314">
        <f>1.73*D414*H414</f>
        <v>3460</v>
      </c>
      <c r="J414" s="71" t="s">
        <v>1698</v>
      </c>
      <c r="K414" s="343"/>
    </row>
    <row r="415" spans="1:11" ht="15.75" x14ac:dyDescent="0.25">
      <c r="A415" s="71">
        <v>409</v>
      </c>
      <c r="B415" s="164" t="s">
        <v>1374</v>
      </c>
      <c r="C415" s="57" t="s">
        <v>2581</v>
      </c>
      <c r="D415" s="71">
        <v>10</v>
      </c>
      <c r="E415" s="172" t="s">
        <v>695</v>
      </c>
      <c r="F415" s="71">
        <v>355</v>
      </c>
      <c r="G415" s="105">
        <v>233</v>
      </c>
      <c r="H415" s="71">
        <v>300</v>
      </c>
      <c r="I415" s="314">
        <f>1.73*D415*G415</f>
        <v>4030.9</v>
      </c>
      <c r="J415" s="71" t="s">
        <v>1698</v>
      </c>
      <c r="K415" s="343"/>
    </row>
    <row r="416" spans="1:11" ht="15.75" x14ac:dyDescent="0.25">
      <c r="A416" s="71">
        <v>410</v>
      </c>
      <c r="B416" s="164" t="s">
        <v>1374</v>
      </c>
      <c r="C416" s="57" t="s">
        <v>2582</v>
      </c>
      <c r="D416" s="71">
        <v>10</v>
      </c>
      <c r="E416" s="172" t="s">
        <v>695</v>
      </c>
      <c r="F416" s="71">
        <v>355</v>
      </c>
      <c r="G416" s="105">
        <v>241</v>
      </c>
      <c r="H416" s="71">
        <v>300</v>
      </c>
      <c r="I416" s="314">
        <f>1.73*D416*G416</f>
        <v>4169.3</v>
      </c>
      <c r="J416" s="71" t="s">
        <v>1698</v>
      </c>
      <c r="K416" s="343"/>
    </row>
    <row r="417" spans="1:11" ht="15.75" x14ac:dyDescent="0.25">
      <c r="A417" s="71">
        <v>411</v>
      </c>
      <c r="B417" s="164" t="s">
        <v>1374</v>
      </c>
      <c r="C417" s="57" t="s">
        <v>2583</v>
      </c>
      <c r="D417" s="71">
        <v>10</v>
      </c>
      <c r="E417" s="172" t="s">
        <v>712</v>
      </c>
      <c r="F417" s="71">
        <v>275</v>
      </c>
      <c r="G417" s="105">
        <v>175</v>
      </c>
      <c r="H417" s="71">
        <v>200</v>
      </c>
      <c r="I417" s="314">
        <f>1.73*D417*G417</f>
        <v>3027.5</v>
      </c>
      <c r="J417" s="71" t="s">
        <v>1698</v>
      </c>
      <c r="K417" s="343"/>
    </row>
    <row r="418" spans="1:11" ht="15.75" x14ac:dyDescent="0.25">
      <c r="A418" s="71">
        <v>412</v>
      </c>
      <c r="B418" s="164" t="s">
        <v>1374</v>
      </c>
      <c r="C418" s="57" t="s">
        <v>2584</v>
      </c>
      <c r="D418" s="71">
        <v>10</v>
      </c>
      <c r="E418" s="172" t="s">
        <v>695</v>
      </c>
      <c r="F418" s="71">
        <v>355</v>
      </c>
      <c r="G418" s="105">
        <v>326</v>
      </c>
      <c r="H418" s="71">
        <v>400</v>
      </c>
      <c r="I418" s="314">
        <f>1.73*D418*G418</f>
        <v>5639.8</v>
      </c>
      <c r="J418" s="71" t="s">
        <v>1698</v>
      </c>
      <c r="K418" s="343"/>
    </row>
    <row r="419" spans="1:11" ht="15.75" x14ac:dyDescent="0.25">
      <c r="A419" s="71">
        <v>413</v>
      </c>
      <c r="B419" s="164" t="s">
        <v>1374</v>
      </c>
      <c r="C419" s="57" t="s">
        <v>2585</v>
      </c>
      <c r="D419" s="71">
        <v>10</v>
      </c>
      <c r="E419" s="172" t="s">
        <v>705</v>
      </c>
      <c r="F419" s="71">
        <v>355</v>
      </c>
      <c r="G419" s="105">
        <v>202</v>
      </c>
      <c r="H419" s="71">
        <v>150</v>
      </c>
      <c r="I419" s="314">
        <f>1.73*D419*H419</f>
        <v>2595</v>
      </c>
      <c r="J419" s="71" t="s">
        <v>1698</v>
      </c>
      <c r="K419" s="343"/>
    </row>
    <row r="420" spans="1:11" ht="78.75" customHeight="1" x14ac:dyDescent="0.25">
      <c r="A420" s="71">
        <v>414</v>
      </c>
      <c r="B420" s="164" t="s">
        <v>1374</v>
      </c>
      <c r="C420" s="57" t="s">
        <v>2587</v>
      </c>
      <c r="D420" s="71">
        <v>10</v>
      </c>
      <c r="E420" s="57" t="s">
        <v>713</v>
      </c>
      <c r="F420" s="71" t="s">
        <v>714</v>
      </c>
      <c r="G420" s="105">
        <v>226</v>
      </c>
      <c r="H420" s="71">
        <v>200</v>
      </c>
      <c r="I420" s="314">
        <f>1.73*D420*130</f>
        <v>2249</v>
      </c>
      <c r="J420" s="57" t="s">
        <v>2044</v>
      </c>
      <c r="K420" s="343"/>
    </row>
    <row r="421" spans="1:11" ht="15.75" x14ac:dyDescent="0.25">
      <c r="A421" s="71">
        <v>415</v>
      </c>
      <c r="B421" s="164" t="s">
        <v>1374</v>
      </c>
      <c r="C421" s="57" t="s">
        <v>2588</v>
      </c>
      <c r="D421" s="71">
        <v>10</v>
      </c>
      <c r="E421" s="172" t="s">
        <v>736</v>
      </c>
      <c r="F421" s="71">
        <v>310</v>
      </c>
      <c r="G421" s="105">
        <v>382</v>
      </c>
      <c r="H421" s="71">
        <v>300</v>
      </c>
      <c r="I421" s="314">
        <f>1.73*D421*H421</f>
        <v>5190</v>
      </c>
      <c r="J421" s="71" t="s">
        <v>1698</v>
      </c>
      <c r="K421" s="343"/>
    </row>
    <row r="422" spans="1:11" ht="15.75" x14ac:dyDescent="0.25">
      <c r="A422" s="71">
        <v>416</v>
      </c>
      <c r="B422" s="164" t="s">
        <v>1374</v>
      </c>
      <c r="C422" s="57" t="s">
        <v>2589</v>
      </c>
      <c r="D422" s="71">
        <v>10</v>
      </c>
      <c r="E422" s="172" t="s">
        <v>590</v>
      </c>
      <c r="F422" s="71">
        <v>162</v>
      </c>
      <c r="G422" s="185">
        <v>382</v>
      </c>
      <c r="H422" s="71">
        <v>300</v>
      </c>
      <c r="I422" s="314">
        <f>1.73*D422*F422</f>
        <v>2802.6</v>
      </c>
      <c r="J422" s="71" t="s">
        <v>1698</v>
      </c>
      <c r="K422" s="343"/>
    </row>
    <row r="423" spans="1:11" ht="15.75" x14ac:dyDescent="0.25">
      <c r="A423" s="71">
        <v>417</v>
      </c>
      <c r="B423" s="164" t="s">
        <v>1374</v>
      </c>
      <c r="C423" s="57" t="s">
        <v>2590</v>
      </c>
      <c r="D423" s="71">
        <v>10</v>
      </c>
      <c r="E423" s="172" t="s">
        <v>701</v>
      </c>
      <c r="F423" s="73">
        <v>275</v>
      </c>
      <c r="G423" s="105">
        <v>230</v>
      </c>
      <c r="H423" s="71">
        <v>200</v>
      </c>
      <c r="I423" s="314">
        <f>1.73*D423*H423</f>
        <v>3460</v>
      </c>
      <c r="J423" s="71" t="s">
        <v>1698</v>
      </c>
      <c r="K423" s="343"/>
    </row>
    <row r="424" spans="1:11" ht="15.75" x14ac:dyDescent="0.25">
      <c r="A424" s="71">
        <v>418</v>
      </c>
      <c r="B424" s="164" t="s">
        <v>1374</v>
      </c>
      <c r="C424" s="57" t="s">
        <v>2591</v>
      </c>
      <c r="D424" s="71">
        <v>10</v>
      </c>
      <c r="E424" s="172" t="s">
        <v>737</v>
      </c>
      <c r="F424" s="71">
        <v>355</v>
      </c>
      <c r="G424" s="105">
        <v>396</v>
      </c>
      <c r="H424" s="71">
        <v>400</v>
      </c>
      <c r="I424" s="314">
        <f>1.73*D424*F424</f>
        <v>6141.5</v>
      </c>
      <c r="J424" s="71" t="s">
        <v>1698</v>
      </c>
      <c r="K424" s="343"/>
    </row>
    <row r="425" spans="1:11" ht="15.75" x14ac:dyDescent="0.25">
      <c r="A425" s="71">
        <v>419</v>
      </c>
      <c r="B425" s="164" t="s">
        <v>1374</v>
      </c>
      <c r="C425" s="57" t="s">
        <v>2592</v>
      </c>
      <c r="D425" s="71">
        <v>10</v>
      </c>
      <c r="E425" s="172" t="s">
        <v>696</v>
      </c>
      <c r="F425" s="73">
        <v>240</v>
      </c>
      <c r="G425" s="105">
        <v>212</v>
      </c>
      <c r="H425" s="71">
        <v>150</v>
      </c>
      <c r="I425" s="314">
        <f>1.73*D425*H425</f>
        <v>2595</v>
      </c>
      <c r="J425" s="71" t="s">
        <v>1698</v>
      </c>
      <c r="K425" s="343"/>
    </row>
    <row r="426" spans="1:11" ht="15.75" x14ac:dyDescent="0.25">
      <c r="A426" s="71">
        <v>420</v>
      </c>
      <c r="B426" s="164" t="s">
        <v>1374</v>
      </c>
      <c r="C426" s="57" t="s">
        <v>2593</v>
      </c>
      <c r="D426" s="71">
        <v>10</v>
      </c>
      <c r="E426" s="172" t="s">
        <v>721</v>
      </c>
      <c r="F426" s="71">
        <v>140</v>
      </c>
      <c r="G426" s="105">
        <v>170</v>
      </c>
      <c r="H426" s="71">
        <v>200</v>
      </c>
      <c r="I426" s="314">
        <f>1.73*D426*F426</f>
        <v>2422</v>
      </c>
      <c r="J426" s="71" t="s">
        <v>1698</v>
      </c>
      <c r="K426" s="343"/>
    </row>
    <row r="427" spans="1:11" ht="15.75" x14ac:dyDescent="0.25">
      <c r="A427" s="71">
        <v>421</v>
      </c>
      <c r="B427" s="164" t="s">
        <v>1374</v>
      </c>
      <c r="C427" s="57" t="s">
        <v>2594</v>
      </c>
      <c r="D427" s="71">
        <v>10</v>
      </c>
      <c r="E427" s="172" t="s">
        <v>730</v>
      </c>
      <c r="F427" s="71">
        <v>165</v>
      </c>
      <c r="G427" s="105">
        <v>425</v>
      </c>
      <c r="H427" s="71">
        <v>300</v>
      </c>
      <c r="I427" s="314">
        <f>1.73*D427*F427</f>
        <v>2854.5</v>
      </c>
      <c r="J427" s="71" t="s">
        <v>1698</v>
      </c>
      <c r="K427" s="343"/>
    </row>
    <row r="428" spans="1:11" ht="15.75" x14ac:dyDescent="0.25">
      <c r="A428" s="71">
        <v>422</v>
      </c>
      <c r="B428" s="164" t="s">
        <v>1374</v>
      </c>
      <c r="C428" s="57" t="s">
        <v>2595</v>
      </c>
      <c r="D428" s="71">
        <v>10</v>
      </c>
      <c r="E428" s="172" t="s">
        <v>701</v>
      </c>
      <c r="F428" s="73">
        <v>275</v>
      </c>
      <c r="G428" s="105">
        <v>170</v>
      </c>
      <c r="H428" s="71">
        <v>200</v>
      </c>
      <c r="I428" s="314">
        <f>1.73*D428*G428</f>
        <v>2941</v>
      </c>
      <c r="J428" s="71" t="s">
        <v>1698</v>
      </c>
      <c r="K428" s="343"/>
    </row>
    <row r="429" spans="1:11" ht="15.75" x14ac:dyDescent="0.25">
      <c r="A429" s="71">
        <v>423</v>
      </c>
      <c r="B429" s="164" t="s">
        <v>1374</v>
      </c>
      <c r="C429" s="57" t="s">
        <v>2596</v>
      </c>
      <c r="D429" s="71">
        <v>10</v>
      </c>
      <c r="E429" s="172" t="s">
        <v>730</v>
      </c>
      <c r="F429" s="71">
        <v>165</v>
      </c>
      <c r="G429" s="105">
        <v>425</v>
      </c>
      <c r="H429" s="71">
        <v>300</v>
      </c>
      <c r="I429" s="314">
        <f>1.73*D429*F429</f>
        <v>2854.5</v>
      </c>
      <c r="J429" s="71" t="s">
        <v>1698</v>
      </c>
      <c r="K429" s="343"/>
    </row>
    <row r="430" spans="1:11" ht="15.75" x14ac:dyDescent="0.25">
      <c r="A430" s="71">
        <v>424</v>
      </c>
      <c r="B430" s="164" t="s">
        <v>1374</v>
      </c>
      <c r="C430" s="57" t="s">
        <v>2597</v>
      </c>
      <c r="D430" s="71">
        <v>10</v>
      </c>
      <c r="E430" s="172" t="s">
        <v>701</v>
      </c>
      <c r="F430" s="73">
        <v>275</v>
      </c>
      <c r="G430" s="105">
        <v>226</v>
      </c>
      <c r="H430" s="71">
        <v>200</v>
      </c>
      <c r="I430" s="314">
        <f>1.73*D430*H430</f>
        <v>3460</v>
      </c>
      <c r="J430" s="71" t="s">
        <v>1698</v>
      </c>
      <c r="K430" s="343"/>
    </row>
    <row r="431" spans="1:11" ht="15.75" x14ac:dyDescent="0.25">
      <c r="A431" s="71">
        <v>425</v>
      </c>
      <c r="B431" s="164" t="s">
        <v>1374</v>
      </c>
      <c r="C431" s="57" t="s">
        <v>2598</v>
      </c>
      <c r="D431" s="71">
        <v>10</v>
      </c>
      <c r="E431" s="172" t="s">
        <v>695</v>
      </c>
      <c r="F431" s="71">
        <v>355</v>
      </c>
      <c r="G431" s="105">
        <v>255</v>
      </c>
      <c r="H431" s="71">
        <v>300</v>
      </c>
      <c r="I431" s="314">
        <f>1.73*D431*G431</f>
        <v>4411.5</v>
      </c>
      <c r="J431" s="71" t="s">
        <v>1698</v>
      </c>
      <c r="K431" s="343"/>
    </row>
    <row r="432" spans="1:11" ht="15.75" x14ac:dyDescent="0.25">
      <c r="A432" s="71">
        <v>426</v>
      </c>
      <c r="B432" s="164" t="s">
        <v>1374</v>
      </c>
      <c r="C432" s="57" t="s">
        <v>2599</v>
      </c>
      <c r="D432" s="71">
        <v>10</v>
      </c>
      <c r="E432" s="172" t="s">
        <v>737</v>
      </c>
      <c r="F432" s="71">
        <v>355</v>
      </c>
      <c r="G432" s="105">
        <v>255</v>
      </c>
      <c r="H432" s="71">
        <v>300</v>
      </c>
      <c r="I432" s="314">
        <f>1.73*D432*G432</f>
        <v>4411.5</v>
      </c>
      <c r="J432" s="71" t="s">
        <v>1698</v>
      </c>
      <c r="K432" s="343"/>
    </row>
    <row r="433" spans="1:11" ht="15.75" x14ac:dyDescent="0.25">
      <c r="A433" s="71">
        <v>427</v>
      </c>
      <c r="B433" s="164" t="s">
        <v>1374</v>
      </c>
      <c r="C433" s="57" t="s">
        <v>2600</v>
      </c>
      <c r="D433" s="71">
        <v>10</v>
      </c>
      <c r="E433" s="172" t="s">
        <v>730</v>
      </c>
      <c r="F433" s="71">
        <v>165</v>
      </c>
      <c r="G433" s="105">
        <v>396</v>
      </c>
      <c r="H433" s="71">
        <v>400</v>
      </c>
      <c r="I433" s="314">
        <f>1.73*D433*F433</f>
        <v>2854.5</v>
      </c>
      <c r="J433" s="71" t="s">
        <v>1698</v>
      </c>
      <c r="K433" s="343"/>
    </row>
    <row r="434" spans="1:11" ht="15.75" x14ac:dyDescent="0.25">
      <c r="A434" s="71">
        <v>428</v>
      </c>
      <c r="B434" s="164" t="s">
        <v>1374</v>
      </c>
      <c r="C434" s="57" t="s">
        <v>2601</v>
      </c>
      <c r="D434" s="71">
        <v>10</v>
      </c>
      <c r="E434" s="172" t="s">
        <v>736</v>
      </c>
      <c r="F434" s="71">
        <v>310</v>
      </c>
      <c r="G434" s="105">
        <v>396</v>
      </c>
      <c r="H434" s="71">
        <v>400</v>
      </c>
      <c r="I434" s="314">
        <f>1.73*D434*F434</f>
        <v>5363</v>
      </c>
      <c r="J434" s="71" t="s">
        <v>1698</v>
      </c>
      <c r="K434" s="343"/>
    </row>
    <row r="435" spans="1:11" ht="47.25" customHeight="1" x14ac:dyDescent="0.25">
      <c r="A435" s="71">
        <v>429</v>
      </c>
      <c r="B435" s="71" t="s">
        <v>1374</v>
      </c>
      <c r="C435" s="57" t="s">
        <v>2602</v>
      </c>
      <c r="D435" s="71">
        <v>10</v>
      </c>
      <c r="E435" s="57" t="s">
        <v>702</v>
      </c>
      <c r="F435" s="71" t="s">
        <v>703</v>
      </c>
      <c r="G435" s="316">
        <v>255</v>
      </c>
      <c r="H435" s="71">
        <v>200</v>
      </c>
      <c r="I435" s="314">
        <f>1.73*D435*175</f>
        <v>3027.5</v>
      </c>
      <c r="J435" s="174" t="s">
        <v>2045</v>
      </c>
      <c r="K435" s="343"/>
    </row>
    <row r="436" spans="1:11" ht="15.75" x14ac:dyDescent="0.25">
      <c r="A436" s="71">
        <v>430</v>
      </c>
      <c r="B436" s="182" t="s">
        <v>1958</v>
      </c>
      <c r="C436" s="175" t="s">
        <v>2624</v>
      </c>
      <c r="D436" s="184">
        <v>10</v>
      </c>
      <c r="E436" s="173" t="s">
        <v>575</v>
      </c>
      <c r="F436" s="176">
        <v>210</v>
      </c>
      <c r="G436" s="105">
        <v>30</v>
      </c>
      <c r="H436" s="71">
        <v>30</v>
      </c>
      <c r="I436" s="314">
        <f t="shared" ref="I436:I442" si="13">1.73*D436*G436</f>
        <v>519</v>
      </c>
      <c r="J436" s="182" t="s">
        <v>1698</v>
      </c>
      <c r="K436" s="330"/>
    </row>
    <row r="437" spans="1:11" ht="15.75" x14ac:dyDescent="0.25">
      <c r="A437" s="71">
        <v>431</v>
      </c>
      <c r="B437" s="182" t="s">
        <v>1958</v>
      </c>
      <c r="C437" s="175" t="s">
        <v>2625</v>
      </c>
      <c r="D437" s="184">
        <v>10</v>
      </c>
      <c r="E437" s="173" t="s">
        <v>574</v>
      </c>
      <c r="F437" s="176">
        <v>175</v>
      </c>
      <c r="G437" s="105">
        <v>42</v>
      </c>
      <c r="H437" s="71">
        <v>50</v>
      </c>
      <c r="I437" s="314">
        <f t="shared" si="13"/>
        <v>726.6</v>
      </c>
      <c r="J437" s="182" t="s">
        <v>1698</v>
      </c>
      <c r="K437" s="330"/>
    </row>
    <row r="438" spans="1:11" ht="15.75" x14ac:dyDescent="0.25">
      <c r="A438" s="71">
        <v>432</v>
      </c>
      <c r="B438" s="182" t="s">
        <v>1958</v>
      </c>
      <c r="C438" s="175" t="s">
        <v>2626</v>
      </c>
      <c r="D438" s="184">
        <v>10</v>
      </c>
      <c r="E438" s="173" t="s">
        <v>575</v>
      </c>
      <c r="F438" s="176">
        <v>210</v>
      </c>
      <c r="G438" s="105">
        <v>42</v>
      </c>
      <c r="H438" s="71">
        <v>50</v>
      </c>
      <c r="I438" s="314">
        <f t="shared" si="13"/>
        <v>726.6</v>
      </c>
      <c r="J438" s="182" t="s">
        <v>1698</v>
      </c>
      <c r="K438" s="330"/>
    </row>
    <row r="439" spans="1:11" ht="15.75" x14ac:dyDescent="0.25">
      <c r="A439" s="71">
        <v>433</v>
      </c>
      <c r="B439" s="182" t="s">
        <v>1958</v>
      </c>
      <c r="C439" s="175" t="s">
        <v>2627</v>
      </c>
      <c r="D439" s="184">
        <v>10</v>
      </c>
      <c r="E439" s="173" t="s">
        <v>575</v>
      </c>
      <c r="F439" s="176">
        <v>210</v>
      </c>
      <c r="G439" s="105">
        <v>29</v>
      </c>
      <c r="H439" s="71">
        <v>50</v>
      </c>
      <c r="I439" s="314">
        <f t="shared" si="13"/>
        <v>501.70000000000005</v>
      </c>
      <c r="J439" s="182" t="s">
        <v>1698</v>
      </c>
      <c r="K439" s="330"/>
    </row>
    <row r="440" spans="1:11" ht="15.75" x14ac:dyDescent="0.25">
      <c r="A440" s="71">
        <v>434</v>
      </c>
      <c r="B440" s="182" t="s">
        <v>1958</v>
      </c>
      <c r="C440" s="175" t="s">
        <v>2628</v>
      </c>
      <c r="D440" s="184">
        <v>10</v>
      </c>
      <c r="E440" s="173" t="s">
        <v>575</v>
      </c>
      <c r="F440" s="176">
        <v>210</v>
      </c>
      <c r="G440" s="105">
        <v>29</v>
      </c>
      <c r="H440" s="71">
        <v>50</v>
      </c>
      <c r="I440" s="314">
        <f t="shared" si="13"/>
        <v>501.70000000000005</v>
      </c>
      <c r="J440" s="182" t="s">
        <v>1698</v>
      </c>
      <c r="K440" s="330"/>
    </row>
    <row r="441" spans="1:11" ht="15.75" x14ac:dyDescent="0.25">
      <c r="A441" s="71">
        <v>435</v>
      </c>
      <c r="B441" s="182" t="s">
        <v>1958</v>
      </c>
      <c r="C441" s="175" t="s">
        <v>2629</v>
      </c>
      <c r="D441" s="184">
        <v>10</v>
      </c>
      <c r="E441" s="173" t="s">
        <v>652</v>
      </c>
      <c r="F441" s="176">
        <v>265</v>
      </c>
      <c r="G441" s="105">
        <v>18</v>
      </c>
      <c r="H441" s="71">
        <v>30</v>
      </c>
      <c r="I441" s="314">
        <f t="shared" si="13"/>
        <v>311.40000000000003</v>
      </c>
      <c r="J441" s="182" t="s">
        <v>1698</v>
      </c>
      <c r="K441" s="330"/>
    </row>
    <row r="442" spans="1:11" ht="15.75" x14ac:dyDescent="0.25">
      <c r="A442" s="71">
        <v>436</v>
      </c>
      <c r="B442" s="182" t="s">
        <v>1958</v>
      </c>
      <c r="C442" s="175" t="s">
        <v>2630</v>
      </c>
      <c r="D442" s="184">
        <v>10</v>
      </c>
      <c r="E442" s="173" t="s">
        <v>652</v>
      </c>
      <c r="F442" s="176">
        <v>265</v>
      </c>
      <c r="G442" s="105">
        <v>18</v>
      </c>
      <c r="H442" s="71">
        <v>30</v>
      </c>
      <c r="I442" s="314">
        <f t="shared" si="13"/>
        <v>311.40000000000003</v>
      </c>
      <c r="J442" s="182" t="s">
        <v>1698</v>
      </c>
      <c r="K442" s="330"/>
    </row>
    <row r="443" spans="1:11" ht="15.75" x14ac:dyDescent="0.25">
      <c r="A443" s="71">
        <v>437</v>
      </c>
      <c r="B443" s="182" t="s">
        <v>1958</v>
      </c>
      <c r="C443" s="175" t="s">
        <v>2631</v>
      </c>
      <c r="D443" s="184">
        <v>10</v>
      </c>
      <c r="E443" s="173" t="s">
        <v>575</v>
      </c>
      <c r="F443" s="176">
        <v>210</v>
      </c>
      <c r="G443" s="105">
        <v>113</v>
      </c>
      <c r="H443" s="71">
        <v>100</v>
      </c>
      <c r="I443" s="314">
        <f>1.73*D443*H443</f>
        <v>1730</v>
      </c>
      <c r="J443" s="182" t="s">
        <v>1698</v>
      </c>
      <c r="K443" s="330"/>
    </row>
    <row r="444" spans="1:11" ht="15.75" x14ac:dyDescent="0.25">
      <c r="A444" s="71">
        <v>438</v>
      </c>
      <c r="B444" s="182" t="s">
        <v>1958</v>
      </c>
      <c r="C444" s="175" t="s">
        <v>2632</v>
      </c>
      <c r="D444" s="184">
        <v>10</v>
      </c>
      <c r="E444" s="173" t="s">
        <v>575</v>
      </c>
      <c r="F444" s="176">
        <v>210</v>
      </c>
      <c r="G444" s="105">
        <v>113</v>
      </c>
      <c r="H444" s="71">
        <v>100</v>
      </c>
      <c r="I444" s="314">
        <f>1.73*D444*H444</f>
        <v>1730</v>
      </c>
      <c r="J444" s="182" t="s">
        <v>1698</v>
      </c>
      <c r="K444" s="330"/>
    </row>
    <row r="445" spans="1:11" ht="15.75" x14ac:dyDescent="0.25">
      <c r="A445" s="71">
        <v>439</v>
      </c>
      <c r="B445" s="182" t="s">
        <v>1958</v>
      </c>
      <c r="C445" s="175" t="s">
        <v>2633</v>
      </c>
      <c r="D445" s="184">
        <v>10</v>
      </c>
      <c r="E445" s="173" t="s">
        <v>575</v>
      </c>
      <c r="F445" s="176">
        <v>210</v>
      </c>
      <c r="G445" s="105">
        <v>106</v>
      </c>
      <c r="H445" s="71">
        <v>150</v>
      </c>
      <c r="I445" s="314">
        <f>1.73*D445*G445</f>
        <v>1833.8000000000002</v>
      </c>
      <c r="J445" s="182" t="s">
        <v>1698</v>
      </c>
      <c r="K445" s="330"/>
    </row>
    <row r="446" spans="1:11" ht="15.75" x14ac:dyDescent="0.25">
      <c r="A446" s="71">
        <v>440</v>
      </c>
      <c r="B446" s="182" t="s">
        <v>1958</v>
      </c>
      <c r="C446" s="175" t="s">
        <v>2634</v>
      </c>
      <c r="D446" s="184">
        <v>10</v>
      </c>
      <c r="E446" s="173" t="s">
        <v>652</v>
      </c>
      <c r="F446" s="176">
        <v>265</v>
      </c>
      <c r="G446" s="105">
        <v>113</v>
      </c>
      <c r="H446" s="71">
        <v>100</v>
      </c>
      <c r="I446" s="314">
        <f>1.73*D446*H446</f>
        <v>1730</v>
      </c>
      <c r="J446" s="182" t="s">
        <v>1698</v>
      </c>
      <c r="K446" s="330"/>
    </row>
    <row r="447" spans="1:11" ht="15.75" x14ac:dyDescent="0.25">
      <c r="A447" s="71">
        <v>441</v>
      </c>
      <c r="B447" s="182" t="s">
        <v>1958</v>
      </c>
      <c r="C447" s="175" t="s">
        <v>2635</v>
      </c>
      <c r="D447" s="184">
        <v>10</v>
      </c>
      <c r="E447" s="173" t="s">
        <v>575</v>
      </c>
      <c r="F447" s="176">
        <v>210</v>
      </c>
      <c r="G447" s="105">
        <v>64</v>
      </c>
      <c r="H447" s="71">
        <v>75</v>
      </c>
      <c r="I447" s="314">
        <f>1.73*D447*G447</f>
        <v>1107.2</v>
      </c>
      <c r="J447" s="182" t="s">
        <v>1698</v>
      </c>
      <c r="K447" s="330"/>
    </row>
    <row r="448" spans="1:11" ht="15.75" x14ac:dyDescent="0.25">
      <c r="A448" s="71">
        <v>442</v>
      </c>
      <c r="B448" s="182" t="s">
        <v>1958</v>
      </c>
      <c r="C448" s="175" t="s">
        <v>2636</v>
      </c>
      <c r="D448" s="184">
        <v>10</v>
      </c>
      <c r="E448" s="173" t="s">
        <v>575</v>
      </c>
      <c r="F448" s="176">
        <v>210</v>
      </c>
      <c r="G448" s="105">
        <v>100</v>
      </c>
      <c r="H448" s="71">
        <v>100</v>
      </c>
      <c r="I448" s="314">
        <f>1.73*D448*H448</f>
        <v>1730</v>
      </c>
      <c r="J448" s="182" t="s">
        <v>1698</v>
      </c>
      <c r="K448" s="330"/>
    </row>
    <row r="449" spans="1:11" ht="15.75" x14ac:dyDescent="0.25">
      <c r="A449" s="71">
        <v>443</v>
      </c>
      <c r="B449" s="182" t="s">
        <v>1958</v>
      </c>
      <c r="C449" s="175" t="s">
        <v>2637</v>
      </c>
      <c r="D449" s="184">
        <v>10</v>
      </c>
      <c r="E449" s="173" t="s">
        <v>652</v>
      </c>
      <c r="F449" s="176">
        <v>265</v>
      </c>
      <c r="G449" s="105">
        <v>29</v>
      </c>
      <c r="H449" s="71">
        <v>50</v>
      </c>
      <c r="I449" s="314">
        <f t="shared" ref="I449:I457" si="14">1.73*D449*G449</f>
        <v>501.70000000000005</v>
      </c>
      <c r="J449" s="182" t="s">
        <v>1698</v>
      </c>
      <c r="K449" s="330"/>
    </row>
    <row r="450" spans="1:11" ht="15.75" x14ac:dyDescent="0.25">
      <c r="A450" s="71">
        <v>444</v>
      </c>
      <c r="B450" s="182" t="s">
        <v>1958</v>
      </c>
      <c r="C450" s="175" t="s">
        <v>2638</v>
      </c>
      <c r="D450" s="184">
        <v>10</v>
      </c>
      <c r="E450" s="173" t="s">
        <v>575</v>
      </c>
      <c r="F450" s="176">
        <v>210</v>
      </c>
      <c r="G450" s="105">
        <v>58</v>
      </c>
      <c r="H450" s="71">
        <v>75</v>
      </c>
      <c r="I450" s="314">
        <f t="shared" si="14"/>
        <v>1003.4000000000001</v>
      </c>
      <c r="J450" s="182" t="s">
        <v>1698</v>
      </c>
      <c r="K450" s="330"/>
    </row>
    <row r="451" spans="1:11" ht="15.75" x14ac:dyDescent="0.25">
      <c r="A451" s="71">
        <v>445</v>
      </c>
      <c r="B451" s="182" t="s">
        <v>1958</v>
      </c>
      <c r="C451" s="175" t="s">
        <v>2639</v>
      </c>
      <c r="D451" s="184">
        <v>10</v>
      </c>
      <c r="E451" s="173" t="s">
        <v>574</v>
      </c>
      <c r="F451" s="176">
        <v>175</v>
      </c>
      <c r="G451" s="105">
        <v>47</v>
      </c>
      <c r="H451" s="71">
        <v>50</v>
      </c>
      <c r="I451" s="314">
        <f t="shared" si="14"/>
        <v>813.1</v>
      </c>
      <c r="J451" s="182" t="s">
        <v>1698</v>
      </c>
      <c r="K451" s="330"/>
    </row>
    <row r="452" spans="1:11" ht="15.75" x14ac:dyDescent="0.25">
      <c r="A452" s="71">
        <v>446</v>
      </c>
      <c r="B452" s="182" t="s">
        <v>1958</v>
      </c>
      <c r="C452" s="175" t="s">
        <v>738</v>
      </c>
      <c r="D452" s="184">
        <v>10</v>
      </c>
      <c r="E452" s="173" t="s">
        <v>575</v>
      </c>
      <c r="F452" s="176">
        <v>210</v>
      </c>
      <c r="G452" s="105">
        <v>35</v>
      </c>
      <c r="H452" s="71">
        <v>50</v>
      </c>
      <c r="I452" s="314">
        <f t="shared" si="14"/>
        <v>605.5</v>
      </c>
      <c r="J452" s="182" t="s">
        <v>1698</v>
      </c>
      <c r="K452" s="330"/>
    </row>
    <row r="453" spans="1:11" ht="15.75" x14ac:dyDescent="0.25">
      <c r="A453" s="71">
        <v>447</v>
      </c>
      <c r="B453" s="182" t="s">
        <v>1958</v>
      </c>
      <c r="C453" s="175" t="s">
        <v>2548</v>
      </c>
      <c r="D453" s="184">
        <v>10</v>
      </c>
      <c r="E453" s="172" t="s">
        <v>574</v>
      </c>
      <c r="F453" s="178">
        <v>175</v>
      </c>
      <c r="G453" s="105">
        <v>88</v>
      </c>
      <c r="H453" s="71">
        <v>100</v>
      </c>
      <c r="I453" s="314">
        <f t="shared" si="14"/>
        <v>1522.4</v>
      </c>
      <c r="J453" s="182" t="s">
        <v>1698</v>
      </c>
      <c r="K453" s="330"/>
    </row>
    <row r="454" spans="1:11" ht="15.75" x14ac:dyDescent="0.25">
      <c r="A454" s="71">
        <v>448</v>
      </c>
      <c r="B454" s="182" t="s">
        <v>1958</v>
      </c>
      <c r="C454" s="175" t="s">
        <v>2549</v>
      </c>
      <c r="D454" s="184">
        <v>10</v>
      </c>
      <c r="E454" s="172" t="s">
        <v>574</v>
      </c>
      <c r="F454" s="178">
        <v>175</v>
      </c>
      <c r="G454" s="105">
        <v>71</v>
      </c>
      <c r="H454" s="71">
        <v>50</v>
      </c>
      <c r="I454" s="314">
        <f t="shared" si="14"/>
        <v>1228.3</v>
      </c>
      <c r="J454" s="182" t="s">
        <v>1698</v>
      </c>
      <c r="K454" s="330"/>
    </row>
    <row r="455" spans="1:11" ht="15.75" x14ac:dyDescent="0.25">
      <c r="A455" s="71">
        <v>449</v>
      </c>
      <c r="B455" s="182" t="s">
        <v>1958</v>
      </c>
      <c r="C455" s="175" t="s">
        <v>2550</v>
      </c>
      <c r="D455" s="184">
        <v>10</v>
      </c>
      <c r="E455" s="173" t="s">
        <v>575</v>
      </c>
      <c r="F455" s="176">
        <v>210</v>
      </c>
      <c r="G455" s="105">
        <v>53</v>
      </c>
      <c r="H455" s="71">
        <v>75</v>
      </c>
      <c r="I455" s="314">
        <f t="shared" si="14"/>
        <v>916.90000000000009</v>
      </c>
      <c r="J455" s="182" t="s">
        <v>1698</v>
      </c>
      <c r="K455" s="330"/>
    </row>
    <row r="456" spans="1:11" ht="15.75" x14ac:dyDescent="0.25">
      <c r="A456" s="71">
        <v>450</v>
      </c>
      <c r="B456" s="182" t="s">
        <v>1958</v>
      </c>
      <c r="C456" s="175" t="s">
        <v>2551</v>
      </c>
      <c r="D456" s="184">
        <v>10</v>
      </c>
      <c r="E456" s="172" t="s">
        <v>574</v>
      </c>
      <c r="F456" s="178">
        <v>175</v>
      </c>
      <c r="G456" s="105">
        <v>23</v>
      </c>
      <c r="H456" s="71">
        <v>50</v>
      </c>
      <c r="I456" s="314">
        <f t="shared" si="14"/>
        <v>397.90000000000003</v>
      </c>
      <c r="J456" s="182" t="s">
        <v>1698</v>
      </c>
      <c r="K456" s="330"/>
    </row>
    <row r="457" spans="1:11" ht="15.75" x14ac:dyDescent="0.25">
      <c r="A457" s="71">
        <v>451</v>
      </c>
      <c r="B457" s="182" t="s">
        <v>1958</v>
      </c>
      <c r="C457" s="175" t="s">
        <v>2552</v>
      </c>
      <c r="D457" s="184">
        <v>10</v>
      </c>
      <c r="E457" s="173" t="s">
        <v>575</v>
      </c>
      <c r="F457" s="176">
        <v>210</v>
      </c>
      <c r="G457" s="105">
        <v>85</v>
      </c>
      <c r="H457" s="71">
        <v>150</v>
      </c>
      <c r="I457" s="314">
        <f t="shared" si="14"/>
        <v>1470.5</v>
      </c>
      <c r="J457" s="182" t="s">
        <v>1698</v>
      </c>
      <c r="K457" s="330"/>
    </row>
    <row r="458" spans="1:11" ht="15.75" x14ac:dyDescent="0.25">
      <c r="A458" s="71">
        <v>452</v>
      </c>
      <c r="B458" s="182" t="s">
        <v>1958</v>
      </c>
      <c r="C458" s="175" t="s">
        <v>2547</v>
      </c>
      <c r="D458" s="184">
        <v>10</v>
      </c>
      <c r="E458" s="173" t="s">
        <v>575</v>
      </c>
      <c r="F458" s="176">
        <v>210</v>
      </c>
      <c r="G458" s="105">
        <v>58</v>
      </c>
      <c r="H458" s="71">
        <v>40</v>
      </c>
      <c r="I458" s="314">
        <f>1.73*D458*H458</f>
        <v>692</v>
      </c>
      <c r="J458" s="182" t="s">
        <v>1698</v>
      </c>
      <c r="K458" s="330"/>
    </row>
    <row r="459" spans="1:11" ht="15.75" x14ac:dyDescent="0.25">
      <c r="A459" s="71">
        <v>453</v>
      </c>
      <c r="B459" s="182" t="s">
        <v>1958</v>
      </c>
      <c r="C459" s="175" t="s">
        <v>2546</v>
      </c>
      <c r="D459" s="184">
        <v>10</v>
      </c>
      <c r="E459" s="173" t="s">
        <v>575</v>
      </c>
      <c r="F459" s="176">
        <v>210</v>
      </c>
      <c r="G459" s="105">
        <v>58</v>
      </c>
      <c r="H459" s="71">
        <v>100</v>
      </c>
      <c r="I459" s="314">
        <f>1.73*D459*G459</f>
        <v>1003.4000000000001</v>
      </c>
      <c r="J459" s="182" t="s">
        <v>1698</v>
      </c>
      <c r="K459" s="330"/>
    </row>
    <row r="460" spans="1:11" ht="15.75" x14ac:dyDescent="0.25">
      <c r="A460" s="71">
        <v>454</v>
      </c>
      <c r="B460" s="182" t="s">
        <v>1958</v>
      </c>
      <c r="C460" s="175" t="s">
        <v>2545</v>
      </c>
      <c r="D460" s="184">
        <v>10</v>
      </c>
      <c r="E460" s="173" t="s">
        <v>575</v>
      </c>
      <c r="F460" s="176">
        <v>210</v>
      </c>
      <c r="G460" s="105">
        <v>29</v>
      </c>
      <c r="H460" s="71">
        <v>20</v>
      </c>
      <c r="I460" s="314">
        <f>1.73*D460*H460</f>
        <v>346</v>
      </c>
      <c r="J460" s="182" t="s">
        <v>1698</v>
      </c>
      <c r="K460" s="330"/>
    </row>
    <row r="461" spans="1:11" ht="15.75" x14ac:dyDescent="0.25">
      <c r="A461" s="71">
        <v>455</v>
      </c>
      <c r="B461" s="182" t="s">
        <v>1958</v>
      </c>
      <c r="C461" s="175" t="s">
        <v>2544</v>
      </c>
      <c r="D461" s="184">
        <v>10</v>
      </c>
      <c r="E461" s="173" t="s">
        <v>575</v>
      </c>
      <c r="F461" s="176">
        <v>210</v>
      </c>
      <c r="G461" s="105">
        <v>29</v>
      </c>
      <c r="H461" s="71">
        <v>30</v>
      </c>
      <c r="I461" s="314">
        <f>1.73*D461*G461</f>
        <v>501.70000000000005</v>
      </c>
      <c r="J461" s="182" t="s">
        <v>1698</v>
      </c>
      <c r="K461" s="330"/>
    </row>
    <row r="462" spans="1:11" ht="15.75" x14ac:dyDescent="0.25">
      <c r="A462" s="71">
        <v>456</v>
      </c>
      <c r="B462" s="182" t="s">
        <v>1958</v>
      </c>
      <c r="C462" s="175" t="s">
        <v>2543</v>
      </c>
      <c r="D462" s="184">
        <v>10</v>
      </c>
      <c r="E462" s="173" t="s">
        <v>575</v>
      </c>
      <c r="F462" s="176">
        <v>210</v>
      </c>
      <c r="G462" s="105">
        <v>35</v>
      </c>
      <c r="H462" s="71">
        <v>50</v>
      </c>
      <c r="I462" s="314">
        <f>1.73*D462*G462</f>
        <v>605.5</v>
      </c>
      <c r="J462" s="182" t="s">
        <v>1698</v>
      </c>
      <c r="K462" s="330"/>
    </row>
    <row r="463" spans="1:11" ht="15.75" x14ac:dyDescent="0.25">
      <c r="A463" s="71">
        <v>457</v>
      </c>
      <c r="B463" s="182" t="s">
        <v>1958</v>
      </c>
      <c r="C463" s="175" t="s">
        <v>2542</v>
      </c>
      <c r="D463" s="184">
        <v>10</v>
      </c>
      <c r="E463" s="172" t="s">
        <v>574</v>
      </c>
      <c r="F463" s="176">
        <v>175</v>
      </c>
      <c r="G463" s="105">
        <v>21</v>
      </c>
      <c r="H463" s="71">
        <v>30</v>
      </c>
      <c r="I463" s="314">
        <f>1.73*D463*G463</f>
        <v>363.3</v>
      </c>
      <c r="J463" s="182" t="s">
        <v>1698</v>
      </c>
      <c r="K463" s="330"/>
    </row>
    <row r="464" spans="1:11" ht="15.75" x14ac:dyDescent="0.25">
      <c r="A464" s="71">
        <v>458</v>
      </c>
      <c r="B464" s="182" t="s">
        <v>1958</v>
      </c>
      <c r="C464" s="175" t="s">
        <v>2541</v>
      </c>
      <c r="D464" s="184">
        <v>10</v>
      </c>
      <c r="E464" s="172" t="s">
        <v>574</v>
      </c>
      <c r="F464" s="176">
        <v>175</v>
      </c>
      <c r="G464" s="105">
        <v>35</v>
      </c>
      <c r="H464" s="71">
        <v>30</v>
      </c>
      <c r="I464" s="314">
        <f>1.73*D464*H464</f>
        <v>519</v>
      </c>
      <c r="J464" s="182" t="s">
        <v>1698</v>
      </c>
      <c r="K464" s="330"/>
    </row>
    <row r="465" spans="1:11" ht="15.75" x14ac:dyDescent="0.25">
      <c r="A465" s="71">
        <v>459</v>
      </c>
      <c r="B465" s="182" t="s">
        <v>1958</v>
      </c>
      <c r="C465" s="175" t="s">
        <v>2540</v>
      </c>
      <c r="D465" s="184">
        <v>10</v>
      </c>
      <c r="E465" s="173" t="s">
        <v>575</v>
      </c>
      <c r="F465" s="176">
        <v>210</v>
      </c>
      <c r="G465" s="105">
        <v>29</v>
      </c>
      <c r="H465" s="71">
        <v>50</v>
      </c>
      <c r="I465" s="314">
        <f>1.73*D465*G465</f>
        <v>501.70000000000005</v>
      </c>
      <c r="J465" s="182" t="s">
        <v>1698</v>
      </c>
      <c r="K465" s="330"/>
    </row>
    <row r="466" spans="1:11" ht="15.75" x14ac:dyDescent="0.25">
      <c r="A466" s="71">
        <v>460</v>
      </c>
      <c r="B466" s="182" t="s">
        <v>1958</v>
      </c>
      <c r="C466" s="175" t="s">
        <v>2402</v>
      </c>
      <c r="D466" s="184">
        <v>10</v>
      </c>
      <c r="E466" s="173" t="s">
        <v>575</v>
      </c>
      <c r="F466" s="176">
        <v>210</v>
      </c>
      <c r="G466" s="105">
        <v>58</v>
      </c>
      <c r="H466" s="71">
        <v>100</v>
      </c>
      <c r="I466" s="314">
        <f>1.73*D466*G466</f>
        <v>1003.4000000000001</v>
      </c>
      <c r="J466" s="182" t="s">
        <v>1698</v>
      </c>
      <c r="K466" s="330"/>
    </row>
    <row r="467" spans="1:11" ht="15.75" x14ac:dyDescent="0.25">
      <c r="A467" s="71">
        <v>461</v>
      </c>
      <c r="B467" s="182" t="s">
        <v>1958</v>
      </c>
      <c r="C467" s="175" t="s">
        <v>2403</v>
      </c>
      <c r="D467" s="184">
        <v>10</v>
      </c>
      <c r="E467" s="173" t="s">
        <v>575</v>
      </c>
      <c r="F467" s="176">
        <v>210</v>
      </c>
      <c r="G467" s="105">
        <v>58</v>
      </c>
      <c r="H467" s="71">
        <v>100</v>
      </c>
      <c r="I467" s="314">
        <f>1.73*D467*G467</f>
        <v>1003.4000000000001</v>
      </c>
      <c r="J467" s="182" t="s">
        <v>1698</v>
      </c>
      <c r="K467" s="330"/>
    </row>
    <row r="468" spans="1:11" ht="15.75" x14ac:dyDescent="0.25">
      <c r="A468" s="71">
        <v>462</v>
      </c>
      <c r="B468" s="182" t="s">
        <v>1958</v>
      </c>
      <c r="C468" s="175" t="s">
        <v>2404</v>
      </c>
      <c r="D468" s="184">
        <v>10</v>
      </c>
      <c r="E468" s="173" t="s">
        <v>575</v>
      </c>
      <c r="F468" s="176">
        <v>210</v>
      </c>
      <c r="G468" s="105">
        <v>116</v>
      </c>
      <c r="H468" s="71">
        <v>100</v>
      </c>
      <c r="I468" s="314">
        <f>1.73*D468*H468</f>
        <v>1730</v>
      </c>
      <c r="J468" s="182" t="s">
        <v>1698</v>
      </c>
      <c r="K468" s="330"/>
    </row>
    <row r="469" spans="1:11" ht="15.75" x14ac:dyDescent="0.25">
      <c r="A469" s="71">
        <v>463</v>
      </c>
      <c r="B469" s="182" t="s">
        <v>1958</v>
      </c>
      <c r="C469" s="175" t="s">
        <v>2539</v>
      </c>
      <c r="D469" s="184">
        <v>10</v>
      </c>
      <c r="E469" s="173" t="s">
        <v>575</v>
      </c>
      <c r="F469" s="176">
        <v>210</v>
      </c>
      <c r="G469" s="105">
        <v>58</v>
      </c>
      <c r="H469" s="71">
        <v>50</v>
      </c>
      <c r="I469" s="314">
        <f>1.73*D469*H469</f>
        <v>865</v>
      </c>
      <c r="J469" s="182" t="s">
        <v>1698</v>
      </c>
      <c r="K469" s="330"/>
    </row>
    <row r="470" spans="1:11" ht="15.75" x14ac:dyDescent="0.25">
      <c r="A470" s="71">
        <v>464</v>
      </c>
      <c r="B470" s="182" t="s">
        <v>1958</v>
      </c>
      <c r="C470" s="175" t="s">
        <v>2538</v>
      </c>
      <c r="D470" s="184">
        <v>10</v>
      </c>
      <c r="E470" s="172" t="s">
        <v>574</v>
      </c>
      <c r="F470" s="178">
        <v>175</v>
      </c>
      <c r="G470" s="105">
        <v>28</v>
      </c>
      <c r="H470" s="71">
        <v>50</v>
      </c>
      <c r="I470" s="314">
        <f>1.73*D470*G470</f>
        <v>484.40000000000003</v>
      </c>
      <c r="J470" s="182" t="s">
        <v>1698</v>
      </c>
      <c r="K470" s="330"/>
    </row>
    <row r="471" spans="1:11" ht="15.75" x14ac:dyDescent="0.25">
      <c r="A471" s="71">
        <v>465</v>
      </c>
      <c r="B471" s="182" t="s">
        <v>1958</v>
      </c>
      <c r="C471" s="175" t="s">
        <v>2537</v>
      </c>
      <c r="D471" s="184">
        <v>10</v>
      </c>
      <c r="E471" s="173" t="s">
        <v>575</v>
      </c>
      <c r="F471" s="176">
        <v>210</v>
      </c>
      <c r="G471" s="105">
        <v>24</v>
      </c>
      <c r="H471" s="71">
        <v>40</v>
      </c>
      <c r="I471" s="314">
        <f>1.73*D471*G471</f>
        <v>415.20000000000005</v>
      </c>
      <c r="J471" s="182" t="s">
        <v>1698</v>
      </c>
      <c r="K471" s="330"/>
    </row>
    <row r="472" spans="1:11" ht="15.75" x14ac:dyDescent="0.25">
      <c r="A472" s="71">
        <v>466</v>
      </c>
      <c r="B472" s="182" t="s">
        <v>1958</v>
      </c>
      <c r="C472" s="175" t="s">
        <v>2536</v>
      </c>
      <c r="D472" s="184">
        <v>10</v>
      </c>
      <c r="E472" s="173" t="s">
        <v>575</v>
      </c>
      <c r="F472" s="176">
        <v>210</v>
      </c>
      <c r="G472" s="105">
        <v>21</v>
      </c>
      <c r="H472" s="71">
        <v>75</v>
      </c>
      <c r="I472" s="314">
        <f>1.73*D472*G472</f>
        <v>363.3</v>
      </c>
      <c r="J472" s="182" t="s">
        <v>1698</v>
      </c>
      <c r="K472" s="330"/>
    </row>
    <row r="473" spans="1:11" ht="15.75" x14ac:dyDescent="0.25">
      <c r="A473" s="71">
        <v>467</v>
      </c>
      <c r="B473" s="182" t="s">
        <v>1958</v>
      </c>
      <c r="C473" s="175" t="s">
        <v>2533</v>
      </c>
      <c r="D473" s="184">
        <v>10</v>
      </c>
      <c r="E473" s="173" t="s">
        <v>575</v>
      </c>
      <c r="F473" s="176">
        <v>210</v>
      </c>
      <c r="G473" s="105">
        <v>56</v>
      </c>
      <c r="H473" s="71">
        <v>50</v>
      </c>
      <c r="I473" s="314">
        <f>1.73*D473*H473</f>
        <v>865</v>
      </c>
      <c r="J473" s="182" t="s">
        <v>1698</v>
      </c>
      <c r="K473" s="330"/>
    </row>
    <row r="474" spans="1:11" ht="15.75" x14ac:dyDescent="0.25">
      <c r="A474" s="71">
        <v>468</v>
      </c>
      <c r="B474" s="182" t="s">
        <v>1958</v>
      </c>
      <c r="C474" s="175" t="s">
        <v>2534</v>
      </c>
      <c r="D474" s="184">
        <v>10</v>
      </c>
      <c r="E474" s="173" t="s">
        <v>575</v>
      </c>
      <c r="F474" s="176">
        <v>210</v>
      </c>
      <c r="G474" s="105">
        <v>42</v>
      </c>
      <c r="H474" s="71">
        <v>50</v>
      </c>
      <c r="I474" s="314">
        <f t="shared" ref="I474:I481" si="15">1.73*D474*G474</f>
        <v>726.6</v>
      </c>
      <c r="J474" s="182" t="s">
        <v>1698</v>
      </c>
      <c r="K474" s="330"/>
    </row>
    <row r="475" spans="1:11" ht="15.75" x14ac:dyDescent="0.25">
      <c r="A475" s="71">
        <v>469</v>
      </c>
      <c r="B475" s="182" t="s">
        <v>1958</v>
      </c>
      <c r="C475" s="175" t="s">
        <v>2535</v>
      </c>
      <c r="D475" s="184">
        <v>10</v>
      </c>
      <c r="E475" s="173" t="s">
        <v>575</v>
      </c>
      <c r="F475" s="176">
        <v>210</v>
      </c>
      <c r="G475" s="105">
        <v>42</v>
      </c>
      <c r="H475" s="71">
        <v>50</v>
      </c>
      <c r="I475" s="314">
        <f t="shared" si="15"/>
        <v>726.6</v>
      </c>
      <c r="J475" s="182" t="s">
        <v>1698</v>
      </c>
      <c r="K475" s="330"/>
    </row>
    <row r="476" spans="1:11" ht="15.75" x14ac:dyDescent="0.25">
      <c r="A476" s="71">
        <v>470</v>
      </c>
      <c r="B476" s="182" t="s">
        <v>1958</v>
      </c>
      <c r="C476" s="175" t="s">
        <v>2532</v>
      </c>
      <c r="D476" s="184">
        <v>10</v>
      </c>
      <c r="E476" s="172" t="s">
        <v>574</v>
      </c>
      <c r="F476" s="178">
        <v>175</v>
      </c>
      <c r="G476" s="105">
        <v>71</v>
      </c>
      <c r="H476" s="71">
        <v>100</v>
      </c>
      <c r="I476" s="314">
        <f t="shared" si="15"/>
        <v>1228.3</v>
      </c>
      <c r="J476" s="182" t="s">
        <v>1698</v>
      </c>
      <c r="K476" s="330"/>
    </row>
    <row r="477" spans="1:11" ht="15.75" x14ac:dyDescent="0.25">
      <c r="A477" s="71">
        <v>471</v>
      </c>
      <c r="B477" s="182" t="s">
        <v>1958</v>
      </c>
      <c r="C477" s="175" t="s">
        <v>739</v>
      </c>
      <c r="D477" s="184">
        <v>10</v>
      </c>
      <c r="E477" s="173" t="s">
        <v>575</v>
      </c>
      <c r="F477" s="176">
        <v>210</v>
      </c>
      <c r="G477" s="105">
        <v>29</v>
      </c>
      <c r="H477" s="71">
        <v>50</v>
      </c>
      <c r="I477" s="314">
        <f t="shared" si="15"/>
        <v>501.70000000000005</v>
      </c>
      <c r="J477" s="182" t="s">
        <v>1698</v>
      </c>
      <c r="K477" s="330"/>
    </row>
    <row r="478" spans="1:11" ht="15.75" x14ac:dyDescent="0.25">
      <c r="A478" s="71">
        <v>472</v>
      </c>
      <c r="B478" s="182" t="s">
        <v>1958</v>
      </c>
      <c r="C478" s="175" t="s">
        <v>740</v>
      </c>
      <c r="D478" s="184">
        <v>10</v>
      </c>
      <c r="E478" s="173" t="s">
        <v>575</v>
      </c>
      <c r="F478" s="176">
        <v>210</v>
      </c>
      <c r="G478" s="105">
        <v>29</v>
      </c>
      <c r="H478" s="71">
        <v>50</v>
      </c>
      <c r="I478" s="314">
        <f t="shared" si="15"/>
        <v>501.70000000000005</v>
      </c>
      <c r="J478" s="182" t="s">
        <v>1698</v>
      </c>
      <c r="K478" s="330"/>
    </row>
    <row r="479" spans="1:11" ht="15.75" x14ac:dyDescent="0.25">
      <c r="A479" s="71">
        <v>473</v>
      </c>
      <c r="B479" s="182" t="s">
        <v>1958</v>
      </c>
      <c r="C479" s="175" t="s">
        <v>741</v>
      </c>
      <c r="D479" s="184">
        <v>10</v>
      </c>
      <c r="E479" s="173" t="s">
        <v>575</v>
      </c>
      <c r="F479" s="176">
        <v>210</v>
      </c>
      <c r="G479" s="105">
        <v>29</v>
      </c>
      <c r="H479" s="71">
        <v>50</v>
      </c>
      <c r="I479" s="314">
        <f t="shared" si="15"/>
        <v>501.70000000000005</v>
      </c>
      <c r="J479" s="182" t="s">
        <v>1698</v>
      </c>
      <c r="K479" s="330"/>
    </row>
    <row r="480" spans="1:11" ht="15.75" x14ac:dyDescent="0.25">
      <c r="A480" s="71">
        <v>474</v>
      </c>
      <c r="B480" s="182" t="s">
        <v>1958</v>
      </c>
      <c r="C480" s="175" t="s">
        <v>742</v>
      </c>
      <c r="D480" s="184">
        <v>10</v>
      </c>
      <c r="E480" s="172" t="s">
        <v>574</v>
      </c>
      <c r="F480" s="178">
        <v>175</v>
      </c>
      <c r="G480" s="105">
        <v>29</v>
      </c>
      <c r="H480" s="71">
        <v>50</v>
      </c>
      <c r="I480" s="314">
        <f t="shared" si="15"/>
        <v>501.70000000000005</v>
      </c>
      <c r="J480" s="182" t="s">
        <v>1698</v>
      </c>
      <c r="K480" s="330"/>
    </row>
    <row r="481" spans="1:16" ht="15.75" x14ac:dyDescent="0.25">
      <c r="A481" s="71">
        <v>475</v>
      </c>
      <c r="B481" s="182" t="s">
        <v>1958</v>
      </c>
      <c r="C481" s="175" t="s">
        <v>743</v>
      </c>
      <c r="D481" s="184">
        <v>10</v>
      </c>
      <c r="E481" s="172" t="s">
        <v>574</v>
      </c>
      <c r="F481" s="178">
        <v>175</v>
      </c>
      <c r="G481" s="105">
        <v>46</v>
      </c>
      <c r="H481" s="71">
        <v>50</v>
      </c>
      <c r="I481" s="314">
        <f t="shared" si="15"/>
        <v>795.80000000000007</v>
      </c>
      <c r="J481" s="182" t="s">
        <v>1698</v>
      </c>
      <c r="K481" s="330"/>
    </row>
    <row r="482" spans="1:16" ht="15.75" x14ac:dyDescent="0.25">
      <c r="A482" s="71">
        <v>476</v>
      </c>
      <c r="B482" s="182" t="s">
        <v>1958</v>
      </c>
      <c r="C482" s="175" t="s">
        <v>744</v>
      </c>
      <c r="D482" s="184">
        <v>10</v>
      </c>
      <c r="E482" s="172" t="s">
        <v>574</v>
      </c>
      <c r="F482" s="178">
        <v>175</v>
      </c>
      <c r="G482" s="105">
        <v>58</v>
      </c>
      <c r="H482" s="71">
        <v>50</v>
      </c>
      <c r="I482" s="314">
        <f>1.73*D482*H482</f>
        <v>865</v>
      </c>
      <c r="J482" s="182" t="s">
        <v>1698</v>
      </c>
      <c r="K482" s="330"/>
    </row>
    <row r="483" spans="1:16" ht="15.75" x14ac:dyDescent="0.25">
      <c r="A483" s="71">
        <v>477</v>
      </c>
      <c r="B483" s="182" t="s">
        <v>1958</v>
      </c>
      <c r="C483" s="175" t="s">
        <v>745</v>
      </c>
      <c r="D483" s="184">
        <v>10</v>
      </c>
      <c r="E483" s="172" t="s">
        <v>574</v>
      </c>
      <c r="F483" s="178">
        <v>175</v>
      </c>
      <c r="G483" s="105">
        <v>18</v>
      </c>
      <c r="H483" s="71">
        <v>30</v>
      </c>
      <c r="I483" s="314">
        <f>1.73*D483*G483</f>
        <v>311.40000000000003</v>
      </c>
      <c r="J483" s="182" t="s">
        <v>1698</v>
      </c>
      <c r="K483" s="330"/>
    </row>
    <row r="484" spans="1:16" ht="15.75" x14ac:dyDescent="0.25">
      <c r="A484" s="71">
        <v>478</v>
      </c>
      <c r="B484" s="178" t="s">
        <v>1959</v>
      </c>
      <c r="C484" s="180" t="s">
        <v>2529</v>
      </c>
      <c r="D484" s="71">
        <v>10</v>
      </c>
      <c r="E484" s="172" t="s">
        <v>574</v>
      </c>
      <c r="F484" s="178">
        <v>175</v>
      </c>
      <c r="G484" s="105">
        <v>57</v>
      </c>
      <c r="H484" s="71">
        <v>50</v>
      </c>
      <c r="I484" s="314">
        <f>1.73*D484*H484</f>
        <v>865</v>
      </c>
      <c r="J484" s="182" t="s">
        <v>1698</v>
      </c>
      <c r="K484" s="346"/>
      <c r="L484" s="321"/>
      <c r="M484" s="321"/>
      <c r="N484" s="322"/>
      <c r="O484" s="104"/>
      <c r="P484" s="103"/>
    </row>
    <row r="485" spans="1:16" ht="15.75" x14ac:dyDescent="0.25">
      <c r="A485" s="71">
        <v>479</v>
      </c>
      <c r="B485" s="178" t="s">
        <v>1959</v>
      </c>
      <c r="C485" s="180" t="s">
        <v>2530</v>
      </c>
      <c r="D485" s="71">
        <v>10</v>
      </c>
      <c r="E485" s="172" t="s">
        <v>574</v>
      </c>
      <c r="F485" s="178">
        <v>175</v>
      </c>
      <c r="G485" s="105">
        <v>127</v>
      </c>
      <c r="H485" s="71">
        <v>150</v>
      </c>
      <c r="I485" s="314">
        <f t="shared" ref="I485:I490" si="16">1.73*D485*G485</f>
        <v>2197.1</v>
      </c>
      <c r="J485" s="182" t="s">
        <v>1698</v>
      </c>
      <c r="K485" s="346"/>
      <c r="L485" s="321"/>
      <c r="M485" s="321"/>
      <c r="N485" s="322"/>
      <c r="O485" s="104"/>
      <c r="P485" s="103"/>
    </row>
    <row r="486" spans="1:16" ht="15.75" x14ac:dyDescent="0.25">
      <c r="A486" s="71">
        <v>480</v>
      </c>
      <c r="B486" s="178" t="s">
        <v>1959</v>
      </c>
      <c r="C486" s="180" t="s">
        <v>2531</v>
      </c>
      <c r="D486" s="71">
        <v>10</v>
      </c>
      <c r="E486" s="172" t="s">
        <v>575</v>
      </c>
      <c r="F486" s="178">
        <v>210</v>
      </c>
      <c r="G486" s="105">
        <v>42</v>
      </c>
      <c r="H486" s="71">
        <v>50</v>
      </c>
      <c r="I486" s="314">
        <f t="shared" si="16"/>
        <v>726.6</v>
      </c>
      <c r="J486" s="182" t="s">
        <v>1698</v>
      </c>
      <c r="K486" s="346"/>
      <c r="L486" s="321"/>
      <c r="M486" s="321"/>
      <c r="N486" s="322"/>
      <c r="O486" s="104"/>
      <c r="P486" s="103"/>
    </row>
    <row r="487" spans="1:16" ht="15.75" x14ac:dyDescent="0.25">
      <c r="A487" s="71">
        <v>481</v>
      </c>
      <c r="B487" s="178" t="s">
        <v>1959</v>
      </c>
      <c r="C487" s="180" t="s">
        <v>2525</v>
      </c>
      <c r="D487" s="71">
        <v>10</v>
      </c>
      <c r="E487" s="172" t="s">
        <v>575</v>
      </c>
      <c r="F487" s="178">
        <v>210</v>
      </c>
      <c r="G487" s="105">
        <v>41</v>
      </c>
      <c r="H487" s="71">
        <v>50</v>
      </c>
      <c r="I487" s="314">
        <f t="shared" si="16"/>
        <v>709.30000000000007</v>
      </c>
      <c r="J487" s="182" t="s">
        <v>1698</v>
      </c>
      <c r="K487" s="346"/>
      <c r="L487" s="321"/>
      <c r="M487" s="321"/>
      <c r="N487" s="322"/>
      <c r="O487" s="104"/>
      <c r="P487" s="103"/>
    </row>
    <row r="488" spans="1:16" ht="15.75" x14ac:dyDescent="0.25">
      <c r="A488" s="71">
        <v>482</v>
      </c>
      <c r="B488" s="178" t="s">
        <v>1959</v>
      </c>
      <c r="C488" s="180" t="s">
        <v>2526</v>
      </c>
      <c r="D488" s="71">
        <v>10</v>
      </c>
      <c r="E488" s="172" t="s">
        <v>574</v>
      </c>
      <c r="F488" s="178">
        <v>175</v>
      </c>
      <c r="G488" s="105">
        <v>42</v>
      </c>
      <c r="H488" s="71">
        <v>50</v>
      </c>
      <c r="I488" s="314">
        <f t="shared" si="16"/>
        <v>726.6</v>
      </c>
      <c r="J488" s="182" t="s">
        <v>1698</v>
      </c>
      <c r="K488" s="346"/>
      <c r="L488" s="321"/>
      <c r="M488" s="321"/>
      <c r="N488" s="322"/>
      <c r="O488" s="104"/>
      <c r="P488" s="103"/>
    </row>
    <row r="489" spans="1:16" ht="15.75" x14ac:dyDescent="0.25">
      <c r="A489" s="71">
        <v>483</v>
      </c>
      <c r="B489" s="178" t="s">
        <v>1959</v>
      </c>
      <c r="C489" s="180" t="s">
        <v>2527</v>
      </c>
      <c r="D489" s="71">
        <v>10</v>
      </c>
      <c r="E489" s="172" t="s">
        <v>574</v>
      </c>
      <c r="F489" s="178">
        <v>175</v>
      </c>
      <c r="G489" s="105">
        <v>99</v>
      </c>
      <c r="H489" s="71">
        <v>100</v>
      </c>
      <c r="I489" s="314">
        <f t="shared" si="16"/>
        <v>1712.7</v>
      </c>
      <c r="J489" s="182" t="s">
        <v>1698</v>
      </c>
      <c r="K489" s="346"/>
      <c r="L489" s="321"/>
      <c r="M489" s="321"/>
      <c r="N489" s="322"/>
      <c r="O489" s="104"/>
      <c r="P489" s="103"/>
    </row>
    <row r="490" spans="1:16" ht="15.75" x14ac:dyDescent="0.25">
      <c r="A490" s="71">
        <v>484</v>
      </c>
      <c r="B490" s="178" t="s">
        <v>1959</v>
      </c>
      <c r="C490" s="180" t="s">
        <v>2528</v>
      </c>
      <c r="D490" s="71">
        <v>10</v>
      </c>
      <c r="E490" s="172" t="s">
        <v>574</v>
      </c>
      <c r="F490" s="178">
        <v>175</v>
      </c>
      <c r="G490" s="105">
        <v>74</v>
      </c>
      <c r="H490" s="71">
        <v>75</v>
      </c>
      <c r="I490" s="314">
        <f t="shared" si="16"/>
        <v>1280.2</v>
      </c>
      <c r="J490" s="182" t="s">
        <v>1698</v>
      </c>
      <c r="K490" s="346"/>
      <c r="L490" s="321"/>
      <c r="M490" s="321"/>
      <c r="N490" s="322"/>
      <c r="O490" s="104"/>
      <c r="P490" s="103"/>
    </row>
    <row r="491" spans="1:16" ht="15.75" x14ac:dyDescent="0.25">
      <c r="A491" s="71">
        <v>485</v>
      </c>
      <c r="B491" s="178" t="s">
        <v>1959</v>
      </c>
      <c r="C491" s="180" t="s">
        <v>2523</v>
      </c>
      <c r="D491" s="71">
        <v>10</v>
      </c>
      <c r="E491" s="172" t="s">
        <v>575</v>
      </c>
      <c r="F491" s="178">
        <v>210</v>
      </c>
      <c r="G491" s="105">
        <v>42</v>
      </c>
      <c r="H491" s="71">
        <v>30</v>
      </c>
      <c r="I491" s="314">
        <f>1.73*D491*H491</f>
        <v>519</v>
      </c>
      <c r="J491" s="182" t="s">
        <v>1698</v>
      </c>
      <c r="K491" s="346"/>
      <c r="L491" s="321"/>
      <c r="M491" s="321"/>
      <c r="N491" s="322"/>
      <c r="O491" s="323"/>
      <c r="P491" s="103"/>
    </row>
    <row r="492" spans="1:16" ht="63" customHeight="1" x14ac:dyDescent="0.25">
      <c r="A492" s="71">
        <v>486</v>
      </c>
      <c r="B492" s="71" t="s">
        <v>1959</v>
      </c>
      <c r="C492" s="172" t="s">
        <v>2524</v>
      </c>
      <c r="D492" s="71">
        <v>10</v>
      </c>
      <c r="E492" s="172" t="s">
        <v>585</v>
      </c>
      <c r="F492" s="71" t="s">
        <v>586</v>
      </c>
      <c r="G492" s="105">
        <v>39</v>
      </c>
      <c r="H492" s="71">
        <v>40</v>
      </c>
      <c r="I492" s="314">
        <f t="shared" ref="I492:I500" si="17">1.73*D492*G492</f>
        <v>674.7</v>
      </c>
      <c r="J492" s="320" t="s">
        <v>2046</v>
      </c>
      <c r="K492" s="346"/>
      <c r="L492" s="321"/>
      <c r="M492" s="321"/>
      <c r="N492" s="324"/>
      <c r="O492" s="104"/>
      <c r="P492" s="103"/>
    </row>
    <row r="493" spans="1:16" ht="15.75" x14ac:dyDescent="0.25">
      <c r="A493" s="71">
        <v>487</v>
      </c>
      <c r="B493" s="71" t="s">
        <v>1959</v>
      </c>
      <c r="C493" s="172" t="s">
        <v>2521</v>
      </c>
      <c r="D493" s="71">
        <v>10</v>
      </c>
      <c r="E493" s="172" t="s">
        <v>574</v>
      </c>
      <c r="F493" s="71">
        <v>175</v>
      </c>
      <c r="G493" s="105">
        <v>42</v>
      </c>
      <c r="H493" s="71">
        <v>75</v>
      </c>
      <c r="I493" s="314">
        <f t="shared" si="17"/>
        <v>726.6</v>
      </c>
      <c r="J493" s="182" t="s">
        <v>1698</v>
      </c>
      <c r="K493" s="346"/>
      <c r="L493" s="321"/>
      <c r="M493" s="321"/>
      <c r="N493" s="322"/>
      <c r="O493" s="104"/>
      <c r="P493" s="103"/>
    </row>
    <row r="494" spans="1:16" ht="15.75" x14ac:dyDescent="0.25">
      <c r="A494" s="71">
        <v>488</v>
      </c>
      <c r="B494" s="71" t="s">
        <v>1959</v>
      </c>
      <c r="C494" s="172" t="s">
        <v>2522</v>
      </c>
      <c r="D494" s="71">
        <v>10</v>
      </c>
      <c r="E494" s="172" t="s">
        <v>574</v>
      </c>
      <c r="F494" s="71">
        <v>175</v>
      </c>
      <c r="G494" s="105">
        <v>42</v>
      </c>
      <c r="H494" s="71">
        <v>50</v>
      </c>
      <c r="I494" s="314">
        <f t="shared" si="17"/>
        <v>726.6</v>
      </c>
      <c r="J494" s="182" t="s">
        <v>1698</v>
      </c>
      <c r="K494" s="346"/>
      <c r="L494" s="321"/>
      <c r="M494" s="321"/>
      <c r="N494" s="322"/>
      <c r="O494" s="104"/>
      <c r="P494" s="103"/>
    </row>
    <row r="495" spans="1:16" ht="45" customHeight="1" x14ac:dyDescent="0.25">
      <c r="A495" s="71">
        <v>489</v>
      </c>
      <c r="B495" s="71" t="s">
        <v>1959</v>
      </c>
      <c r="C495" s="172" t="s">
        <v>2517</v>
      </c>
      <c r="D495" s="71">
        <v>10</v>
      </c>
      <c r="E495" s="172" t="s">
        <v>585</v>
      </c>
      <c r="F495" s="71" t="s">
        <v>586</v>
      </c>
      <c r="G495" s="105">
        <v>85</v>
      </c>
      <c r="H495" s="71">
        <v>100</v>
      </c>
      <c r="I495" s="314">
        <f t="shared" si="17"/>
        <v>1470.5</v>
      </c>
      <c r="J495" s="320" t="s">
        <v>2047</v>
      </c>
      <c r="K495" s="346"/>
      <c r="L495" s="321"/>
      <c r="M495" s="321"/>
      <c r="N495" s="324"/>
      <c r="O495" s="104"/>
      <c r="P495" s="103"/>
    </row>
    <row r="496" spans="1:16" ht="15.75" x14ac:dyDescent="0.25">
      <c r="A496" s="71">
        <v>490</v>
      </c>
      <c r="B496" s="71" t="s">
        <v>1959</v>
      </c>
      <c r="C496" s="172" t="s">
        <v>2518</v>
      </c>
      <c r="D496" s="71">
        <v>10</v>
      </c>
      <c r="E496" s="172" t="s">
        <v>574</v>
      </c>
      <c r="F496" s="71">
        <v>175</v>
      </c>
      <c r="G496" s="105">
        <v>34</v>
      </c>
      <c r="H496" s="71">
        <v>40</v>
      </c>
      <c r="I496" s="314">
        <f t="shared" si="17"/>
        <v>588.20000000000005</v>
      </c>
      <c r="J496" s="182" t="s">
        <v>1698</v>
      </c>
      <c r="K496" s="346"/>
      <c r="L496" s="321"/>
      <c r="M496" s="321"/>
      <c r="N496" s="322"/>
      <c r="O496" s="104"/>
      <c r="P496" s="103"/>
    </row>
    <row r="497" spans="1:16" ht="15.75" x14ac:dyDescent="0.25">
      <c r="A497" s="71">
        <v>491</v>
      </c>
      <c r="B497" s="71" t="s">
        <v>1959</v>
      </c>
      <c r="C497" s="172" t="s">
        <v>2519</v>
      </c>
      <c r="D497" s="71">
        <v>10</v>
      </c>
      <c r="E497" s="172" t="s">
        <v>575</v>
      </c>
      <c r="F497" s="71">
        <v>210</v>
      </c>
      <c r="G497" s="105">
        <v>42</v>
      </c>
      <c r="H497" s="71">
        <v>50</v>
      </c>
      <c r="I497" s="314">
        <f t="shared" si="17"/>
        <v>726.6</v>
      </c>
      <c r="J497" s="182" t="s">
        <v>1698</v>
      </c>
      <c r="K497" s="346"/>
      <c r="L497" s="321"/>
      <c r="M497" s="321"/>
      <c r="N497" s="322"/>
      <c r="O497" s="104"/>
      <c r="P497" s="103"/>
    </row>
    <row r="498" spans="1:16" ht="15.75" x14ac:dyDescent="0.25">
      <c r="A498" s="71">
        <v>492</v>
      </c>
      <c r="B498" s="71" t="s">
        <v>1959</v>
      </c>
      <c r="C498" s="172" t="s">
        <v>2520</v>
      </c>
      <c r="D498" s="71">
        <v>10</v>
      </c>
      <c r="E498" s="172" t="s">
        <v>575</v>
      </c>
      <c r="F498" s="71">
        <v>210</v>
      </c>
      <c r="G498" s="105">
        <v>85</v>
      </c>
      <c r="H498" s="71">
        <v>100</v>
      </c>
      <c r="I498" s="314">
        <f t="shared" si="17"/>
        <v>1470.5</v>
      </c>
      <c r="J498" s="182" t="s">
        <v>1698</v>
      </c>
      <c r="K498" s="346"/>
      <c r="L498" s="321"/>
      <c r="M498" s="321"/>
      <c r="N498" s="322"/>
      <c r="O498" s="104"/>
      <c r="P498" s="103"/>
    </row>
    <row r="499" spans="1:16" ht="15.75" x14ac:dyDescent="0.25">
      <c r="A499" s="71">
        <v>493</v>
      </c>
      <c r="B499" s="71" t="s">
        <v>1959</v>
      </c>
      <c r="C499" s="172" t="s">
        <v>2515</v>
      </c>
      <c r="D499" s="71">
        <v>10</v>
      </c>
      <c r="E499" s="172" t="s">
        <v>575</v>
      </c>
      <c r="F499" s="71">
        <v>210</v>
      </c>
      <c r="G499" s="105">
        <v>74</v>
      </c>
      <c r="H499" s="71">
        <v>75</v>
      </c>
      <c r="I499" s="314">
        <f t="shared" si="17"/>
        <v>1280.2</v>
      </c>
      <c r="J499" s="182" t="s">
        <v>1698</v>
      </c>
      <c r="K499" s="346"/>
      <c r="L499" s="321"/>
      <c r="M499" s="321"/>
      <c r="N499" s="322"/>
      <c r="O499" s="104"/>
      <c r="P499" s="103"/>
    </row>
    <row r="500" spans="1:16" ht="15.75" x14ac:dyDescent="0.25">
      <c r="A500" s="71">
        <v>494</v>
      </c>
      <c r="B500" s="71" t="s">
        <v>1959</v>
      </c>
      <c r="C500" s="172" t="s">
        <v>2516</v>
      </c>
      <c r="D500" s="71">
        <v>10</v>
      </c>
      <c r="E500" s="172" t="s">
        <v>575</v>
      </c>
      <c r="F500" s="71">
        <v>210</v>
      </c>
      <c r="G500" s="105">
        <v>49</v>
      </c>
      <c r="H500" s="71">
        <v>50</v>
      </c>
      <c r="I500" s="314">
        <f t="shared" si="17"/>
        <v>847.7</v>
      </c>
      <c r="J500" s="182" t="s">
        <v>1698</v>
      </c>
      <c r="K500" s="346"/>
      <c r="L500" s="321"/>
      <c r="M500" s="321"/>
      <c r="N500" s="322"/>
      <c r="O500" s="104"/>
      <c r="P500" s="103"/>
    </row>
    <row r="501" spans="1:16" ht="15.75" x14ac:dyDescent="0.25">
      <c r="A501" s="71">
        <v>495</v>
      </c>
      <c r="B501" s="71" t="s">
        <v>1959</v>
      </c>
      <c r="C501" s="172" t="s">
        <v>2511</v>
      </c>
      <c r="D501" s="71">
        <v>10</v>
      </c>
      <c r="E501" s="172" t="s">
        <v>746</v>
      </c>
      <c r="F501" s="71">
        <v>142</v>
      </c>
      <c r="G501" s="105">
        <v>46</v>
      </c>
      <c r="H501" s="71">
        <v>40</v>
      </c>
      <c r="I501" s="314">
        <f>1.73*D501*H501</f>
        <v>692</v>
      </c>
      <c r="J501" s="182" t="s">
        <v>1698</v>
      </c>
      <c r="K501" s="346"/>
      <c r="L501" s="321"/>
      <c r="M501" s="321"/>
      <c r="N501" s="322"/>
      <c r="O501" s="104"/>
      <c r="P501" s="103"/>
    </row>
    <row r="502" spans="1:16" ht="15.75" x14ac:dyDescent="0.25">
      <c r="A502" s="71">
        <v>496</v>
      </c>
      <c r="B502" s="71" t="s">
        <v>1959</v>
      </c>
      <c r="C502" s="172" t="s">
        <v>2512</v>
      </c>
      <c r="D502" s="71">
        <v>10</v>
      </c>
      <c r="E502" s="172" t="s">
        <v>746</v>
      </c>
      <c r="F502" s="71">
        <v>142</v>
      </c>
      <c r="G502" s="105">
        <v>46</v>
      </c>
      <c r="H502" s="71">
        <v>40</v>
      </c>
      <c r="I502" s="314">
        <f>1.73*D502*H502</f>
        <v>692</v>
      </c>
      <c r="J502" s="182" t="s">
        <v>1698</v>
      </c>
      <c r="K502" s="346"/>
      <c r="L502" s="321"/>
      <c r="M502" s="321"/>
      <c r="N502" s="322"/>
      <c r="O502" s="104"/>
      <c r="P502" s="103"/>
    </row>
    <row r="503" spans="1:16" ht="15.75" x14ac:dyDescent="0.25">
      <c r="A503" s="71">
        <v>497</v>
      </c>
      <c r="B503" s="71" t="s">
        <v>1959</v>
      </c>
      <c r="C503" s="172" t="s">
        <v>2513</v>
      </c>
      <c r="D503" s="71">
        <v>10</v>
      </c>
      <c r="E503" s="172" t="s">
        <v>746</v>
      </c>
      <c r="F503" s="71">
        <v>142</v>
      </c>
      <c r="G503" s="105">
        <v>46</v>
      </c>
      <c r="H503" s="71">
        <v>40</v>
      </c>
      <c r="I503" s="314">
        <f>1.73*D503*H503</f>
        <v>692</v>
      </c>
      <c r="J503" s="182" t="s">
        <v>1698</v>
      </c>
      <c r="K503" s="346"/>
      <c r="L503" s="321"/>
      <c r="M503" s="321"/>
      <c r="N503" s="322"/>
      <c r="O503" s="104"/>
      <c r="P503" s="103"/>
    </row>
    <row r="504" spans="1:16" ht="15.75" x14ac:dyDescent="0.25">
      <c r="A504" s="71">
        <v>498</v>
      </c>
      <c r="B504" s="71" t="s">
        <v>1959</v>
      </c>
      <c r="C504" s="172" t="s">
        <v>2514</v>
      </c>
      <c r="D504" s="71">
        <v>10</v>
      </c>
      <c r="E504" s="172" t="s">
        <v>574</v>
      </c>
      <c r="F504" s="71">
        <v>175</v>
      </c>
      <c r="G504" s="105">
        <v>52</v>
      </c>
      <c r="H504" s="71">
        <v>75</v>
      </c>
      <c r="I504" s="314">
        <f>1.73*D504*G504</f>
        <v>899.6</v>
      </c>
      <c r="J504" s="182" t="s">
        <v>1698</v>
      </c>
      <c r="K504" s="346"/>
      <c r="L504" s="321"/>
      <c r="M504" s="321"/>
      <c r="N504" s="324"/>
      <c r="O504" s="104"/>
      <c r="P504" s="103"/>
    </row>
    <row r="505" spans="1:16" ht="51" customHeight="1" x14ac:dyDescent="0.25">
      <c r="A505" s="71">
        <v>499</v>
      </c>
      <c r="B505" s="71" t="s">
        <v>1959</v>
      </c>
      <c r="C505" s="172" t="s">
        <v>2505</v>
      </c>
      <c r="D505" s="71">
        <v>10</v>
      </c>
      <c r="E505" s="172" t="s">
        <v>747</v>
      </c>
      <c r="F505" s="71">
        <v>142</v>
      </c>
      <c r="G505" s="105">
        <v>42</v>
      </c>
      <c r="H505" s="71">
        <v>50</v>
      </c>
      <c r="I505" s="314">
        <f>1.73*D505*G505</f>
        <v>726.6</v>
      </c>
      <c r="J505" s="320" t="s">
        <v>2048</v>
      </c>
      <c r="K505" s="346"/>
      <c r="L505" s="321"/>
      <c r="M505" s="321"/>
      <c r="N505" s="324"/>
      <c r="O505" s="104"/>
      <c r="P505" s="103"/>
    </row>
    <row r="506" spans="1:16" ht="31.5" customHeight="1" x14ac:dyDescent="0.25">
      <c r="A506" s="71">
        <v>500</v>
      </c>
      <c r="B506" s="71" t="s">
        <v>1959</v>
      </c>
      <c r="C506" s="172" t="s">
        <v>2506</v>
      </c>
      <c r="D506" s="71">
        <v>10</v>
      </c>
      <c r="E506" s="172" t="s">
        <v>585</v>
      </c>
      <c r="F506" s="71" t="s">
        <v>586</v>
      </c>
      <c r="G506" s="105">
        <v>71</v>
      </c>
      <c r="H506" s="71">
        <v>50</v>
      </c>
      <c r="I506" s="314">
        <f>1.73*D506*H506</f>
        <v>865</v>
      </c>
      <c r="J506" s="320" t="s">
        <v>2049</v>
      </c>
      <c r="K506" s="346"/>
      <c r="L506" s="321"/>
      <c r="M506" s="321"/>
      <c r="N506" s="322"/>
      <c r="O506" s="104"/>
      <c r="P506" s="103"/>
    </row>
    <row r="507" spans="1:16" ht="15.75" x14ac:dyDescent="0.25">
      <c r="A507" s="71">
        <v>501</v>
      </c>
      <c r="B507" s="71" t="s">
        <v>1959</v>
      </c>
      <c r="C507" s="172" t="s">
        <v>2507</v>
      </c>
      <c r="D507" s="71">
        <v>10</v>
      </c>
      <c r="E507" s="172" t="s">
        <v>574</v>
      </c>
      <c r="F507" s="71">
        <v>175</v>
      </c>
      <c r="G507" s="105">
        <v>42</v>
      </c>
      <c r="H507" s="71">
        <v>50</v>
      </c>
      <c r="I507" s="314">
        <f>1.73*D507*G507</f>
        <v>726.6</v>
      </c>
      <c r="J507" s="182" t="s">
        <v>1698</v>
      </c>
      <c r="K507" s="346"/>
      <c r="L507" s="321"/>
      <c r="M507" s="321"/>
      <c r="N507" s="322"/>
      <c r="O507" s="104"/>
      <c r="P507" s="103"/>
    </row>
    <row r="508" spans="1:16" ht="15.75" x14ac:dyDescent="0.25">
      <c r="A508" s="71">
        <v>502</v>
      </c>
      <c r="B508" s="71" t="s">
        <v>1959</v>
      </c>
      <c r="C508" s="172" t="s">
        <v>2508</v>
      </c>
      <c r="D508" s="71">
        <v>10</v>
      </c>
      <c r="E508" s="172" t="s">
        <v>574</v>
      </c>
      <c r="F508" s="71">
        <v>175</v>
      </c>
      <c r="G508" s="105">
        <v>63</v>
      </c>
      <c r="H508" s="71">
        <v>75</v>
      </c>
      <c r="I508" s="314">
        <f>1.73*D508*G508</f>
        <v>1089.9000000000001</v>
      </c>
      <c r="J508" s="182" t="s">
        <v>1698</v>
      </c>
      <c r="K508" s="346"/>
      <c r="L508" s="321"/>
      <c r="M508" s="321"/>
      <c r="N508" s="322"/>
      <c r="O508" s="104"/>
      <c r="P508" s="103"/>
    </row>
    <row r="509" spans="1:16" ht="15.75" x14ac:dyDescent="0.25">
      <c r="A509" s="71">
        <v>503</v>
      </c>
      <c r="B509" s="71" t="s">
        <v>1959</v>
      </c>
      <c r="C509" s="172" t="s">
        <v>2509</v>
      </c>
      <c r="D509" s="71">
        <v>10</v>
      </c>
      <c r="E509" s="172" t="s">
        <v>574</v>
      </c>
      <c r="F509" s="71">
        <v>175</v>
      </c>
      <c r="G509" s="105">
        <v>71</v>
      </c>
      <c r="H509" s="71">
        <v>50</v>
      </c>
      <c r="I509" s="314">
        <f>1.73*D509*H509</f>
        <v>865</v>
      </c>
      <c r="J509" s="182" t="s">
        <v>1698</v>
      </c>
      <c r="K509" s="346"/>
      <c r="L509" s="321"/>
      <c r="M509" s="321"/>
      <c r="N509" s="322"/>
      <c r="O509" s="104"/>
      <c r="P509" s="103"/>
    </row>
    <row r="510" spans="1:16" ht="15.75" x14ac:dyDescent="0.25">
      <c r="A510" s="71">
        <v>504</v>
      </c>
      <c r="B510" s="71" t="s">
        <v>1959</v>
      </c>
      <c r="C510" s="172" t="s">
        <v>2510</v>
      </c>
      <c r="D510" s="71">
        <v>10</v>
      </c>
      <c r="E510" s="172" t="s">
        <v>574</v>
      </c>
      <c r="F510" s="71">
        <v>175</v>
      </c>
      <c r="G510" s="105">
        <v>35</v>
      </c>
      <c r="H510" s="71">
        <v>50</v>
      </c>
      <c r="I510" s="314">
        <f t="shared" ref="I510:I521" si="18">1.73*D510*G510</f>
        <v>605.5</v>
      </c>
      <c r="J510" s="182" t="s">
        <v>1698</v>
      </c>
      <c r="K510" s="346"/>
      <c r="L510" s="321"/>
      <c r="M510" s="321"/>
      <c r="N510" s="322"/>
      <c r="O510" s="104"/>
      <c r="P510" s="103"/>
    </row>
    <row r="511" spans="1:16" ht="15.75" x14ac:dyDescent="0.25">
      <c r="A511" s="71">
        <v>505</v>
      </c>
      <c r="B511" s="71" t="s">
        <v>1959</v>
      </c>
      <c r="C511" s="172" t="s">
        <v>2500</v>
      </c>
      <c r="D511" s="71">
        <v>10</v>
      </c>
      <c r="E511" s="172" t="s">
        <v>746</v>
      </c>
      <c r="F511" s="71">
        <v>142</v>
      </c>
      <c r="G511" s="105">
        <v>20</v>
      </c>
      <c r="H511" s="71">
        <v>50</v>
      </c>
      <c r="I511" s="314">
        <f t="shared" si="18"/>
        <v>346</v>
      </c>
      <c r="J511" s="182" t="s">
        <v>1698</v>
      </c>
      <c r="K511" s="346"/>
      <c r="L511" s="321"/>
      <c r="M511" s="321"/>
      <c r="N511" s="322"/>
      <c r="O511" s="104"/>
      <c r="P511" s="103"/>
    </row>
    <row r="512" spans="1:16" ht="15.75" x14ac:dyDescent="0.25">
      <c r="A512" s="71">
        <v>506</v>
      </c>
      <c r="B512" s="71" t="s">
        <v>1959</v>
      </c>
      <c r="C512" s="172" t="s">
        <v>2501</v>
      </c>
      <c r="D512" s="71">
        <v>10</v>
      </c>
      <c r="E512" s="172" t="s">
        <v>574</v>
      </c>
      <c r="F512" s="71">
        <v>175</v>
      </c>
      <c r="G512" s="105">
        <v>56</v>
      </c>
      <c r="H512" s="71">
        <v>75</v>
      </c>
      <c r="I512" s="314">
        <f t="shared" si="18"/>
        <v>968.80000000000007</v>
      </c>
      <c r="J512" s="182" t="s">
        <v>1698</v>
      </c>
      <c r="K512" s="346"/>
      <c r="L512" s="321"/>
      <c r="M512" s="321"/>
      <c r="N512" s="322"/>
      <c r="O512" s="104"/>
      <c r="P512" s="103"/>
    </row>
    <row r="513" spans="1:16" ht="15.75" x14ac:dyDescent="0.25">
      <c r="A513" s="71">
        <v>507</v>
      </c>
      <c r="B513" s="71" t="s">
        <v>1959</v>
      </c>
      <c r="C513" s="172" t="s">
        <v>2502</v>
      </c>
      <c r="D513" s="71">
        <v>10</v>
      </c>
      <c r="E513" s="172" t="s">
        <v>575</v>
      </c>
      <c r="F513" s="71">
        <v>210</v>
      </c>
      <c r="G513" s="105">
        <v>70</v>
      </c>
      <c r="H513" s="71">
        <v>100</v>
      </c>
      <c r="I513" s="314">
        <f t="shared" si="18"/>
        <v>1211</v>
      </c>
      <c r="J513" s="182" t="s">
        <v>1698</v>
      </c>
      <c r="K513" s="346"/>
      <c r="L513" s="321"/>
      <c r="M513" s="321"/>
      <c r="N513" s="322"/>
      <c r="O513" s="325"/>
      <c r="P513" s="103"/>
    </row>
    <row r="514" spans="1:16" ht="15.75" x14ac:dyDescent="0.25">
      <c r="A514" s="71">
        <v>508</v>
      </c>
      <c r="B514" s="71" t="s">
        <v>1959</v>
      </c>
      <c r="C514" s="172" t="s">
        <v>2503</v>
      </c>
      <c r="D514" s="71">
        <v>10</v>
      </c>
      <c r="E514" s="172" t="s">
        <v>574</v>
      </c>
      <c r="F514" s="71">
        <v>175</v>
      </c>
      <c r="G514" s="105">
        <v>23</v>
      </c>
      <c r="H514" s="71">
        <v>50</v>
      </c>
      <c r="I514" s="314">
        <f t="shared" si="18"/>
        <v>397.90000000000003</v>
      </c>
      <c r="J514" s="182" t="s">
        <v>1698</v>
      </c>
      <c r="K514" s="346"/>
      <c r="L514" s="321"/>
      <c r="M514" s="321"/>
      <c r="N514" s="322"/>
      <c r="O514" s="325"/>
      <c r="P514" s="103"/>
    </row>
    <row r="515" spans="1:16" ht="15.75" x14ac:dyDescent="0.25">
      <c r="A515" s="71">
        <v>509</v>
      </c>
      <c r="B515" s="71" t="s">
        <v>1959</v>
      </c>
      <c r="C515" s="172" t="s">
        <v>2504</v>
      </c>
      <c r="D515" s="71">
        <v>10</v>
      </c>
      <c r="E515" s="172" t="s">
        <v>574</v>
      </c>
      <c r="F515" s="71">
        <v>175</v>
      </c>
      <c r="G515" s="105">
        <v>71</v>
      </c>
      <c r="H515" s="71">
        <v>75</v>
      </c>
      <c r="I515" s="314">
        <f t="shared" si="18"/>
        <v>1228.3</v>
      </c>
      <c r="J515" s="182" t="s">
        <v>1698</v>
      </c>
      <c r="K515" s="346"/>
      <c r="L515" s="321"/>
      <c r="M515" s="321"/>
      <c r="N515" s="322"/>
      <c r="O515" s="104"/>
      <c r="P515" s="103"/>
    </row>
    <row r="516" spans="1:16" ht="15.75" x14ac:dyDescent="0.25">
      <c r="A516" s="71">
        <v>510</v>
      </c>
      <c r="B516" s="71" t="s">
        <v>1959</v>
      </c>
      <c r="C516" s="172" t="s">
        <v>2499</v>
      </c>
      <c r="D516" s="71">
        <v>10</v>
      </c>
      <c r="E516" s="172" t="s">
        <v>574</v>
      </c>
      <c r="F516" s="71">
        <v>175</v>
      </c>
      <c r="G516" s="105">
        <v>43</v>
      </c>
      <c r="H516" s="71">
        <v>40</v>
      </c>
      <c r="I516" s="314">
        <f t="shared" si="18"/>
        <v>743.9</v>
      </c>
      <c r="J516" s="182" t="s">
        <v>1698</v>
      </c>
      <c r="K516" s="346"/>
      <c r="L516" s="321"/>
      <c r="M516" s="321"/>
      <c r="N516" s="322"/>
      <c r="O516" s="104"/>
      <c r="P516" s="103"/>
    </row>
    <row r="517" spans="1:16" ht="15.75" x14ac:dyDescent="0.25">
      <c r="A517" s="71">
        <v>511</v>
      </c>
      <c r="B517" s="71" t="s">
        <v>1959</v>
      </c>
      <c r="C517" s="172" t="s">
        <v>2498</v>
      </c>
      <c r="D517" s="71">
        <v>10</v>
      </c>
      <c r="E517" s="172" t="s">
        <v>574</v>
      </c>
      <c r="F517" s="71">
        <v>175</v>
      </c>
      <c r="G517" s="105">
        <v>42</v>
      </c>
      <c r="H517" s="71">
        <v>50</v>
      </c>
      <c r="I517" s="314">
        <f t="shared" si="18"/>
        <v>726.6</v>
      </c>
      <c r="J517" s="182" t="s">
        <v>1698</v>
      </c>
      <c r="K517" s="346"/>
      <c r="L517" s="321"/>
      <c r="M517" s="321"/>
      <c r="N517" s="322"/>
      <c r="O517" s="104"/>
      <c r="P517" s="103"/>
    </row>
    <row r="518" spans="1:16" ht="15.75" x14ac:dyDescent="0.25">
      <c r="A518" s="71">
        <v>512</v>
      </c>
      <c r="B518" s="71" t="s">
        <v>1959</v>
      </c>
      <c r="C518" s="172" t="s">
        <v>2497</v>
      </c>
      <c r="D518" s="71">
        <v>10</v>
      </c>
      <c r="E518" s="172" t="s">
        <v>575</v>
      </c>
      <c r="F518" s="71">
        <v>210</v>
      </c>
      <c r="G518" s="105">
        <v>42</v>
      </c>
      <c r="H518" s="71">
        <v>50</v>
      </c>
      <c r="I518" s="314">
        <f t="shared" si="18"/>
        <v>726.6</v>
      </c>
      <c r="J518" s="182" t="s">
        <v>1698</v>
      </c>
      <c r="K518" s="346"/>
      <c r="L518" s="321"/>
      <c r="M518" s="321"/>
      <c r="N518" s="322"/>
      <c r="O518" s="104"/>
      <c r="P518" s="103"/>
    </row>
    <row r="519" spans="1:16" ht="15.75" x14ac:dyDescent="0.25">
      <c r="A519" s="71">
        <v>513</v>
      </c>
      <c r="B519" s="71" t="s">
        <v>1959</v>
      </c>
      <c r="C519" s="172" t="s">
        <v>2496</v>
      </c>
      <c r="D519" s="71">
        <v>10</v>
      </c>
      <c r="E519" s="172" t="s">
        <v>574</v>
      </c>
      <c r="F519" s="71">
        <v>175</v>
      </c>
      <c r="G519" s="105">
        <v>42</v>
      </c>
      <c r="H519" s="71">
        <v>50</v>
      </c>
      <c r="I519" s="314">
        <f t="shared" si="18"/>
        <v>726.6</v>
      </c>
      <c r="J519" s="182" t="s">
        <v>1698</v>
      </c>
      <c r="K519" s="346"/>
      <c r="L519" s="321"/>
      <c r="M519" s="321"/>
      <c r="N519" s="324"/>
      <c r="O519" s="104"/>
      <c r="P519" s="103"/>
    </row>
    <row r="520" spans="1:16" ht="37.5" customHeight="1" x14ac:dyDescent="0.25">
      <c r="A520" s="71">
        <v>514</v>
      </c>
      <c r="B520" s="71" t="s">
        <v>1959</v>
      </c>
      <c r="C520" s="172" t="s">
        <v>2492</v>
      </c>
      <c r="D520" s="71">
        <v>10</v>
      </c>
      <c r="E520" s="172" t="s">
        <v>747</v>
      </c>
      <c r="F520" s="71">
        <v>142</v>
      </c>
      <c r="G520" s="105">
        <v>42</v>
      </c>
      <c r="H520" s="71">
        <v>50</v>
      </c>
      <c r="I520" s="314">
        <f t="shared" si="18"/>
        <v>726.6</v>
      </c>
      <c r="J520" s="320" t="s">
        <v>2050</v>
      </c>
      <c r="K520" s="346"/>
      <c r="L520" s="321"/>
      <c r="M520" s="321"/>
      <c r="N520" s="324"/>
      <c r="O520" s="104"/>
      <c r="P520" s="103"/>
    </row>
    <row r="521" spans="1:16" ht="37.5" customHeight="1" x14ac:dyDescent="0.25">
      <c r="A521" s="71">
        <v>515</v>
      </c>
      <c r="B521" s="71" t="s">
        <v>1959</v>
      </c>
      <c r="C521" s="172" t="s">
        <v>2493</v>
      </c>
      <c r="D521" s="71">
        <v>10</v>
      </c>
      <c r="E521" s="172" t="s">
        <v>747</v>
      </c>
      <c r="F521" s="71">
        <v>142</v>
      </c>
      <c r="G521" s="105">
        <v>53</v>
      </c>
      <c r="H521" s="71">
        <v>75</v>
      </c>
      <c r="I521" s="314">
        <f t="shared" si="18"/>
        <v>916.90000000000009</v>
      </c>
      <c r="J521" s="320" t="s">
        <v>2051</v>
      </c>
      <c r="K521" s="346"/>
      <c r="L521" s="321"/>
      <c r="M521" s="321"/>
      <c r="N521" s="322"/>
      <c r="O521" s="104"/>
      <c r="P521" s="103"/>
    </row>
    <row r="522" spans="1:16" ht="15.75" x14ac:dyDescent="0.25">
      <c r="A522" s="71">
        <v>516</v>
      </c>
      <c r="B522" s="71" t="s">
        <v>1959</v>
      </c>
      <c r="C522" s="172" t="s">
        <v>2494</v>
      </c>
      <c r="D522" s="71">
        <v>10</v>
      </c>
      <c r="E522" s="172" t="s">
        <v>746</v>
      </c>
      <c r="F522" s="71">
        <v>142</v>
      </c>
      <c r="G522" s="105">
        <v>71</v>
      </c>
      <c r="H522" s="71">
        <v>50</v>
      </c>
      <c r="I522" s="314">
        <f>1.73*D522*H522</f>
        <v>865</v>
      </c>
      <c r="J522" s="182" t="s">
        <v>1698</v>
      </c>
      <c r="K522" s="346"/>
      <c r="L522" s="321"/>
      <c r="M522" s="321"/>
      <c r="N522" s="322"/>
      <c r="O522" s="104"/>
      <c r="P522" s="103"/>
    </row>
    <row r="523" spans="1:16" ht="15.75" x14ac:dyDescent="0.25">
      <c r="A523" s="71">
        <v>517</v>
      </c>
      <c r="B523" s="71" t="s">
        <v>1959</v>
      </c>
      <c r="C523" s="172" t="s">
        <v>2495</v>
      </c>
      <c r="D523" s="71">
        <v>10</v>
      </c>
      <c r="E523" s="172" t="s">
        <v>575</v>
      </c>
      <c r="F523" s="71">
        <v>210</v>
      </c>
      <c r="G523" s="105">
        <v>74</v>
      </c>
      <c r="H523" s="71">
        <v>75</v>
      </c>
      <c r="I523" s="314">
        <f t="shared" ref="I523:I536" si="19">1.73*D523*G523</f>
        <v>1280.2</v>
      </c>
      <c r="J523" s="182" t="s">
        <v>1698</v>
      </c>
      <c r="K523" s="346"/>
      <c r="L523" s="321"/>
      <c r="M523" s="321"/>
      <c r="N523" s="322"/>
      <c r="O523" s="104"/>
      <c r="P523" s="103"/>
    </row>
    <row r="524" spans="1:16" ht="15.75" x14ac:dyDescent="0.25">
      <c r="A524" s="71">
        <v>518</v>
      </c>
      <c r="B524" s="71" t="s">
        <v>1959</v>
      </c>
      <c r="C524" s="172" t="s">
        <v>2490</v>
      </c>
      <c r="D524" s="71">
        <v>10</v>
      </c>
      <c r="E524" s="172" t="s">
        <v>746</v>
      </c>
      <c r="F524" s="71">
        <v>142</v>
      </c>
      <c r="G524" s="105">
        <v>25</v>
      </c>
      <c r="H524" s="71">
        <v>30</v>
      </c>
      <c r="I524" s="314">
        <f t="shared" si="19"/>
        <v>432.5</v>
      </c>
      <c r="J524" s="182" t="s">
        <v>1698</v>
      </c>
      <c r="K524" s="346"/>
      <c r="L524" s="321"/>
      <c r="M524" s="321"/>
      <c r="N524" s="322"/>
      <c r="O524" s="104"/>
      <c r="P524" s="103"/>
    </row>
    <row r="525" spans="1:16" ht="15.75" x14ac:dyDescent="0.25">
      <c r="A525" s="71">
        <v>519</v>
      </c>
      <c r="B525" s="71" t="s">
        <v>1959</v>
      </c>
      <c r="C525" s="172" t="s">
        <v>2491</v>
      </c>
      <c r="D525" s="71">
        <v>10</v>
      </c>
      <c r="E525" s="172" t="s">
        <v>656</v>
      </c>
      <c r="F525" s="71">
        <v>60</v>
      </c>
      <c r="G525" s="105">
        <v>25</v>
      </c>
      <c r="H525" s="71">
        <v>30</v>
      </c>
      <c r="I525" s="314">
        <f t="shared" si="19"/>
        <v>432.5</v>
      </c>
      <c r="J525" s="182" t="s">
        <v>1698</v>
      </c>
      <c r="K525" s="346"/>
      <c r="L525" s="321"/>
      <c r="M525" s="321"/>
      <c r="N525" s="322"/>
      <c r="O525" s="104"/>
      <c r="P525" s="103"/>
    </row>
    <row r="526" spans="1:16" ht="15.75" x14ac:dyDescent="0.25">
      <c r="A526" s="71">
        <v>520</v>
      </c>
      <c r="B526" s="71" t="s">
        <v>1959</v>
      </c>
      <c r="C526" s="172" t="s">
        <v>2488</v>
      </c>
      <c r="D526" s="71">
        <v>10</v>
      </c>
      <c r="E526" s="172" t="s">
        <v>574</v>
      </c>
      <c r="F526" s="71">
        <v>175</v>
      </c>
      <c r="G526" s="105">
        <v>64</v>
      </c>
      <c r="H526" s="71">
        <v>75</v>
      </c>
      <c r="I526" s="314">
        <f t="shared" si="19"/>
        <v>1107.2</v>
      </c>
      <c r="J526" s="182" t="s">
        <v>1698</v>
      </c>
      <c r="K526" s="346"/>
      <c r="L526" s="321"/>
      <c r="M526" s="321"/>
      <c r="N526" s="324"/>
      <c r="O526" s="104"/>
      <c r="P526" s="103"/>
    </row>
    <row r="527" spans="1:16" ht="35.25" customHeight="1" x14ac:dyDescent="0.25">
      <c r="A527" s="71">
        <v>521</v>
      </c>
      <c r="B527" s="71" t="s">
        <v>1959</v>
      </c>
      <c r="C527" s="172" t="s">
        <v>2489</v>
      </c>
      <c r="D527" s="71">
        <v>10</v>
      </c>
      <c r="E527" s="172" t="s">
        <v>844</v>
      </c>
      <c r="F527" s="71">
        <v>175</v>
      </c>
      <c r="G527" s="71">
        <v>43</v>
      </c>
      <c r="H527" s="71">
        <v>50</v>
      </c>
      <c r="I527" s="314">
        <f t="shared" si="19"/>
        <v>743.9</v>
      </c>
      <c r="J527" s="320" t="s">
        <v>2052</v>
      </c>
      <c r="K527" s="346"/>
      <c r="L527" s="321"/>
      <c r="M527" s="321"/>
      <c r="N527" s="322"/>
      <c r="O527" s="104"/>
      <c r="P527" s="103"/>
    </row>
    <row r="528" spans="1:16" ht="15.75" x14ac:dyDescent="0.25">
      <c r="A528" s="71">
        <v>522</v>
      </c>
      <c r="B528" s="71" t="s">
        <v>1959</v>
      </c>
      <c r="C528" s="172" t="s">
        <v>2485</v>
      </c>
      <c r="D528" s="71">
        <v>10</v>
      </c>
      <c r="E528" s="172" t="s">
        <v>575</v>
      </c>
      <c r="F528" s="71">
        <v>210</v>
      </c>
      <c r="G528" s="105">
        <v>60</v>
      </c>
      <c r="H528" s="71">
        <v>100</v>
      </c>
      <c r="I528" s="314">
        <f t="shared" si="19"/>
        <v>1038</v>
      </c>
      <c r="J528" s="182" t="s">
        <v>1698</v>
      </c>
      <c r="K528" s="346"/>
      <c r="L528" s="321"/>
      <c r="M528" s="321"/>
      <c r="N528" s="322"/>
      <c r="O528" s="104"/>
      <c r="P528" s="103"/>
    </row>
    <row r="529" spans="1:16" ht="15.75" x14ac:dyDescent="0.25">
      <c r="A529" s="71">
        <v>523</v>
      </c>
      <c r="B529" s="71" t="s">
        <v>1959</v>
      </c>
      <c r="C529" s="172" t="s">
        <v>2486</v>
      </c>
      <c r="D529" s="71">
        <v>10</v>
      </c>
      <c r="E529" s="172" t="s">
        <v>575</v>
      </c>
      <c r="F529" s="71">
        <v>210</v>
      </c>
      <c r="G529" s="105">
        <v>30</v>
      </c>
      <c r="H529" s="71">
        <v>50</v>
      </c>
      <c r="I529" s="314">
        <f t="shared" si="19"/>
        <v>519</v>
      </c>
      <c r="J529" s="182" t="s">
        <v>1698</v>
      </c>
      <c r="K529" s="346"/>
      <c r="L529" s="321"/>
      <c r="M529" s="321"/>
      <c r="N529" s="322"/>
      <c r="O529" s="104"/>
      <c r="P529" s="103"/>
    </row>
    <row r="530" spans="1:16" ht="15.75" x14ac:dyDescent="0.25">
      <c r="A530" s="71">
        <v>524</v>
      </c>
      <c r="B530" s="71" t="s">
        <v>1959</v>
      </c>
      <c r="C530" s="172" t="s">
        <v>2487</v>
      </c>
      <c r="D530" s="71">
        <v>10</v>
      </c>
      <c r="E530" s="172" t="s">
        <v>575</v>
      </c>
      <c r="F530" s="71">
        <v>210</v>
      </c>
      <c r="G530" s="105">
        <v>25</v>
      </c>
      <c r="H530" s="71">
        <v>50</v>
      </c>
      <c r="I530" s="314">
        <f t="shared" si="19"/>
        <v>432.5</v>
      </c>
      <c r="J530" s="182" t="s">
        <v>1698</v>
      </c>
      <c r="K530" s="346"/>
      <c r="L530" s="321"/>
      <c r="M530" s="321"/>
      <c r="N530" s="322"/>
      <c r="O530" s="104"/>
      <c r="P530" s="103"/>
    </row>
    <row r="531" spans="1:16" ht="15.75" x14ac:dyDescent="0.25">
      <c r="A531" s="71">
        <v>525</v>
      </c>
      <c r="B531" s="71" t="s">
        <v>1959</v>
      </c>
      <c r="C531" s="172" t="s">
        <v>2480</v>
      </c>
      <c r="D531" s="71">
        <v>10</v>
      </c>
      <c r="E531" s="172" t="s">
        <v>575</v>
      </c>
      <c r="F531" s="71">
        <v>210</v>
      </c>
      <c r="G531" s="105">
        <v>30</v>
      </c>
      <c r="H531" s="71">
        <v>50</v>
      </c>
      <c r="I531" s="314">
        <f t="shared" si="19"/>
        <v>519</v>
      </c>
      <c r="J531" s="182" t="s">
        <v>1698</v>
      </c>
      <c r="K531" s="346"/>
      <c r="L531" s="321"/>
      <c r="M531" s="321"/>
      <c r="N531" s="322"/>
      <c r="O531" s="104"/>
      <c r="P531" s="103"/>
    </row>
    <row r="532" spans="1:16" ht="15.75" x14ac:dyDescent="0.25">
      <c r="A532" s="71">
        <v>526</v>
      </c>
      <c r="B532" s="71" t="s">
        <v>1959</v>
      </c>
      <c r="C532" s="172" t="s">
        <v>2481</v>
      </c>
      <c r="D532" s="71">
        <v>10</v>
      </c>
      <c r="E532" s="172" t="s">
        <v>749</v>
      </c>
      <c r="F532" s="71">
        <v>175</v>
      </c>
      <c r="G532" s="105">
        <v>60</v>
      </c>
      <c r="H532" s="71">
        <v>100</v>
      </c>
      <c r="I532" s="314">
        <f t="shared" si="19"/>
        <v>1038</v>
      </c>
      <c r="J532" s="182" t="s">
        <v>1698</v>
      </c>
      <c r="K532" s="346"/>
      <c r="L532" s="321"/>
      <c r="M532" s="321"/>
      <c r="N532" s="322"/>
      <c r="O532" s="104"/>
      <c r="P532" s="103"/>
    </row>
    <row r="533" spans="1:16" ht="15.75" x14ac:dyDescent="0.25">
      <c r="A533" s="71">
        <v>527</v>
      </c>
      <c r="B533" s="71" t="s">
        <v>1959</v>
      </c>
      <c r="C533" s="172" t="s">
        <v>2482</v>
      </c>
      <c r="D533" s="71">
        <v>10</v>
      </c>
      <c r="E533" s="172" t="s">
        <v>749</v>
      </c>
      <c r="F533" s="71">
        <v>175</v>
      </c>
      <c r="G533" s="105">
        <v>60</v>
      </c>
      <c r="H533" s="71">
        <v>100</v>
      </c>
      <c r="I533" s="314">
        <f t="shared" si="19"/>
        <v>1038</v>
      </c>
      <c r="J533" s="182" t="s">
        <v>1698</v>
      </c>
      <c r="K533" s="346"/>
      <c r="L533" s="321"/>
      <c r="M533" s="321"/>
      <c r="N533" s="322"/>
      <c r="O533" s="104"/>
      <c r="P533" s="103"/>
    </row>
    <row r="534" spans="1:16" ht="15.75" x14ac:dyDescent="0.25">
      <c r="A534" s="71">
        <v>528</v>
      </c>
      <c r="B534" s="71" t="s">
        <v>1959</v>
      </c>
      <c r="C534" s="172" t="s">
        <v>2483</v>
      </c>
      <c r="D534" s="71">
        <v>10</v>
      </c>
      <c r="E534" s="172" t="s">
        <v>749</v>
      </c>
      <c r="F534" s="71">
        <v>175</v>
      </c>
      <c r="G534" s="105">
        <v>60</v>
      </c>
      <c r="H534" s="71">
        <v>100</v>
      </c>
      <c r="I534" s="314">
        <f t="shared" si="19"/>
        <v>1038</v>
      </c>
      <c r="J534" s="182" t="s">
        <v>1698</v>
      </c>
      <c r="K534" s="346"/>
      <c r="L534" s="321"/>
      <c r="M534" s="321"/>
      <c r="N534" s="322"/>
      <c r="O534" s="104"/>
      <c r="P534" s="103"/>
    </row>
    <row r="535" spans="1:16" ht="15.75" x14ac:dyDescent="0.25">
      <c r="A535" s="71">
        <v>529</v>
      </c>
      <c r="B535" s="71" t="s">
        <v>1959</v>
      </c>
      <c r="C535" s="172" t="s">
        <v>2484</v>
      </c>
      <c r="D535" s="71">
        <v>10</v>
      </c>
      <c r="E535" s="172" t="s">
        <v>748</v>
      </c>
      <c r="F535" s="71">
        <v>175</v>
      </c>
      <c r="G535" s="105">
        <v>30</v>
      </c>
      <c r="H535" s="71">
        <v>50</v>
      </c>
      <c r="I535" s="314">
        <f t="shared" si="19"/>
        <v>519</v>
      </c>
      <c r="J535" s="182" t="s">
        <v>1698</v>
      </c>
      <c r="K535" s="347"/>
      <c r="L535" s="103"/>
      <c r="M535" s="103"/>
      <c r="N535" s="103"/>
      <c r="O535" s="103"/>
      <c r="P535" s="103"/>
    </row>
    <row r="536" spans="1:16" ht="15.75" x14ac:dyDescent="0.25">
      <c r="A536" s="71">
        <v>530</v>
      </c>
      <c r="B536" s="71" t="s">
        <v>1960</v>
      </c>
      <c r="C536" s="183" t="s">
        <v>2473</v>
      </c>
      <c r="D536" s="71">
        <v>10</v>
      </c>
      <c r="E536" s="183" t="s">
        <v>574</v>
      </c>
      <c r="F536" s="178">
        <v>175</v>
      </c>
      <c r="G536" s="105">
        <v>71</v>
      </c>
      <c r="H536" s="71">
        <v>100</v>
      </c>
      <c r="I536" s="314">
        <f t="shared" si="19"/>
        <v>1228.3</v>
      </c>
      <c r="J536" s="182" t="s">
        <v>1698</v>
      </c>
      <c r="K536" s="403"/>
      <c r="L536" s="398"/>
      <c r="M536" s="399"/>
      <c r="N536" s="103"/>
      <c r="O536" s="103"/>
      <c r="P536" s="103"/>
    </row>
    <row r="537" spans="1:16" ht="15.75" x14ac:dyDescent="0.25">
      <c r="A537" s="71">
        <v>531</v>
      </c>
      <c r="B537" s="71" t="s">
        <v>1960</v>
      </c>
      <c r="C537" s="183" t="s">
        <v>2474</v>
      </c>
      <c r="D537" s="71">
        <v>10</v>
      </c>
      <c r="E537" s="183" t="s">
        <v>574</v>
      </c>
      <c r="F537" s="178">
        <v>175</v>
      </c>
      <c r="G537" s="105">
        <v>127</v>
      </c>
      <c r="H537" s="71">
        <v>100</v>
      </c>
      <c r="I537" s="314">
        <f>1.73*D537*H537</f>
        <v>1730</v>
      </c>
      <c r="J537" s="182" t="s">
        <v>1698</v>
      </c>
      <c r="K537" s="403"/>
      <c r="L537" s="398"/>
      <c r="M537" s="399"/>
      <c r="N537" s="103"/>
      <c r="O537" s="103"/>
      <c r="P537" s="103"/>
    </row>
    <row r="538" spans="1:16" ht="15.75" x14ac:dyDescent="0.25">
      <c r="A538" s="71">
        <v>532</v>
      </c>
      <c r="B538" s="71" t="s">
        <v>1960</v>
      </c>
      <c r="C538" s="183" t="s">
        <v>2475</v>
      </c>
      <c r="D538" s="71">
        <v>10</v>
      </c>
      <c r="E538" s="183" t="s">
        <v>574</v>
      </c>
      <c r="F538" s="178">
        <v>175</v>
      </c>
      <c r="G538" s="105">
        <v>42</v>
      </c>
      <c r="H538" s="71">
        <v>50</v>
      </c>
      <c r="I538" s="314">
        <f>1.73*D538*G538</f>
        <v>726.6</v>
      </c>
      <c r="J538" s="182" t="s">
        <v>1698</v>
      </c>
      <c r="K538" s="403"/>
      <c r="L538" s="398"/>
      <c r="M538" s="400"/>
      <c r="N538" s="103"/>
      <c r="O538" s="103"/>
      <c r="P538" s="103"/>
    </row>
    <row r="539" spans="1:16" ht="15.75" x14ac:dyDescent="0.25">
      <c r="A539" s="71">
        <v>533</v>
      </c>
      <c r="B539" s="71" t="s">
        <v>1960</v>
      </c>
      <c r="C539" s="183" t="s">
        <v>2476</v>
      </c>
      <c r="D539" s="71">
        <v>10</v>
      </c>
      <c r="E539" s="183" t="s">
        <v>574</v>
      </c>
      <c r="F539" s="178">
        <v>175</v>
      </c>
      <c r="G539" s="105">
        <v>255</v>
      </c>
      <c r="H539" s="71">
        <v>200</v>
      </c>
      <c r="I539" s="314">
        <f>1.73*D539*H539</f>
        <v>3460</v>
      </c>
      <c r="J539" s="182" t="s">
        <v>1698</v>
      </c>
      <c r="K539" s="403"/>
      <c r="L539" s="398"/>
      <c r="M539" s="400"/>
      <c r="N539" s="103"/>
      <c r="O539" s="103"/>
      <c r="P539" s="103"/>
    </row>
    <row r="540" spans="1:16" ht="15.75" x14ac:dyDescent="0.25">
      <c r="A540" s="71">
        <v>534</v>
      </c>
      <c r="B540" s="71" t="s">
        <v>1960</v>
      </c>
      <c r="C540" s="183" t="s">
        <v>2479</v>
      </c>
      <c r="D540" s="71">
        <v>10</v>
      </c>
      <c r="E540" s="183" t="s">
        <v>574</v>
      </c>
      <c r="F540" s="178">
        <v>175</v>
      </c>
      <c r="G540" s="105">
        <v>87</v>
      </c>
      <c r="H540" s="71">
        <v>200</v>
      </c>
      <c r="I540" s="314">
        <f>1.73*D540*G540</f>
        <v>1505.1000000000001</v>
      </c>
      <c r="J540" s="182" t="s">
        <v>1698</v>
      </c>
      <c r="K540" s="403"/>
      <c r="L540" s="398"/>
      <c r="M540" s="400"/>
      <c r="N540" s="103"/>
      <c r="O540" s="103"/>
      <c r="P540" s="103"/>
    </row>
    <row r="541" spans="1:16" ht="15.75" x14ac:dyDescent="0.25">
      <c r="A541" s="71">
        <v>535</v>
      </c>
      <c r="B541" s="71" t="s">
        <v>1960</v>
      </c>
      <c r="C541" s="183" t="s">
        <v>2477</v>
      </c>
      <c r="D541" s="71">
        <v>10</v>
      </c>
      <c r="E541" s="183" t="s">
        <v>574</v>
      </c>
      <c r="F541" s="178">
        <v>175</v>
      </c>
      <c r="G541" s="105">
        <v>42</v>
      </c>
      <c r="H541" s="71">
        <v>50</v>
      </c>
      <c r="I541" s="314">
        <f>1.73*D541*G541</f>
        <v>726.6</v>
      </c>
      <c r="J541" s="182" t="s">
        <v>1698</v>
      </c>
      <c r="K541" s="403"/>
      <c r="L541" s="398"/>
      <c r="M541" s="400"/>
      <c r="N541" s="103"/>
      <c r="O541" s="103"/>
      <c r="P541" s="103"/>
    </row>
    <row r="542" spans="1:16" ht="15.75" x14ac:dyDescent="0.25">
      <c r="A542" s="71">
        <v>536</v>
      </c>
      <c r="B542" s="71" t="s">
        <v>1960</v>
      </c>
      <c r="C542" s="183" t="s">
        <v>2478</v>
      </c>
      <c r="D542" s="71">
        <v>10</v>
      </c>
      <c r="E542" s="183" t="s">
        <v>574</v>
      </c>
      <c r="F542" s="178">
        <v>175</v>
      </c>
      <c r="G542" s="105">
        <v>42</v>
      </c>
      <c r="H542" s="71">
        <v>100</v>
      </c>
      <c r="I542" s="314">
        <f>1.73*D542*G542</f>
        <v>726.6</v>
      </c>
      <c r="J542" s="182" t="s">
        <v>1698</v>
      </c>
      <c r="K542" s="403"/>
      <c r="L542" s="398"/>
      <c r="M542" s="399"/>
      <c r="N542" s="103"/>
      <c r="O542" s="103"/>
      <c r="P542" s="103"/>
    </row>
    <row r="543" spans="1:16" ht="15.75" x14ac:dyDescent="0.25">
      <c r="A543" s="71">
        <v>537</v>
      </c>
      <c r="B543" s="71" t="s">
        <v>1960</v>
      </c>
      <c r="C543" s="183" t="s">
        <v>2470</v>
      </c>
      <c r="D543" s="71">
        <v>10</v>
      </c>
      <c r="E543" s="183" t="s">
        <v>574</v>
      </c>
      <c r="F543" s="178">
        <v>175</v>
      </c>
      <c r="G543" s="105">
        <v>70</v>
      </c>
      <c r="H543" s="71">
        <v>50</v>
      </c>
      <c r="I543" s="314">
        <f>1.73*D543*H543</f>
        <v>865</v>
      </c>
      <c r="J543" s="182" t="s">
        <v>1698</v>
      </c>
      <c r="K543" s="403"/>
      <c r="L543" s="398"/>
      <c r="M543" s="400"/>
      <c r="N543" s="103"/>
      <c r="O543" s="103"/>
      <c r="P543" s="103"/>
    </row>
    <row r="544" spans="1:16" ht="15.75" x14ac:dyDescent="0.25">
      <c r="A544" s="71">
        <v>538</v>
      </c>
      <c r="B544" s="71" t="s">
        <v>1960</v>
      </c>
      <c r="C544" s="183" t="s">
        <v>2471</v>
      </c>
      <c r="D544" s="71">
        <v>10</v>
      </c>
      <c r="E544" s="183" t="s">
        <v>574</v>
      </c>
      <c r="F544" s="178">
        <v>175</v>
      </c>
      <c r="G544" s="105">
        <v>35</v>
      </c>
      <c r="H544" s="71">
        <v>75</v>
      </c>
      <c r="I544" s="314">
        <f>1.73*D544*G544</f>
        <v>605.5</v>
      </c>
      <c r="J544" s="182" t="s">
        <v>1698</v>
      </c>
      <c r="K544" s="403"/>
      <c r="L544" s="398"/>
      <c r="M544" s="400"/>
      <c r="N544" s="103"/>
      <c r="O544" s="103"/>
      <c r="P544" s="103"/>
    </row>
    <row r="545" spans="1:16" ht="15.75" x14ac:dyDescent="0.25">
      <c r="A545" s="71">
        <v>539</v>
      </c>
      <c r="B545" s="71" t="s">
        <v>1960</v>
      </c>
      <c r="C545" s="183" t="s">
        <v>2472</v>
      </c>
      <c r="D545" s="71">
        <v>10</v>
      </c>
      <c r="E545" s="183" t="s">
        <v>574</v>
      </c>
      <c r="F545" s="178">
        <v>175</v>
      </c>
      <c r="G545" s="105">
        <v>175</v>
      </c>
      <c r="H545" s="71">
        <v>50</v>
      </c>
      <c r="I545" s="314">
        <f>1.73*D545*H545</f>
        <v>865</v>
      </c>
      <c r="J545" s="182" t="s">
        <v>1698</v>
      </c>
      <c r="K545" s="403"/>
      <c r="L545" s="398"/>
      <c r="M545" s="400"/>
      <c r="N545" s="103"/>
      <c r="O545" s="103"/>
      <c r="P545" s="103"/>
    </row>
    <row r="546" spans="1:16" ht="15.75" x14ac:dyDescent="0.25">
      <c r="A546" s="71">
        <v>540</v>
      </c>
      <c r="B546" s="71" t="s">
        <v>1960</v>
      </c>
      <c r="C546" s="183" t="s">
        <v>2467</v>
      </c>
      <c r="D546" s="71">
        <v>10</v>
      </c>
      <c r="E546" s="183" t="s">
        <v>574</v>
      </c>
      <c r="F546" s="178">
        <v>175</v>
      </c>
      <c r="G546" s="105">
        <v>35</v>
      </c>
      <c r="H546" s="71">
        <v>50</v>
      </c>
      <c r="I546" s="314">
        <f t="shared" ref="I546:I582" si="20">1.73*D546*G546</f>
        <v>605.5</v>
      </c>
      <c r="J546" s="182" t="s">
        <v>1698</v>
      </c>
      <c r="K546" s="403"/>
      <c r="L546" s="398"/>
      <c r="M546" s="400"/>
      <c r="N546" s="103"/>
      <c r="O546" s="103"/>
      <c r="P546" s="103"/>
    </row>
    <row r="547" spans="1:16" ht="15.75" x14ac:dyDescent="0.25">
      <c r="A547" s="71">
        <v>541</v>
      </c>
      <c r="B547" s="71" t="s">
        <v>1960</v>
      </c>
      <c r="C547" s="183" t="s">
        <v>2468</v>
      </c>
      <c r="D547" s="71">
        <v>10</v>
      </c>
      <c r="E547" s="183" t="s">
        <v>574</v>
      </c>
      <c r="F547" s="178">
        <v>175</v>
      </c>
      <c r="G547" s="105">
        <v>35</v>
      </c>
      <c r="H547" s="71">
        <v>50</v>
      </c>
      <c r="I547" s="314">
        <f t="shared" si="20"/>
        <v>605.5</v>
      </c>
      <c r="J547" s="182" t="s">
        <v>1698</v>
      </c>
      <c r="K547" s="403"/>
      <c r="L547" s="398"/>
      <c r="M547" s="400"/>
      <c r="N547" s="103"/>
      <c r="O547" s="103"/>
      <c r="P547" s="103"/>
    </row>
    <row r="548" spans="1:16" ht="15.75" x14ac:dyDescent="0.25">
      <c r="A548" s="71">
        <v>542</v>
      </c>
      <c r="B548" s="71" t="s">
        <v>1960</v>
      </c>
      <c r="C548" s="183" t="s">
        <v>2469</v>
      </c>
      <c r="D548" s="71">
        <v>10</v>
      </c>
      <c r="E548" s="183" t="s">
        <v>574</v>
      </c>
      <c r="F548" s="178">
        <v>175</v>
      </c>
      <c r="G548" s="105">
        <v>35</v>
      </c>
      <c r="H548" s="71">
        <v>50</v>
      </c>
      <c r="I548" s="314">
        <f t="shared" si="20"/>
        <v>605.5</v>
      </c>
      <c r="J548" s="182" t="s">
        <v>1698</v>
      </c>
      <c r="K548" s="403"/>
      <c r="L548" s="398"/>
      <c r="M548" s="400"/>
      <c r="N548" s="103"/>
      <c r="O548" s="103"/>
      <c r="P548" s="103"/>
    </row>
    <row r="549" spans="1:16" ht="15.75" x14ac:dyDescent="0.25">
      <c r="A549" s="71">
        <v>543</v>
      </c>
      <c r="B549" s="71" t="s">
        <v>1960</v>
      </c>
      <c r="C549" s="183" t="s">
        <v>2464</v>
      </c>
      <c r="D549" s="71">
        <v>10</v>
      </c>
      <c r="E549" s="183" t="s">
        <v>574</v>
      </c>
      <c r="F549" s="178">
        <v>175</v>
      </c>
      <c r="G549" s="105">
        <v>100</v>
      </c>
      <c r="H549" s="71">
        <v>100</v>
      </c>
      <c r="I549" s="314">
        <f t="shared" si="20"/>
        <v>1730</v>
      </c>
      <c r="J549" s="182" t="s">
        <v>1698</v>
      </c>
      <c r="K549" s="403"/>
      <c r="L549" s="398"/>
      <c r="M549" s="399"/>
      <c r="N549" s="103"/>
      <c r="O549" s="103"/>
      <c r="P549" s="103"/>
    </row>
    <row r="550" spans="1:16" ht="15.75" x14ac:dyDescent="0.25">
      <c r="A550" s="71">
        <v>544</v>
      </c>
      <c r="B550" s="71" t="s">
        <v>1960</v>
      </c>
      <c r="C550" s="183" t="s">
        <v>2465</v>
      </c>
      <c r="D550" s="71">
        <v>10</v>
      </c>
      <c r="E550" s="183" t="s">
        <v>574</v>
      </c>
      <c r="F550" s="178">
        <v>175</v>
      </c>
      <c r="G550" s="105">
        <v>50</v>
      </c>
      <c r="H550" s="71">
        <v>50</v>
      </c>
      <c r="I550" s="314">
        <f t="shared" si="20"/>
        <v>865</v>
      </c>
      <c r="J550" s="182" t="s">
        <v>1698</v>
      </c>
      <c r="K550" s="403"/>
      <c r="L550" s="398"/>
      <c r="M550" s="399"/>
      <c r="N550" s="103"/>
      <c r="O550" s="103"/>
      <c r="P550" s="103"/>
    </row>
    <row r="551" spans="1:16" ht="15.75" x14ac:dyDescent="0.25">
      <c r="A551" s="71">
        <v>545</v>
      </c>
      <c r="B551" s="71" t="s">
        <v>1960</v>
      </c>
      <c r="C551" s="183" t="s">
        <v>2466</v>
      </c>
      <c r="D551" s="71">
        <v>10</v>
      </c>
      <c r="E551" s="183" t="s">
        <v>574</v>
      </c>
      <c r="F551" s="178">
        <v>175</v>
      </c>
      <c r="G551" s="105">
        <v>50</v>
      </c>
      <c r="H551" s="71">
        <v>50</v>
      </c>
      <c r="I551" s="314">
        <f t="shared" si="20"/>
        <v>865</v>
      </c>
      <c r="J551" s="182" t="s">
        <v>1698</v>
      </c>
      <c r="K551" s="403"/>
      <c r="L551" s="398"/>
      <c r="M551" s="400"/>
      <c r="N551" s="103"/>
      <c r="O551" s="103"/>
      <c r="P551" s="103"/>
    </row>
    <row r="552" spans="1:16" ht="15.75" x14ac:dyDescent="0.25">
      <c r="A552" s="71">
        <v>546</v>
      </c>
      <c r="B552" s="71" t="s">
        <v>1960</v>
      </c>
      <c r="C552" s="183" t="s">
        <v>2461</v>
      </c>
      <c r="D552" s="71">
        <v>10</v>
      </c>
      <c r="E552" s="183" t="s">
        <v>574</v>
      </c>
      <c r="F552" s="178">
        <v>175</v>
      </c>
      <c r="G552" s="105">
        <v>75</v>
      </c>
      <c r="H552" s="71">
        <v>75</v>
      </c>
      <c r="I552" s="314">
        <f t="shared" si="20"/>
        <v>1297.5</v>
      </c>
      <c r="J552" s="182" t="s">
        <v>1698</v>
      </c>
      <c r="K552" s="403"/>
      <c r="L552" s="398"/>
      <c r="M552" s="400"/>
      <c r="N552" s="103"/>
      <c r="O552" s="103"/>
      <c r="P552" s="103"/>
    </row>
    <row r="553" spans="1:16" ht="15.75" x14ac:dyDescent="0.25">
      <c r="A553" s="71">
        <v>547</v>
      </c>
      <c r="B553" s="71" t="s">
        <v>1960</v>
      </c>
      <c r="C553" s="183" t="s">
        <v>2462</v>
      </c>
      <c r="D553" s="71">
        <v>10</v>
      </c>
      <c r="E553" s="183" t="s">
        <v>574</v>
      </c>
      <c r="F553" s="178">
        <v>175</v>
      </c>
      <c r="G553" s="105">
        <v>50</v>
      </c>
      <c r="H553" s="71">
        <v>50</v>
      </c>
      <c r="I553" s="314">
        <f t="shared" si="20"/>
        <v>865</v>
      </c>
      <c r="J553" s="182" t="s">
        <v>1698</v>
      </c>
      <c r="K553" s="403"/>
      <c r="L553" s="398"/>
      <c r="M553" s="400"/>
      <c r="N553" s="103"/>
      <c r="O553" s="103"/>
      <c r="P553" s="103"/>
    </row>
    <row r="554" spans="1:16" ht="15.75" x14ac:dyDescent="0.25">
      <c r="A554" s="71">
        <v>548</v>
      </c>
      <c r="B554" s="71" t="s">
        <v>1960</v>
      </c>
      <c r="C554" s="183" t="s">
        <v>2463</v>
      </c>
      <c r="D554" s="71">
        <v>10</v>
      </c>
      <c r="E554" s="183" t="s">
        <v>574</v>
      </c>
      <c r="F554" s="178">
        <v>175</v>
      </c>
      <c r="G554" s="105">
        <v>100</v>
      </c>
      <c r="H554" s="71">
        <v>100</v>
      </c>
      <c r="I554" s="314">
        <f t="shared" si="20"/>
        <v>1730</v>
      </c>
      <c r="J554" s="182" t="s">
        <v>1698</v>
      </c>
      <c r="K554" s="403"/>
      <c r="L554" s="398"/>
      <c r="M554" s="399"/>
      <c r="N554" s="103"/>
      <c r="O554" s="103"/>
      <c r="P554" s="103"/>
    </row>
    <row r="555" spans="1:16" ht="15.75" x14ac:dyDescent="0.25">
      <c r="A555" s="71">
        <v>549</v>
      </c>
      <c r="B555" s="71" t="s">
        <v>1960</v>
      </c>
      <c r="C555" s="183" t="s">
        <v>2457</v>
      </c>
      <c r="D555" s="71">
        <v>10</v>
      </c>
      <c r="E555" s="183" t="s">
        <v>574</v>
      </c>
      <c r="F555" s="178">
        <v>175</v>
      </c>
      <c r="G555" s="105">
        <v>14</v>
      </c>
      <c r="H555" s="71">
        <v>75</v>
      </c>
      <c r="I555" s="314">
        <f t="shared" si="20"/>
        <v>242.20000000000002</v>
      </c>
      <c r="J555" s="182" t="s">
        <v>1698</v>
      </c>
      <c r="K555" s="403"/>
      <c r="L555" s="398"/>
      <c r="M555" s="400"/>
      <c r="N555" s="103"/>
      <c r="O555" s="103"/>
      <c r="P555" s="103"/>
    </row>
    <row r="556" spans="1:16" ht="15.75" x14ac:dyDescent="0.25">
      <c r="A556" s="71">
        <v>550</v>
      </c>
      <c r="B556" s="71" t="s">
        <v>1960</v>
      </c>
      <c r="C556" s="183" t="s">
        <v>2458</v>
      </c>
      <c r="D556" s="71">
        <v>10</v>
      </c>
      <c r="E556" s="183" t="s">
        <v>574</v>
      </c>
      <c r="F556" s="178">
        <v>175</v>
      </c>
      <c r="G556" s="105">
        <v>35</v>
      </c>
      <c r="H556" s="71">
        <v>50</v>
      </c>
      <c r="I556" s="314">
        <f t="shared" si="20"/>
        <v>605.5</v>
      </c>
      <c r="J556" s="182" t="s">
        <v>1698</v>
      </c>
      <c r="K556" s="403"/>
      <c r="L556" s="398"/>
      <c r="M556" s="399"/>
      <c r="N556" s="103"/>
      <c r="O556" s="103"/>
      <c r="P556" s="103"/>
    </row>
    <row r="557" spans="1:16" ht="15.75" x14ac:dyDescent="0.25">
      <c r="A557" s="71">
        <v>551</v>
      </c>
      <c r="B557" s="71" t="s">
        <v>1960</v>
      </c>
      <c r="C557" s="183" t="s">
        <v>2459</v>
      </c>
      <c r="D557" s="71">
        <v>10</v>
      </c>
      <c r="E557" s="183" t="s">
        <v>574</v>
      </c>
      <c r="F557" s="178">
        <v>175</v>
      </c>
      <c r="G557" s="105">
        <v>35</v>
      </c>
      <c r="H557" s="71">
        <v>50</v>
      </c>
      <c r="I557" s="314">
        <f t="shared" si="20"/>
        <v>605.5</v>
      </c>
      <c r="J557" s="182" t="s">
        <v>1698</v>
      </c>
      <c r="K557" s="403"/>
      <c r="L557" s="398"/>
      <c r="M557" s="399"/>
      <c r="N557" s="103"/>
      <c r="O557" s="103"/>
      <c r="P557" s="103"/>
    </row>
    <row r="558" spans="1:16" ht="15.75" x14ac:dyDescent="0.25">
      <c r="A558" s="71">
        <v>552</v>
      </c>
      <c r="B558" s="71" t="s">
        <v>1960</v>
      </c>
      <c r="C558" s="183" t="s">
        <v>2460</v>
      </c>
      <c r="D558" s="71">
        <v>10</v>
      </c>
      <c r="E558" s="183" t="s">
        <v>574</v>
      </c>
      <c r="F558" s="178">
        <v>175</v>
      </c>
      <c r="G558" s="105">
        <v>21</v>
      </c>
      <c r="H558" s="71">
        <v>40</v>
      </c>
      <c r="I558" s="314">
        <f t="shared" si="20"/>
        <v>363.3</v>
      </c>
      <c r="J558" s="182" t="s">
        <v>1698</v>
      </c>
      <c r="K558" s="403"/>
      <c r="L558" s="398"/>
      <c r="M558" s="400"/>
      <c r="N558" s="103"/>
      <c r="O558" s="103"/>
      <c r="P558" s="103"/>
    </row>
    <row r="559" spans="1:16" ht="15.75" x14ac:dyDescent="0.25">
      <c r="A559" s="71">
        <v>553</v>
      </c>
      <c r="B559" s="71" t="s">
        <v>1960</v>
      </c>
      <c r="C559" s="183" t="s">
        <v>2455</v>
      </c>
      <c r="D559" s="71">
        <v>10</v>
      </c>
      <c r="E559" s="183" t="s">
        <v>574</v>
      </c>
      <c r="F559" s="178">
        <v>175</v>
      </c>
      <c r="G559" s="105">
        <v>29</v>
      </c>
      <c r="H559" s="71">
        <v>50</v>
      </c>
      <c r="I559" s="314">
        <f t="shared" si="20"/>
        <v>501.70000000000005</v>
      </c>
      <c r="J559" s="182" t="s">
        <v>1698</v>
      </c>
      <c r="K559" s="403"/>
      <c r="L559" s="398"/>
      <c r="M559" s="400"/>
      <c r="N559" s="103"/>
      <c r="O559" s="103"/>
      <c r="P559" s="103"/>
    </row>
    <row r="560" spans="1:16" ht="15.75" x14ac:dyDescent="0.25">
      <c r="A560" s="71">
        <v>554</v>
      </c>
      <c r="B560" s="71" t="s">
        <v>1960</v>
      </c>
      <c r="C560" s="183" t="s">
        <v>2438</v>
      </c>
      <c r="D560" s="71">
        <v>10</v>
      </c>
      <c r="E560" s="183" t="s">
        <v>574</v>
      </c>
      <c r="F560" s="178">
        <v>175</v>
      </c>
      <c r="G560" s="105">
        <v>29</v>
      </c>
      <c r="H560" s="71">
        <v>50</v>
      </c>
      <c r="I560" s="328">
        <f t="shared" si="20"/>
        <v>501.70000000000005</v>
      </c>
      <c r="J560" s="182" t="s">
        <v>1698</v>
      </c>
      <c r="K560" s="403"/>
      <c r="L560" s="398"/>
      <c r="M560" s="400"/>
      <c r="N560" s="103"/>
      <c r="O560" s="103"/>
      <c r="P560" s="103"/>
    </row>
    <row r="561" spans="1:16" ht="15.75" x14ac:dyDescent="0.25">
      <c r="A561" s="71">
        <v>555</v>
      </c>
      <c r="B561" s="71" t="s">
        <v>1960</v>
      </c>
      <c r="C561" s="183" t="s">
        <v>2456</v>
      </c>
      <c r="D561" s="71">
        <v>10</v>
      </c>
      <c r="E561" s="183" t="s">
        <v>574</v>
      </c>
      <c r="F561" s="178">
        <v>175</v>
      </c>
      <c r="G561" s="105">
        <v>29</v>
      </c>
      <c r="H561" s="71">
        <v>50</v>
      </c>
      <c r="I561" s="314">
        <f t="shared" si="20"/>
        <v>501.70000000000005</v>
      </c>
      <c r="J561" s="182" t="s">
        <v>1698</v>
      </c>
      <c r="K561" s="403"/>
      <c r="L561" s="401"/>
      <c r="M561" s="400"/>
      <c r="N561" s="103"/>
      <c r="O561" s="103"/>
      <c r="P561" s="103"/>
    </row>
    <row r="562" spans="1:16" ht="15.75" x14ac:dyDescent="0.25">
      <c r="A562" s="71">
        <v>556</v>
      </c>
      <c r="B562" s="71" t="s">
        <v>1960</v>
      </c>
      <c r="C562" s="183" t="s">
        <v>2451</v>
      </c>
      <c r="D562" s="71">
        <v>10</v>
      </c>
      <c r="E562" s="183" t="s">
        <v>574</v>
      </c>
      <c r="F562" s="178">
        <v>175</v>
      </c>
      <c r="G562" s="105">
        <v>35</v>
      </c>
      <c r="H562" s="71">
        <v>50</v>
      </c>
      <c r="I562" s="314">
        <f t="shared" si="20"/>
        <v>605.5</v>
      </c>
      <c r="J562" s="182" t="s">
        <v>1698</v>
      </c>
      <c r="K562" s="403"/>
      <c r="L562" s="398"/>
      <c r="M562" s="400"/>
      <c r="N562" s="103"/>
      <c r="O562" s="103"/>
      <c r="P562" s="103"/>
    </row>
    <row r="563" spans="1:16" ht="15.75" x14ac:dyDescent="0.25">
      <c r="A563" s="71">
        <v>557</v>
      </c>
      <c r="B563" s="71" t="s">
        <v>1960</v>
      </c>
      <c r="C563" s="183" t="s">
        <v>2452</v>
      </c>
      <c r="D563" s="71">
        <v>10</v>
      </c>
      <c r="E563" s="183" t="s">
        <v>574</v>
      </c>
      <c r="F563" s="178">
        <v>175</v>
      </c>
      <c r="G563" s="105">
        <v>50</v>
      </c>
      <c r="H563" s="71">
        <v>50</v>
      </c>
      <c r="I563" s="314">
        <f t="shared" si="20"/>
        <v>865</v>
      </c>
      <c r="J563" s="182" t="s">
        <v>1698</v>
      </c>
      <c r="K563" s="403"/>
      <c r="L563" s="398"/>
      <c r="M563" s="400"/>
      <c r="N563" s="103"/>
      <c r="O563" s="103"/>
      <c r="P563" s="103"/>
    </row>
    <row r="564" spans="1:16" ht="15.75" x14ac:dyDescent="0.25">
      <c r="A564" s="71">
        <v>558</v>
      </c>
      <c r="B564" s="71" t="s">
        <v>1960</v>
      </c>
      <c r="C564" s="183" t="s">
        <v>2453</v>
      </c>
      <c r="D564" s="71">
        <v>10</v>
      </c>
      <c r="E564" s="183" t="s">
        <v>574</v>
      </c>
      <c r="F564" s="178">
        <v>175</v>
      </c>
      <c r="G564" s="105">
        <v>75</v>
      </c>
      <c r="H564" s="71">
        <v>75</v>
      </c>
      <c r="I564" s="314">
        <f t="shared" si="20"/>
        <v>1297.5</v>
      </c>
      <c r="J564" s="182" t="s">
        <v>1698</v>
      </c>
      <c r="K564" s="403"/>
      <c r="L564" s="398"/>
      <c r="M564" s="399"/>
      <c r="N564" s="103"/>
      <c r="O564" s="103"/>
      <c r="P564" s="103"/>
    </row>
    <row r="565" spans="1:16" ht="15.75" x14ac:dyDescent="0.25">
      <c r="A565" s="71">
        <v>559</v>
      </c>
      <c r="B565" s="71" t="s">
        <v>1960</v>
      </c>
      <c r="C565" s="183" t="s">
        <v>2454</v>
      </c>
      <c r="D565" s="71">
        <v>10</v>
      </c>
      <c r="E565" s="183" t="s">
        <v>574</v>
      </c>
      <c r="F565" s="178">
        <v>175</v>
      </c>
      <c r="G565" s="105">
        <v>30</v>
      </c>
      <c r="H565" s="71">
        <v>30</v>
      </c>
      <c r="I565" s="314">
        <f t="shared" si="20"/>
        <v>519</v>
      </c>
      <c r="J565" s="182" t="s">
        <v>1698</v>
      </c>
      <c r="K565" s="403"/>
      <c r="L565" s="398"/>
      <c r="M565" s="400"/>
      <c r="N565" s="103"/>
      <c r="O565" s="103"/>
      <c r="P565" s="103"/>
    </row>
    <row r="566" spans="1:16" ht="15.75" x14ac:dyDescent="0.25">
      <c r="A566" s="71">
        <v>560</v>
      </c>
      <c r="B566" s="71" t="s">
        <v>1960</v>
      </c>
      <c r="C566" s="183" t="s">
        <v>2447</v>
      </c>
      <c r="D566" s="71">
        <v>10</v>
      </c>
      <c r="E566" s="183" t="s">
        <v>574</v>
      </c>
      <c r="F566" s="178">
        <v>175</v>
      </c>
      <c r="G566" s="105">
        <v>29</v>
      </c>
      <c r="H566" s="71">
        <v>50</v>
      </c>
      <c r="I566" s="314">
        <f t="shared" si="20"/>
        <v>501.70000000000005</v>
      </c>
      <c r="J566" s="182" t="s">
        <v>1698</v>
      </c>
      <c r="K566" s="403"/>
      <c r="L566" s="398"/>
      <c r="M566" s="400"/>
      <c r="N566" s="103"/>
      <c r="O566" s="103"/>
      <c r="P566" s="103"/>
    </row>
    <row r="567" spans="1:16" ht="15.75" x14ac:dyDescent="0.25">
      <c r="A567" s="71">
        <v>561</v>
      </c>
      <c r="B567" s="71" t="s">
        <v>1960</v>
      </c>
      <c r="C567" s="183" t="s">
        <v>2448</v>
      </c>
      <c r="D567" s="71">
        <v>10</v>
      </c>
      <c r="E567" s="183" t="s">
        <v>574</v>
      </c>
      <c r="F567" s="178">
        <v>175</v>
      </c>
      <c r="G567" s="105">
        <v>29</v>
      </c>
      <c r="H567" s="71">
        <v>50</v>
      </c>
      <c r="I567" s="314">
        <f t="shared" si="20"/>
        <v>501.70000000000005</v>
      </c>
      <c r="J567" s="182" t="s">
        <v>1698</v>
      </c>
      <c r="K567" s="403"/>
      <c r="L567" s="398"/>
      <c r="M567" s="400"/>
      <c r="N567" s="103"/>
      <c r="O567" s="103"/>
      <c r="P567" s="103"/>
    </row>
    <row r="568" spans="1:16" ht="15.75" x14ac:dyDescent="0.25">
      <c r="A568" s="71">
        <v>562</v>
      </c>
      <c r="B568" s="71" t="s">
        <v>1960</v>
      </c>
      <c r="C568" s="183" t="s">
        <v>2449</v>
      </c>
      <c r="D568" s="71">
        <v>10</v>
      </c>
      <c r="E568" s="183" t="s">
        <v>574</v>
      </c>
      <c r="F568" s="178">
        <v>175</v>
      </c>
      <c r="G568" s="105">
        <v>29</v>
      </c>
      <c r="H568" s="71">
        <v>50</v>
      </c>
      <c r="I568" s="314">
        <f t="shared" si="20"/>
        <v>501.70000000000005</v>
      </c>
      <c r="J568" s="182" t="s">
        <v>1698</v>
      </c>
      <c r="K568" s="403"/>
      <c r="L568" s="398"/>
      <c r="M568" s="400"/>
      <c r="N568" s="103"/>
      <c r="O568" s="103"/>
      <c r="P568" s="103"/>
    </row>
    <row r="569" spans="1:16" ht="15.75" x14ac:dyDescent="0.25">
      <c r="A569" s="71">
        <v>563</v>
      </c>
      <c r="B569" s="71" t="s">
        <v>1960</v>
      </c>
      <c r="C569" s="183" t="s">
        <v>2450</v>
      </c>
      <c r="D569" s="71">
        <v>10</v>
      </c>
      <c r="E569" s="183" t="s">
        <v>574</v>
      </c>
      <c r="F569" s="178">
        <v>175</v>
      </c>
      <c r="G569" s="105">
        <v>29</v>
      </c>
      <c r="H569" s="71">
        <v>50</v>
      </c>
      <c r="I569" s="314">
        <f t="shared" si="20"/>
        <v>501.70000000000005</v>
      </c>
      <c r="J569" s="182" t="s">
        <v>1698</v>
      </c>
      <c r="K569" s="403"/>
      <c r="L569" s="402"/>
      <c r="M569" s="400"/>
      <c r="N569" s="103"/>
      <c r="O569" s="103"/>
      <c r="P569" s="103"/>
    </row>
    <row r="570" spans="1:16" ht="15.75" x14ac:dyDescent="0.25">
      <c r="A570" s="71">
        <v>564</v>
      </c>
      <c r="B570" s="71" t="s">
        <v>1960</v>
      </c>
      <c r="C570" s="183" t="s">
        <v>2446</v>
      </c>
      <c r="D570" s="71">
        <v>10</v>
      </c>
      <c r="E570" s="183" t="s">
        <v>574</v>
      </c>
      <c r="F570" s="178">
        <v>175</v>
      </c>
      <c r="G570" s="105">
        <v>29</v>
      </c>
      <c r="H570" s="71">
        <v>50</v>
      </c>
      <c r="I570" s="314">
        <f t="shared" si="20"/>
        <v>501.70000000000005</v>
      </c>
      <c r="J570" s="182" t="s">
        <v>1698</v>
      </c>
      <c r="K570" s="403"/>
      <c r="L570" s="402"/>
      <c r="M570" s="400"/>
      <c r="N570" s="103"/>
      <c r="O570" s="103"/>
      <c r="P570" s="103"/>
    </row>
    <row r="571" spans="1:16" ht="15.75" x14ac:dyDescent="0.25">
      <c r="A571" s="71">
        <v>565</v>
      </c>
      <c r="B571" s="71" t="s">
        <v>1960</v>
      </c>
      <c r="C571" s="183" t="s">
        <v>2445</v>
      </c>
      <c r="D571" s="71">
        <v>10</v>
      </c>
      <c r="E571" s="183" t="s">
        <v>574</v>
      </c>
      <c r="F571" s="178">
        <v>175</v>
      </c>
      <c r="G571" s="105">
        <v>12</v>
      </c>
      <c r="H571" s="71">
        <v>50</v>
      </c>
      <c r="I571" s="314">
        <f t="shared" si="20"/>
        <v>207.60000000000002</v>
      </c>
      <c r="J571" s="182" t="s">
        <v>1698</v>
      </c>
      <c r="K571" s="403"/>
      <c r="L571" s="402"/>
      <c r="M571" s="400"/>
      <c r="N571" s="103"/>
      <c r="O571" s="103"/>
      <c r="P571" s="103"/>
    </row>
    <row r="572" spans="1:16" ht="15.75" x14ac:dyDescent="0.25">
      <c r="A572" s="71">
        <v>566</v>
      </c>
      <c r="B572" s="71" t="s">
        <v>1960</v>
      </c>
      <c r="C572" s="183" t="s">
        <v>1941</v>
      </c>
      <c r="D572" s="71">
        <v>10</v>
      </c>
      <c r="E572" s="183" t="s">
        <v>574</v>
      </c>
      <c r="F572" s="178">
        <v>175</v>
      </c>
      <c r="G572" s="105">
        <v>44</v>
      </c>
      <c r="H572" s="71">
        <v>50</v>
      </c>
      <c r="I572" s="314">
        <f t="shared" si="20"/>
        <v>761.2</v>
      </c>
      <c r="J572" s="182" t="s">
        <v>1698</v>
      </c>
      <c r="K572" s="403"/>
      <c r="L572" s="402"/>
      <c r="M572" s="400"/>
      <c r="N572" s="103"/>
      <c r="O572" s="103"/>
      <c r="P572" s="103"/>
    </row>
    <row r="573" spans="1:16" ht="15.75" x14ac:dyDescent="0.25">
      <c r="A573" s="71">
        <v>567</v>
      </c>
      <c r="B573" s="71" t="s">
        <v>1960</v>
      </c>
      <c r="C573" s="183" t="s">
        <v>1942</v>
      </c>
      <c r="D573" s="71">
        <v>10</v>
      </c>
      <c r="E573" s="183" t="s">
        <v>574</v>
      </c>
      <c r="F573" s="178">
        <v>175</v>
      </c>
      <c r="G573" s="105">
        <v>29</v>
      </c>
      <c r="H573" s="71">
        <v>50</v>
      </c>
      <c r="I573" s="314">
        <f t="shared" si="20"/>
        <v>501.70000000000005</v>
      </c>
      <c r="J573" s="182" t="s">
        <v>1698</v>
      </c>
      <c r="K573" s="403"/>
      <c r="L573" s="402"/>
      <c r="M573" s="400"/>
      <c r="N573" s="103"/>
      <c r="O573" s="103"/>
      <c r="P573" s="103"/>
    </row>
    <row r="574" spans="1:16" ht="15.75" x14ac:dyDescent="0.25">
      <c r="A574" s="71">
        <v>568</v>
      </c>
      <c r="B574" s="71" t="s">
        <v>1960</v>
      </c>
      <c r="C574" s="183" t="s">
        <v>1943</v>
      </c>
      <c r="D574" s="71">
        <v>10</v>
      </c>
      <c r="E574" s="183" t="s">
        <v>574</v>
      </c>
      <c r="F574" s="178">
        <v>175</v>
      </c>
      <c r="G574" s="105">
        <v>29</v>
      </c>
      <c r="H574" s="71">
        <v>50</v>
      </c>
      <c r="I574" s="314">
        <f t="shared" si="20"/>
        <v>501.70000000000005</v>
      </c>
      <c r="J574" s="182" t="s">
        <v>1698</v>
      </c>
      <c r="K574" s="403"/>
      <c r="L574" s="402"/>
      <c r="M574" s="400"/>
      <c r="N574" s="103"/>
      <c r="O574" s="103"/>
      <c r="P574" s="103"/>
    </row>
    <row r="575" spans="1:16" ht="15.75" x14ac:dyDescent="0.25">
      <c r="A575" s="71">
        <v>569</v>
      </c>
      <c r="B575" s="71" t="s">
        <v>1960</v>
      </c>
      <c r="C575" s="183" t="s">
        <v>1944</v>
      </c>
      <c r="D575" s="71">
        <v>10</v>
      </c>
      <c r="E575" s="183" t="s">
        <v>574</v>
      </c>
      <c r="F575" s="178">
        <v>175</v>
      </c>
      <c r="G575" s="105">
        <v>29</v>
      </c>
      <c r="H575" s="71">
        <v>50</v>
      </c>
      <c r="I575" s="314">
        <f t="shared" si="20"/>
        <v>501.70000000000005</v>
      </c>
      <c r="J575" s="182" t="s">
        <v>1698</v>
      </c>
      <c r="K575" s="403"/>
      <c r="L575" s="402"/>
      <c r="M575" s="400"/>
      <c r="N575" s="103"/>
      <c r="O575" s="103"/>
      <c r="P575" s="103"/>
    </row>
    <row r="576" spans="1:16" ht="15.75" x14ac:dyDescent="0.25">
      <c r="A576" s="71">
        <v>570</v>
      </c>
      <c r="B576" s="71" t="s">
        <v>1960</v>
      </c>
      <c r="C576" s="183" t="s">
        <v>1945</v>
      </c>
      <c r="D576" s="71">
        <v>10</v>
      </c>
      <c r="E576" s="183" t="s">
        <v>574</v>
      </c>
      <c r="F576" s="178">
        <v>175</v>
      </c>
      <c r="G576" s="105">
        <v>23</v>
      </c>
      <c r="H576" s="71">
        <v>75</v>
      </c>
      <c r="I576" s="314">
        <f t="shared" si="20"/>
        <v>397.90000000000003</v>
      </c>
      <c r="J576" s="182" t="s">
        <v>1698</v>
      </c>
      <c r="K576" s="403"/>
      <c r="L576" s="402"/>
      <c r="M576" s="400"/>
      <c r="N576" s="103"/>
      <c r="O576" s="103"/>
      <c r="P576" s="103"/>
    </row>
    <row r="577" spans="1:22" ht="15.75" x14ac:dyDescent="0.25">
      <c r="A577" s="71">
        <v>571</v>
      </c>
      <c r="B577" s="71" t="s">
        <v>1960</v>
      </c>
      <c r="C577" s="183" t="s">
        <v>2441</v>
      </c>
      <c r="D577" s="71">
        <v>10</v>
      </c>
      <c r="E577" s="183" t="s">
        <v>574</v>
      </c>
      <c r="F577" s="178">
        <v>175</v>
      </c>
      <c r="G577" s="105">
        <v>35</v>
      </c>
      <c r="H577" s="71">
        <v>50</v>
      </c>
      <c r="I577" s="314">
        <f t="shared" si="20"/>
        <v>605.5</v>
      </c>
      <c r="J577" s="182" t="s">
        <v>1698</v>
      </c>
      <c r="K577" s="403"/>
      <c r="L577" s="402"/>
      <c r="M577" s="400"/>
      <c r="N577" s="103"/>
      <c r="O577" s="103"/>
      <c r="P577" s="103"/>
    </row>
    <row r="578" spans="1:22" ht="15.75" x14ac:dyDescent="0.25">
      <c r="A578" s="71">
        <v>572</v>
      </c>
      <c r="B578" s="71" t="s">
        <v>1960</v>
      </c>
      <c r="C578" s="183" t="s">
        <v>2442</v>
      </c>
      <c r="D578" s="71">
        <v>10</v>
      </c>
      <c r="E578" s="183" t="s">
        <v>574</v>
      </c>
      <c r="F578" s="178">
        <v>175</v>
      </c>
      <c r="G578" s="105">
        <v>58</v>
      </c>
      <c r="H578" s="71">
        <v>50</v>
      </c>
      <c r="I578" s="314">
        <f t="shared" si="20"/>
        <v>1003.4000000000001</v>
      </c>
      <c r="J578" s="182" t="s">
        <v>1698</v>
      </c>
      <c r="K578" s="403"/>
      <c r="L578" s="402"/>
      <c r="M578" s="400"/>
      <c r="N578" s="103"/>
      <c r="O578" s="103"/>
      <c r="P578" s="103"/>
    </row>
    <row r="579" spans="1:22" ht="15.75" x14ac:dyDescent="0.25">
      <c r="A579" s="71">
        <v>573</v>
      </c>
      <c r="B579" s="71" t="s">
        <v>1960</v>
      </c>
      <c r="C579" s="183" t="s">
        <v>2443</v>
      </c>
      <c r="D579" s="71">
        <v>10</v>
      </c>
      <c r="E579" s="183" t="s">
        <v>574</v>
      </c>
      <c r="F579" s="178">
        <v>175</v>
      </c>
      <c r="G579" s="105">
        <v>29</v>
      </c>
      <c r="H579" s="71">
        <v>50</v>
      </c>
      <c r="I579" s="314">
        <f t="shared" si="20"/>
        <v>501.70000000000005</v>
      </c>
      <c r="J579" s="182" t="s">
        <v>1698</v>
      </c>
      <c r="K579" s="403"/>
      <c r="L579" s="402"/>
      <c r="M579" s="400"/>
      <c r="N579" s="103"/>
      <c r="O579" s="103"/>
      <c r="P579" s="103"/>
    </row>
    <row r="580" spans="1:22" ht="15.75" x14ac:dyDescent="0.25">
      <c r="A580" s="71">
        <v>574</v>
      </c>
      <c r="B580" s="71" t="s">
        <v>1960</v>
      </c>
      <c r="C580" s="183" t="s">
        <v>2444</v>
      </c>
      <c r="D580" s="71">
        <v>10</v>
      </c>
      <c r="E580" s="183" t="s">
        <v>574</v>
      </c>
      <c r="F580" s="178">
        <v>175</v>
      </c>
      <c r="G580" s="105">
        <v>23</v>
      </c>
      <c r="H580" s="71">
        <v>20</v>
      </c>
      <c r="I580" s="314">
        <f t="shared" si="20"/>
        <v>397.90000000000003</v>
      </c>
      <c r="J580" s="182" t="s">
        <v>1698</v>
      </c>
      <c r="K580" s="403"/>
      <c r="L580" s="402"/>
      <c r="M580" s="399"/>
      <c r="N580" s="103"/>
      <c r="O580" s="103"/>
      <c r="P580" s="103"/>
    </row>
    <row r="581" spans="1:22" ht="15.75" x14ac:dyDescent="0.25">
      <c r="A581" s="71">
        <v>575</v>
      </c>
      <c r="B581" s="71" t="s">
        <v>1960</v>
      </c>
      <c r="C581" s="183" t="s">
        <v>2439</v>
      </c>
      <c r="D581" s="71">
        <v>10</v>
      </c>
      <c r="E581" s="183" t="s">
        <v>574</v>
      </c>
      <c r="F581" s="178">
        <v>175</v>
      </c>
      <c r="G581" s="105">
        <v>29</v>
      </c>
      <c r="H581" s="71">
        <v>50</v>
      </c>
      <c r="I581" s="314">
        <f t="shared" si="20"/>
        <v>501.70000000000005</v>
      </c>
      <c r="J581" s="182" t="s">
        <v>1698</v>
      </c>
      <c r="K581" s="403"/>
      <c r="L581" s="402"/>
      <c r="M581" s="399"/>
      <c r="N581" s="103"/>
      <c r="O581" s="103"/>
      <c r="P581" s="103"/>
    </row>
    <row r="582" spans="1:22" ht="15.75" x14ac:dyDescent="0.25">
      <c r="A582" s="71">
        <v>576</v>
      </c>
      <c r="B582" s="71" t="s">
        <v>1960</v>
      </c>
      <c r="C582" s="183" t="s">
        <v>2440</v>
      </c>
      <c r="D582" s="71">
        <v>10</v>
      </c>
      <c r="E582" s="183" t="s">
        <v>574</v>
      </c>
      <c r="F582" s="178">
        <v>175</v>
      </c>
      <c r="G582" s="105">
        <v>23</v>
      </c>
      <c r="H582" s="71">
        <v>30</v>
      </c>
      <c r="I582" s="314">
        <f t="shared" si="20"/>
        <v>397.90000000000003</v>
      </c>
      <c r="J582" s="182" t="s">
        <v>1698</v>
      </c>
      <c r="K582" s="403"/>
      <c r="L582" s="402"/>
      <c r="M582" s="399"/>
      <c r="N582" s="103"/>
      <c r="O582" s="103"/>
      <c r="P582" s="103"/>
    </row>
    <row r="583" spans="1:22" ht="15.75" x14ac:dyDescent="0.25">
      <c r="A583" s="71">
        <v>577</v>
      </c>
      <c r="B583" s="71" t="s">
        <v>1960</v>
      </c>
      <c r="C583" s="183" t="s">
        <v>2435</v>
      </c>
      <c r="D583" s="71">
        <v>6</v>
      </c>
      <c r="E583" s="183" t="s">
        <v>574</v>
      </c>
      <c r="F583" s="178">
        <v>175</v>
      </c>
      <c r="G583" s="105">
        <v>175</v>
      </c>
      <c r="H583" s="71">
        <v>150</v>
      </c>
      <c r="I583" s="314">
        <f>1.73*D583*H583</f>
        <v>1556.9999999999998</v>
      </c>
      <c r="J583" s="182" t="s">
        <v>1698</v>
      </c>
      <c r="K583" s="403"/>
      <c r="L583" s="402"/>
      <c r="M583" s="399"/>
      <c r="N583" s="103"/>
      <c r="O583" s="103"/>
      <c r="P583" s="103"/>
    </row>
    <row r="584" spans="1:22" ht="15.75" x14ac:dyDescent="0.25">
      <c r="A584" s="71">
        <v>578</v>
      </c>
      <c r="B584" s="71" t="s">
        <v>1960</v>
      </c>
      <c r="C584" s="183" t="s">
        <v>2436</v>
      </c>
      <c r="D584" s="71">
        <v>6</v>
      </c>
      <c r="E584" s="183" t="s">
        <v>574</v>
      </c>
      <c r="F584" s="178">
        <v>175</v>
      </c>
      <c r="G584" s="105">
        <v>190</v>
      </c>
      <c r="H584" s="71">
        <v>150</v>
      </c>
      <c r="I584" s="314">
        <f>1.73*D584*H584</f>
        <v>1556.9999999999998</v>
      </c>
      <c r="J584" s="182" t="s">
        <v>1698</v>
      </c>
      <c r="K584" s="403"/>
      <c r="L584" s="402"/>
      <c r="M584" s="399"/>
      <c r="N584" s="103"/>
      <c r="O584" s="103"/>
      <c r="P584" s="103"/>
    </row>
    <row r="585" spans="1:22" ht="15.75" x14ac:dyDescent="0.25">
      <c r="A585" s="71">
        <v>579</v>
      </c>
      <c r="B585" s="71" t="s">
        <v>1960</v>
      </c>
      <c r="C585" s="183" t="s">
        <v>2437</v>
      </c>
      <c r="D585" s="71">
        <v>6</v>
      </c>
      <c r="E585" s="183" t="s">
        <v>574</v>
      </c>
      <c r="F585" s="178">
        <v>175</v>
      </c>
      <c r="G585" s="105">
        <v>126</v>
      </c>
      <c r="H585" s="71">
        <v>50</v>
      </c>
      <c r="I585" s="314">
        <f>1.73*D585*H585</f>
        <v>519</v>
      </c>
      <c r="J585" s="182" t="s">
        <v>1698</v>
      </c>
      <c r="K585" s="403"/>
      <c r="L585" s="402"/>
      <c r="M585" s="399"/>
      <c r="N585" s="103"/>
      <c r="O585" s="103"/>
      <c r="P585" s="103"/>
    </row>
    <row r="586" spans="1:22" ht="15.75" x14ac:dyDescent="0.25">
      <c r="A586" s="71">
        <v>580</v>
      </c>
      <c r="B586" s="71" t="s">
        <v>1960</v>
      </c>
      <c r="C586" s="183" t="s">
        <v>2434</v>
      </c>
      <c r="D586" s="71">
        <v>6</v>
      </c>
      <c r="E586" s="183" t="s">
        <v>574</v>
      </c>
      <c r="F586" s="178">
        <v>175</v>
      </c>
      <c r="G586" s="105">
        <v>100</v>
      </c>
      <c r="H586" s="71">
        <v>100</v>
      </c>
      <c r="I586" s="314">
        <f t="shared" ref="I586:I597" si="21">1.73*D586*G586</f>
        <v>1038</v>
      </c>
      <c r="J586" s="182" t="s">
        <v>1698</v>
      </c>
      <c r="K586" s="403"/>
      <c r="L586" s="402"/>
      <c r="M586" s="399"/>
      <c r="N586" s="103"/>
      <c r="O586" s="103"/>
      <c r="P586" s="103"/>
    </row>
    <row r="587" spans="1:22" ht="15.75" x14ac:dyDescent="0.25">
      <c r="A587" s="71">
        <v>581</v>
      </c>
      <c r="B587" s="71" t="s">
        <v>1960</v>
      </c>
      <c r="C587" s="183" t="s">
        <v>2433</v>
      </c>
      <c r="D587" s="71">
        <v>6</v>
      </c>
      <c r="E587" s="183" t="s">
        <v>574</v>
      </c>
      <c r="F587" s="178">
        <v>175</v>
      </c>
      <c r="G587" s="105">
        <v>87</v>
      </c>
      <c r="H587" s="71">
        <v>150</v>
      </c>
      <c r="I587" s="314">
        <f t="shared" si="21"/>
        <v>903.06</v>
      </c>
      <c r="J587" s="182" t="s">
        <v>1698</v>
      </c>
      <c r="K587" s="403"/>
      <c r="L587" s="402"/>
      <c r="M587" s="399"/>
      <c r="N587" s="103"/>
      <c r="O587" s="103"/>
      <c r="P587" s="103"/>
    </row>
    <row r="588" spans="1:22" ht="15.75" x14ac:dyDescent="0.25">
      <c r="A588" s="71">
        <v>582</v>
      </c>
      <c r="B588" s="71" t="s">
        <v>1960</v>
      </c>
      <c r="C588" s="183" t="s">
        <v>2432</v>
      </c>
      <c r="D588" s="71">
        <v>6</v>
      </c>
      <c r="E588" s="183" t="s">
        <v>574</v>
      </c>
      <c r="F588" s="178">
        <v>175</v>
      </c>
      <c r="G588" s="105">
        <v>350</v>
      </c>
      <c r="H588" s="71">
        <v>600</v>
      </c>
      <c r="I588" s="314">
        <f t="shared" si="21"/>
        <v>3632.9999999999995</v>
      </c>
      <c r="J588" s="182" t="s">
        <v>1698</v>
      </c>
      <c r="K588" s="403"/>
      <c r="L588" s="402"/>
      <c r="M588" s="399"/>
      <c r="N588" s="103"/>
      <c r="O588" s="103"/>
      <c r="P588" s="103"/>
    </row>
    <row r="589" spans="1:22" ht="15.75" x14ac:dyDescent="0.25">
      <c r="A589" s="71">
        <v>583</v>
      </c>
      <c r="B589" s="71" t="s">
        <v>1960</v>
      </c>
      <c r="C589" s="183" t="s">
        <v>2431</v>
      </c>
      <c r="D589" s="71">
        <v>10</v>
      </c>
      <c r="E589" s="183" t="s">
        <v>574</v>
      </c>
      <c r="F589" s="178">
        <v>175</v>
      </c>
      <c r="G589" s="105">
        <v>29</v>
      </c>
      <c r="H589" s="71">
        <v>50</v>
      </c>
      <c r="I589" s="314">
        <f t="shared" si="21"/>
        <v>501.70000000000005</v>
      </c>
      <c r="J589" s="182" t="s">
        <v>1698</v>
      </c>
      <c r="K589" s="403"/>
      <c r="L589" s="402"/>
      <c r="M589" s="399"/>
      <c r="N589" s="103"/>
      <c r="O589" s="103"/>
      <c r="P589" s="103"/>
    </row>
    <row r="590" spans="1:22" ht="15.75" x14ac:dyDescent="0.25">
      <c r="A590" s="71">
        <v>584</v>
      </c>
      <c r="B590" s="178" t="s">
        <v>1961</v>
      </c>
      <c r="C590" s="180" t="s">
        <v>2428</v>
      </c>
      <c r="D590" s="71">
        <v>10</v>
      </c>
      <c r="E590" s="174" t="s">
        <v>574</v>
      </c>
      <c r="F590" s="178">
        <v>175</v>
      </c>
      <c r="G590" s="105">
        <v>50</v>
      </c>
      <c r="H590" s="71">
        <v>50</v>
      </c>
      <c r="I590" s="360">
        <f t="shared" si="21"/>
        <v>865</v>
      </c>
      <c r="J590" s="318" t="s">
        <v>1698</v>
      </c>
      <c r="K590" s="403"/>
      <c r="L590" s="402"/>
      <c r="M590" s="297"/>
      <c r="N590" s="103"/>
      <c r="O590" s="103"/>
      <c r="P590" s="103"/>
    </row>
    <row r="591" spans="1:22" ht="15.75" x14ac:dyDescent="0.25">
      <c r="A591" s="71">
        <v>585</v>
      </c>
      <c r="B591" s="178" t="s">
        <v>1961</v>
      </c>
      <c r="C591" s="180" t="s">
        <v>2423</v>
      </c>
      <c r="D591" s="71">
        <v>10</v>
      </c>
      <c r="E591" s="174" t="s">
        <v>574</v>
      </c>
      <c r="F591" s="178">
        <v>175</v>
      </c>
      <c r="G591" s="105">
        <v>24</v>
      </c>
      <c r="H591" s="71">
        <v>50</v>
      </c>
      <c r="I591" s="360">
        <f t="shared" si="21"/>
        <v>415.20000000000005</v>
      </c>
      <c r="J591" s="318" t="s">
        <v>1698</v>
      </c>
      <c r="K591" s="315"/>
      <c r="L591" s="289"/>
      <c r="M591" s="534"/>
      <c r="N591" s="185"/>
      <c r="O591" s="535"/>
      <c r="P591" s="289"/>
      <c r="Q591" s="185"/>
      <c r="R591" s="185"/>
      <c r="S591" s="283"/>
      <c r="T591" s="289"/>
      <c r="U591" s="541"/>
      <c r="V591" s="541"/>
    </row>
    <row r="592" spans="1:22" ht="17.25" customHeight="1" x14ac:dyDescent="0.25">
      <c r="A592" s="71">
        <v>586</v>
      </c>
      <c r="B592" s="178" t="s">
        <v>1961</v>
      </c>
      <c r="C592" s="180" t="s">
        <v>2424</v>
      </c>
      <c r="D592" s="71">
        <v>10</v>
      </c>
      <c r="E592" s="174" t="s">
        <v>750</v>
      </c>
      <c r="F592" s="71" t="s">
        <v>659</v>
      </c>
      <c r="G592" s="105">
        <v>35</v>
      </c>
      <c r="H592" s="71">
        <v>50</v>
      </c>
      <c r="I592" s="360">
        <f t="shared" si="21"/>
        <v>605.5</v>
      </c>
      <c r="J592" s="105" t="s">
        <v>1698</v>
      </c>
      <c r="K592" s="315"/>
      <c r="L592" s="289"/>
      <c r="M592" s="534"/>
      <c r="N592" s="185"/>
      <c r="O592" s="535"/>
      <c r="P592" s="289"/>
      <c r="Q592" s="185"/>
      <c r="R592" s="185"/>
      <c r="S592" s="283"/>
      <c r="T592" s="289"/>
      <c r="U592" s="541"/>
      <c r="V592" s="541"/>
    </row>
    <row r="593" spans="1:22" ht="15.75" x14ac:dyDescent="0.25">
      <c r="A593" s="71">
        <v>587</v>
      </c>
      <c r="B593" s="178" t="s">
        <v>1961</v>
      </c>
      <c r="C593" s="180" t="s">
        <v>2429</v>
      </c>
      <c r="D593" s="71">
        <v>10</v>
      </c>
      <c r="E593" s="174" t="s">
        <v>574</v>
      </c>
      <c r="F593" s="178">
        <v>175</v>
      </c>
      <c r="G593" s="105">
        <v>38</v>
      </c>
      <c r="H593" s="71">
        <v>50</v>
      </c>
      <c r="I593" s="360">
        <f t="shared" si="21"/>
        <v>657.4</v>
      </c>
      <c r="J593" s="318" t="s">
        <v>1698</v>
      </c>
      <c r="K593" s="315"/>
      <c r="L593" s="289"/>
      <c r="M593" s="534"/>
      <c r="N593" s="185"/>
      <c r="O593" s="535"/>
      <c r="P593" s="185"/>
      <c r="Q593" s="185"/>
      <c r="R593" s="185"/>
      <c r="S593" s="283"/>
      <c r="T593" s="185"/>
      <c r="U593" s="541"/>
      <c r="V593" s="541"/>
    </row>
    <row r="594" spans="1:22" ht="15.75" x14ac:dyDescent="0.25">
      <c r="A594" s="71">
        <v>588</v>
      </c>
      <c r="B594" s="178" t="s">
        <v>1961</v>
      </c>
      <c r="C594" s="180" t="s">
        <v>2425</v>
      </c>
      <c r="D594" s="71">
        <v>10</v>
      </c>
      <c r="E594" s="174" t="s">
        <v>574</v>
      </c>
      <c r="F594" s="178">
        <v>175</v>
      </c>
      <c r="G594" s="105">
        <v>30</v>
      </c>
      <c r="H594" s="71">
        <v>50</v>
      </c>
      <c r="I594" s="360">
        <f t="shared" si="21"/>
        <v>519</v>
      </c>
      <c r="J594" s="318" t="s">
        <v>1698</v>
      </c>
      <c r="K594" s="315"/>
      <c r="L594" s="289"/>
      <c r="M594" s="534"/>
      <c r="N594" s="185"/>
      <c r="O594" s="535"/>
      <c r="P594" s="289"/>
      <c r="Q594" s="185"/>
      <c r="R594" s="185"/>
      <c r="S594" s="283"/>
      <c r="T594" s="289"/>
      <c r="U594" s="541"/>
      <c r="V594" s="541"/>
    </row>
    <row r="595" spans="1:22" ht="15.75" x14ac:dyDescent="0.25">
      <c r="A595" s="71">
        <v>589</v>
      </c>
      <c r="B595" s="178" t="s">
        <v>1961</v>
      </c>
      <c r="C595" s="180" t="s">
        <v>2430</v>
      </c>
      <c r="D595" s="71">
        <v>10</v>
      </c>
      <c r="E595" s="174" t="s">
        <v>574</v>
      </c>
      <c r="F595" s="178">
        <v>175</v>
      </c>
      <c r="G595" s="105">
        <v>30</v>
      </c>
      <c r="H595" s="71">
        <v>40</v>
      </c>
      <c r="I595" s="360">
        <f t="shared" si="21"/>
        <v>519</v>
      </c>
      <c r="J595" s="318" t="s">
        <v>1698</v>
      </c>
      <c r="K595" s="315"/>
      <c r="L595" s="289"/>
      <c r="M595" s="534"/>
      <c r="N595" s="185"/>
      <c r="O595" s="535"/>
      <c r="P595" s="289"/>
      <c r="Q595" s="185"/>
      <c r="R595" s="185"/>
      <c r="S595" s="283"/>
      <c r="T595" s="289"/>
      <c r="U595" s="541"/>
      <c r="V595" s="541"/>
    </row>
    <row r="596" spans="1:22" ht="15.75" x14ac:dyDescent="0.25">
      <c r="A596" s="71">
        <v>590</v>
      </c>
      <c r="B596" s="178" t="s">
        <v>1961</v>
      </c>
      <c r="C596" s="180" t="s">
        <v>2426</v>
      </c>
      <c r="D596" s="71">
        <v>10</v>
      </c>
      <c r="E596" s="174" t="s">
        <v>574</v>
      </c>
      <c r="F596" s="178">
        <v>175</v>
      </c>
      <c r="G596" s="105">
        <v>21</v>
      </c>
      <c r="H596" s="71">
        <v>40</v>
      </c>
      <c r="I596" s="360">
        <f t="shared" si="21"/>
        <v>363.3</v>
      </c>
      <c r="J596" s="318" t="s">
        <v>1698</v>
      </c>
      <c r="K596" s="315"/>
      <c r="L596" s="289"/>
      <c r="M596" s="534"/>
      <c r="N596" s="185"/>
      <c r="O596" s="535"/>
      <c r="P596" s="289"/>
      <c r="Q596" s="185"/>
      <c r="R596" s="185"/>
      <c r="S596" s="283"/>
      <c r="T596" s="289"/>
      <c r="U596" s="541"/>
      <c r="V596" s="541"/>
    </row>
    <row r="597" spans="1:22" ht="15.75" x14ac:dyDescent="0.25">
      <c r="A597" s="71">
        <v>591</v>
      </c>
      <c r="B597" s="178" t="s">
        <v>1961</v>
      </c>
      <c r="C597" s="180" t="s">
        <v>2427</v>
      </c>
      <c r="D597" s="71">
        <v>10</v>
      </c>
      <c r="E597" s="174" t="s">
        <v>574</v>
      </c>
      <c r="F597" s="178">
        <v>175</v>
      </c>
      <c r="G597" s="105">
        <v>38</v>
      </c>
      <c r="H597" s="71">
        <v>50</v>
      </c>
      <c r="I597" s="360">
        <f t="shared" si="21"/>
        <v>657.4</v>
      </c>
      <c r="J597" s="318" t="s">
        <v>1698</v>
      </c>
      <c r="K597" s="315"/>
      <c r="L597" s="289"/>
      <c r="M597" s="534"/>
      <c r="N597" s="185"/>
      <c r="O597" s="535"/>
      <c r="P597" s="289"/>
      <c r="Q597" s="185"/>
      <c r="R597" s="185"/>
      <c r="S597" s="283"/>
      <c r="T597" s="289"/>
      <c r="U597" s="541"/>
      <c r="V597" s="541"/>
    </row>
    <row r="598" spans="1:22" ht="15.75" x14ac:dyDescent="0.25">
      <c r="A598" s="71">
        <v>592</v>
      </c>
      <c r="B598" s="178" t="s">
        <v>1961</v>
      </c>
      <c r="C598" s="180" t="s">
        <v>2422</v>
      </c>
      <c r="D598" s="71">
        <v>10</v>
      </c>
      <c r="E598" s="183" t="s">
        <v>751</v>
      </c>
      <c r="F598" s="178" t="s">
        <v>586</v>
      </c>
      <c r="G598" s="105">
        <v>57</v>
      </c>
      <c r="H598" s="71">
        <v>50</v>
      </c>
      <c r="I598" s="360">
        <f>1.73*D598*H598</f>
        <v>865</v>
      </c>
      <c r="J598" s="318" t="s">
        <v>1698</v>
      </c>
      <c r="K598" s="315"/>
      <c r="L598" s="289"/>
      <c r="M598" s="534"/>
      <c r="N598" s="185"/>
      <c r="O598" s="535"/>
      <c r="P598" s="289"/>
      <c r="Q598" s="185"/>
      <c r="R598" s="185"/>
      <c r="S598" s="283"/>
      <c r="T598" s="289"/>
      <c r="U598" s="541"/>
      <c r="V598" s="541"/>
    </row>
    <row r="599" spans="1:22" ht="15.75" x14ac:dyDescent="0.25">
      <c r="A599" s="71">
        <v>593</v>
      </c>
      <c r="B599" s="178" t="s">
        <v>1961</v>
      </c>
      <c r="C599" s="180" t="s">
        <v>2421</v>
      </c>
      <c r="D599" s="71">
        <v>10</v>
      </c>
      <c r="E599" s="183" t="s">
        <v>751</v>
      </c>
      <c r="F599" s="178" t="s">
        <v>586</v>
      </c>
      <c r="G599" s="105">
        <v>106</v>
      </c>
      <c r="H599" s="71">
        <v>100</v>
      </c>
      <c r="I599" s="360">
        <f>1.73*D599*H599</f>
        <v>1730</v>
      </c>
      <c r="J599" s="318" t="s">
        <v>1698</v>
      </c>
      <c r="K599" s="315"/>
      <c r="L599" s="289"/>
      <c r="M599" s="534"/>
      <c r="N599" s="185"/>
      <c r="O599" s="542"/>
      <c r="P599" s="289"/>
      <c r="Q599" s="185"/>
      <c r="R599" s="185"/>
      <c r="S599" s="283"/>
      <c r="T599" s="289"/>
      <c r="U599" s="541"/>
      <c r="V599" s="541"/>
    </row>
    <row r="600" spans="1:22" ht="15.75" x14ac:dyDescent="0.25">
      <c r="A600" s="71">
        <v>594</v>
      </c>
      <c r="B600" s="178" t="s">
        <v>1961</v>
      </c>
      <c r="C600" s="180" t="s">
        <v>2417</v>
      </c>
      <c r="D600" s="71">
        <v>10</v>
      </c>
      <c r="E600" s="183" t="s">
        <v>575</v>
      </c>
      <c r="F600" s="513">
        <v>210</v>
      </c>
      <c r="G600" s="105">
        <v>40</v>
      </c>
      <c r="H600" s="71">
        <v>50</v>
      </c>
      <c r="I600" s="360">
        <f>1.73*D600*G600</f>
        <v>692</v>
      </c>
      <c r="J600" s="318" t="s">
        <v>1698</v>
      </c>
      <c r="K600" s="315"/>
      <c r="L600" s="289"/>
      <c r="M600" s="534"/>
      <c r="N600" s="185"/>
      <c r="O600" s="542"/>
      <c r="P600" s="289"/>
      <c r="Q600" s="185"/>
      <c r="R600" s="185"/>
      <c r="S600" s="283"/>
      <c r="T600" s="289"/>
      <c r="U600" s="541"/>
      <c r="V600" s="541"/>
    </row>
    <row r="601" spans="1:22" ht="15.75" x14ac:dyDescent="0.25">
      <c r="A601" s="71">
        <v>595</v>
      </c>
      <c r="B601" s="178" t="s">
        <v>1961</v>
      </c>
      <c r="C601" s="180" t="s">
        <v>2418</v>
      </c>
      <c r="D601" s="71">
        <v>10</v>
      </c>
      <c r="E601" s="183" t="s">
        <v>751</v>
      </c>
      <c r="F601" s="178" t="s">
        <v>586</v>
      </c>
      <c r="G601" s="105">
        <v>45</v>
      </c>
      <c r="H601" s="71">
        <v>75</v>
      </c>
      <c r="I601" s="360">
        <f>1.73*D601*G601</f>
        <v>778.5</v>
      </c>
      <c r="J601" s="318" t="s">
        <v>1698</v>
      </c>
      <c r="K601" s="315"/>
      <c r="L601" s="289"/>
      <c r="M601" s="534"/>
      <c r="N601" s="185"/>
      <c r="O601" s="542"/>
      <c r="P601" s="89"/>
      <c r="Q601" s="185"/>
      <c r="R601" s="185"/>
      <c r="S601" s="283"/>
      <c r="T601" s="289"/>
      <c r="U601" s="541"/>
      <c r="V601" s="541"/>
    </row>
    <row r="602" spans="1:22" ht="15.75" x14ac:dyDescent="0.25">
      <c r="A602" s="71">
        <v>596</v>
      </c>
      <c r="B602" s="178" t="s">
        <v>1961</v>
      </c>
      <c r="C602" s="180" t="s">
        <v>2420</v>
      </c>
      <c r="D602" s="71">
        <v>10</v>
      </c>
      <c r="E602" s="183" t="s">
        <v>751</v>
      </c>
      <c r="F602" s="178" t="s">
        <v>586</v>
      </c>
      <c r="G602" s="105">
        <v>64</v>
      </c>
      <c r="H602" s="71">
        <v>50</v>
      </c>
      <c r="I602" s="360">
        <f>1.73*D602*H602</f>
        <v>865</v>
      </c>
      <c r="J602" s="318" t="s">
        <v>1698</v>
      </c>
      <c r="K602" s="315"/>
      <c r="L602" s="289"/>
      <c r="M602" s="534"/>
      <c r="N602" s="185"/>
      <c r="O602" s="542"/>
      <c r="P602" s="289"/>
      <c r="Q602" s="185"/>
      <c r="R602" s="185"/>
      <c r="S602" s="283"/>
      <c r="T602" s="289"/>
      <c r="U602" s="541"/>
      <c r="V602" s="541"/>
    </row>
    <row r="603" spans="1:22" ht="15.75" x14ac:dyDescent="0.25">
      <c r="A603" s="71">
        <v>597</v>
      </c>
      <c r="B603" s="178" t="s">
        <v>1961</v>
      </c>
      <c r="C603" s="180" t="s">
        <v>2419</v>
      </c>
      <c r="D603" s="71">
        <v>10</v>
      </c>
      <c r="E603" s="183" t="s">
        <v>751</v>
      </c>
      <c r="F603" s="178" t="s">
        <v>586</v>
      </c>
      <c r="G603" s="105">
        <v>45</v>
      </c>
      <c r="H603" s="71">
        <v>75</v>
      </c>
      <c r="I603" s="360">
        <f>1.73*D603*G603</f>
        <v>778.5</v>
      </c>
      <c r="J603" s="318" t="s">
        <v>1698</v>
      </c>
      <c r="K603" s="315"/>
      <c r="L603" s="289"/>
      <c r="M603" s="534"/>
      <c r="N603" s="185"/>
      <c r="O603" s="542"/>
      <c r="P603" s="289"/>
      <c r="Q603" s="185"/>
      <c r="R603" s="185"/>
      <c r="S603" s="283"/>
      <c r="T603" s="289"/>
      <c r="U603" s="541"/>
      <c r="V603" s="541"/>
    </row>
    <row r="604" spans="1:22" ht="15.75" x14ac:dyDescent="0.25">
      <c r="A604" s="71">
        <v>598</v>
      </c>
      <c r="B604" s="178" t="s">
        <v>1961</v>
      </c>
      <c r="C604" s="180" t="s">
        <v>2416</v>
      </c>
      <c r="D604" s="71">
        <v>10</v>
      </c>
      <c r="E604" s="183" t="s">
        <v>751</v>
      </c>
      <c r="F604" s="178" t="s">
        <v>586</v>
      </c>
      <c r="G604" s="105">
        <v>18</v>
      </c>
      <c r="H604" s="71">
        <v>30</v>
      </c>
      <c r="I604" s="360">
        <f>1.73*D604*G604</f>
        <v>311.40000000000003</v>
      </c>
      <c r="J604" s="318" t="s">
        <v>1698</v>
      </c>
      <c r="K604" s="315"/>
      <c r="L604" s="289"/>
      <c r="M604" s="534"/>
      <c r="N604" s="185"/>
      <c r="O604" s="542"/>
      <c r="P604" s="289"/>
      <c r="Q604" s="185"/>
      <c r="R604" s="185"/>
      <c r="S604" s="283"/>
      <c r="T604" s="289"/>
      <c r="U604" s="541"/>
      <c r="V604" s="541"/>
    </row>
    <row r="605" spans="1:22" ht="15.75" x14ac:dyDescent="0.25">
      <c r="A605" s="71">
        <v>599</v>
      </c>
      <c r="B605" s="178" t="s">
        <v>1961</v>
      </c>
      <c r="C605" s="180" t="s">
        <v>2415</v>
      </c>
      <c r="D605" s="71">
        <v>10</v>
      </c>
      <c r="E605" s="183" t="s">
        <v>575</v>
      </c>
      <c r="F605" s="513">
        <v>210</v>
      </c>
      <c r="G605" s="105">
        <v>57</v>
      </c>
      <c r="H605" s="71">
        <v>50</v>
      </c>
      <c r="I605" s="360">
        <f>1.73*D605*G605</f>
        <v>986.1</v>
      </c>
      <c r="J605" s="318" t="s">
        <v>1698</v>
      </c>
      <c r="K605" s="315"/>
      <c r="L605" s="289"/>
      <c r="M605" s="534"/>
      <c r="N605" s="185"/>
      <c r="O605" s="542"/>
      <c r="P605" s="289"/>
      <c r="Q605" s="185"/>
      <c r="R605" s="185"/>
      <c r="S605" s="283"/>
      <c r="T605" s="289"/>
      <c r="U605" s="541"/>
      <c r="V605" s="541"/>
    </row>
    <row r="606" spans="1:22" ht="15.75" x14ac:dyDescent="0.25">
      <c r="A606" s="71">
        <v>600</v>
      </c>
      <c r="B606" s="178" t="s">
        <v>1961</v>
      </c>
      <c r="C606" s="180" t="s">
        <v>2414</v>
      </c>
      <c r="D606" s="71">
        <v>10</v>
      </c>
      <c r="E606" s="183" t="s">
        <v>751</v>
      </c>
      <c r="F606" s="178" t="s">
        <v>586</v>
      </c>
      <c r="G606" s="105">
        <v>64</v>
      </c>
      <c r="H606" s="71">
        <v>50</v>
      </c>
      <c r="I606" s="360">
        <f>1.73*D606*H606</f>
        <v>865</v>
      </c>
      <c r="J606" s="318" t="s">
        <v>1698</v>
      </c>
      <c r="K606" s="315"/>
      <c r="L606" s="289"/>
      <c r="M606" s="534"/>
      <c r="N606" s="185"/>
      <c r="O606" s="542"/>
      <c r="P606" s="89"/>
      <c r="Q606" s="185"/>
      <c r="R606" s="185"/>
      <c r="S606" s="283"/>
      <c r="T606" s="289"/>
      <c r="U606" s="541"/>
      <c r="V606" s="541"/>
    </row>
    <row r="607" spans="1:22" ht="15.75" x14ac:dyDescent="0.25">
      <c r="A607" s="71">
        <v>601</v>
      </c>
      <c r="B607" s="178" t="s">
        <v>1961</v>
      </c>
      <c r="C607" s="180" t="s">
        <v>2413</v>
      </c>
      <c r="D607" s="71">
        <v>10</v>
      </c>
      <c r="E607" s="183" t="s">
        <v>751</v>
      </c>
      <c r="F607" s="178" t="s">
        <v>586</v>
      </c>
      <c r="G607" s="105">
        <v>38</v>
      </c>
      <c r="H607" s="71">
        <v>50</v>
      </c>
      <c r="I607" s="360">
        <f>1.73*D607*G607</f>
        <v>657.4</v>
      </c>
      <c r="J607" s="318" t="s">
        <v>1698</v>
      </c>
      <c r="K607" s="315"/>
      <c r="L607" s="289"/>
      <c r="M607" s="534"/>
      <c r="N607" s="185"/>
      <c r="O607" s="542"/>
      <c r="P607" s="289"/>
      <c r="Q607" s="185"/>
      <c r="R607" s="185"/>
      <c r="S607" s="283"/>
      <c r="T607" s="289"/>
      <c r="U607" s="541"/>
      <c r="V607" s="541"/>
    </row>
    <row r="608" spans="1:22" ht="15.75" x14ac:dyDescent="0.25">
      <c r="A608" s="71">
        <v>602</v>
      </c>
      <c r="B608" s="178" t="s">
        <v>1961</v>
      </c>
      <c r="C608" s="180" t="s">
        <v>2376</v>
      </c>
      <c r="D608" s="71">
        <v>10</v>
      </c>
      <c r="E608" s="183" t="s">
        <v>575</v>
      </c>
      <c r="F608" s="178">
        <v>210</v>
      </c>
      <c r="G608" s="105">
        <v>85</v>
      </c>
      <c r="H608" s="71">
        <v>100</v>
      </c>
      <c r="I608" s="360">
        <f>1.73*D608*G608</f>
        <v>1470.5</v>
      </c>
      <c r="J608" s="318" t="s">
        <v>1698</v>
      </c>
      <c r="K608" s="315"/>
      <c r="L608" s="289"/>
      <c r="M608" s="534"/>
      <c r="N608" s="185"/>
      <c r="O608" s="542"/>
      <c r="P608" s="289"/>
      <c r="Q608" s="185"/>
      <c r="R608" s="185"/>
      <c r="S608" s="283"/>
      <c r="T608" s="289"/>
      <c r="U608" s="541"/>
      <c r="V608" s="541"/>
    </row>
    <row r="609" spans="1:22" ht="15.75" x14ac:dyDescent="0.25">
      <c r="A609" s="71">
        <v>603</v>
      </c>
      <c r="B609" s="178" t="s">
        <v>1961</v>
      </c>
      <c r="C609" s="180" t="s">
        <v>2377</v>
      </c>
      <c r="D609" s="71">
        <v>10</v>
      </c>
      <c r="E609" s="183" t="s">
        <v>575</v>
      </c>
      <c r="F609" s="178">
        <v>210</v>
      </c>
      <c r="G609" s="105">
        <v>113</v>
      </c>
      <c r="H609" s="71">
        <v>100</v>
      </c>
      <c r="I609" s="360">
        <f>1.73*D609*H609</f>
        <v>1730</v>
      </c>
      <c r="J609" s="318" t="s">
        <v>1698</v>
      </c>
      <c r="K609" s="315"/>
      <c r="L609" s="289"/>
      <c r="M609" s="534"/>
      <c r="N609" s="185"/>
      <c r="O609" s="542"/>
      <c r="P609" s="289"/>
      <c r="Q609" s="185"/>
      <c r="R609" s="185"/>
      <c r="S609" s="283"/>
      <c r="T609" s="289"/>
      <c r="U609" s="541"/>
      <c r="V609" s="541"/>
    </row>
    <row r="610" spans="1:22" ht="15.75" x14ac:dyDescent="0.25">
      <c r="A610" s="71">
        <v>604</v>
      </c>
      <c r="B610" s="178" t="s">
        <v>1961</v>
      </c>
      <c r="C610" s="180" t="s">
        <v>2378</v>
      </c>
      <c r="D610" s="71">
        <v>10</v>
      </c>
      <c r="E610" s="183" t="s">
        <v>751</v>
      </c>
      <c r="F610" s="178" t="s">
        <v>586</v>
      </c>
      <c r="G610" s="105">
        <v>170</v>
      </c>
      <c r="H610" s="71">
        <v>200</v>
      </c>
      <c r="I610" s="360">
        <f>1.73*D610*G610</f>
        <v>2941</v>
      </c>
      <c r="J610" s="318" t="s">
        <v>1698</v>
      </c>
      <c r="K610" s="315"/>
      <c r="L610" s="289"/>
      <c r="M610" s="534"/>
      <c r="N610" s="185"/>
      <c r="O610" s="542"/>
      <c r="P610" s="289"/>
      <c r="Q610" s="185"/>
      <c r="R610" s="185"/>
      <c r="S610" s="283"/>
      <c r="T610" s="289"/>
      <c r="U610" s="541"/>
      <c r="V610" s="541"/>
    </row>
    <row r="611" spans="1:22" ht="15.75" x14ac:dyDescent="0.25">
      <c r="A611" s="71">
        <v>605</v>
      </c>
      <c r="B611" s="178" t="s">
        <v>1961</v>
      </c>
      <c r="C611" s="180" t="s">
        <v>2379</v>
      </c>
      <c r="D611" s="71">
        <v>10</v>
      </c>
      <c r="E611" s="183" t="s">
        <v>751</v>
      </c>
      <c r="F611" s="178" t="s">
        <v>586</v>
      </c>
      <c r="G611" s="105">
        <v>128</v>
      </c>
      <c r="H611" s="71">
        <v>100</v>
      </c>
      <c r="I611" s="360">
        <f>1.73*D611*H611</f>
        <v>1730</v>
      </c>
      <c r="J611" s="318" t="s">
        <v>1698</v>
      </c>
      <c r="K611" s="315"/>
      <c r="L611" s="289"/>
      <c r="M611" s="534"/>
      <c r="N611" s="185"/>
      <c r="O611" s="542"/>
      <c r="P611" s="289"/>
      <c r="Q611" s="185"/>
      <c r="R611" s="185"/>
      <c r="S611" s="283"/>
      <c r="T611" s="289"/>
      <c r="U611" s="541"/>
      <c r="V611" s="541"/>
    </row>
    <row r="612" spans="1:22" ht="15.75" x14ac:dyDescent="0.25">
      <c r="A612" s="71">
        <v>606</v>
      </c>
      <c r="B612" s="178" t="s">
        <v>1961</v>
      </c>
      <c r="C612" s="180" t="s">
        <v>2380</v>
      </c>
      <c r="D612" s="71">
        <v>10</v>
      </c>
      <c r="E612" s="183" t="s">
        <v>575</v>
      </c>
      <c r="F612" s="178">
        <v>210</v>
      </c>
      <c r="G612" s="105">
        <v>113</v>
      </c>
      <c r="H612" s="71">
        <v>100</v>
      </c>
      <c r="I612" s="360">
        <f>1.73*D612*G612</f>
        <v>1954.9</v>
      </c>
      <c r="J612" s="318" t="s">
        <v>1698</v>
      </c>
      <c r="K612" s="315"/>
      <c r="L612" s="289"/>
      <c r="M612" s="534"/>
      <c r="N612" s="185"/>
      <c r="O612" s="542"/>
      <c r="P612" s="289"/>
      <c r="Q612" s="185"/>
      <c r="R612" s="185"/>
      <c r="S612" s="283"/>
      <c r="T612" s="289"/>
      <c r="U612" s="541"/>
      <c r="V612" s="541"/>
    </row>
    <row r="613" spans="1:22" ht="15.75" x14ac:dyDescent="0.25">
      <c r="A613" s="71">
        <v>607</v>
      </c>
      <c r="B613" s="178" t="s">
        <v>1961</v>
      </c>
      <c r="C613" s="180" t="s">
        <v>2381</v>
      </c>
      <c r="D613" s="71">
        <v>10</v>
      </c>
      <c r="E613" s="183" t="s">
        <v>575</v>
      </c>
      <c r="F613" s="178">
        <v>210</v>
      </c>
      <c r="G613" s="105">
        <v>170</v>
      </c>
      <c r="H613" s="71">
        <v>200</v>
      </c>
      <c r="I613" s="360">
        <f>1.73*D613*G613</f>
        <v>2941</v>
      </c>
      <c r="J613" s="318" t="s">
        <v>1698</v>
      </c>
      <c r="K613" s="315"/>
      <c r="L613" s="289"/>
      <c r="M613" s="534"/>
      <c r="N613" s="185"/>
      <c r="O613" s="542"/>
      <c r="P613" s="289"/>
      <c r="Q613" s="185"/>
      <c r="R613" s="185"/>
      <c r="S613" s="283"/>
      <c r="T613" s="289"/>
      <c r="U613" s="541"/>
      <c r="V613" s="541"/>
    </row>
    <row r="614" spans="1:22" ht="15.75" x14ac:dyDescent="0.25">
      <c r="A614" s="71">
        <v>608</v>
      </c>
      <c r="B614" s="178" t="s">
        <v>1961</v>
      </c>
      <c r="C614" s="180" t="s">
        <v>2382</v>
      </c>
      <c r="D614" s="71">
        <v>10</v>
      </c>
      <c r="E614" s="183" t="s">
        <v>575</v>
      </c>
      <c r="F614" s="178">
        <v>210</v>
      </c>
      <c r="G614" s="105">
        <v>85</v>
      </c>
      <c r="H614" s="71">
        <v>100</v>
      </c>
      <c r="I614" s="360">
        <f>1.73*D614*G614</f>
        <v>1470.5</v>
      </c>
      <c r="J614" s="318" t="s">
        <v>1698</v>
      </c>
      <c r="K614" s="315"/>
      <c r="L614" s="289"/>
      <c r="M614" s="534"/>
      <c r="N614" s="185"/>
      <c r="O614" s="542"/>
      <c r="P614" s="289"/>
      <c r="Q614" s="185"/>
      <c r="R614" s="185"/>
      <c r="S614" s="283"/>
      <c r="T614" s="289"/>
      <c r="U614" s="541"/>
      <c r="V614" s="541"/>
    </row>
    <row r="615" spans="1:22" ht="15.75" x14ac:dyDescent="0.25">
      <c r="A615" s="71">
        <v>609</v>
      </c>
      <c r="B615" s="178" t="s">
        <v>1961</v>
      </c>
      <c r="C615" s="180" t="s">
        <v>2408</v>
      </c>
      <c r="D615" s="71">
        <v>10</v>
      </c>
      <c r="E615" s="183" t="s">
        <v>575</v>
      </c>
      <c r="F615" s="178">
        <v>210</v>
      </c>
      <c r="G615" s="105">
        <v>99</v>
      </c>
      <c r="H615" s="71">
        <v>100</v>
      </c>
      <c r="I615" s="360">
        <f>1.73*D615*G615</f>
        <v>1712.7</v>
      </c>
      <c r="J615" s="318" t="s">
        <v>1698</v>
      </c>
      <c r="K615" s="315"/>
      <c r="L615" s="289"/>
      <c r="M615" s="534"/>
      <c r="N615" s="185"/>
      <c r="O615" s="542"/>
      <c r="P615" s="289"/>
      <c r="Q615" s="185"/>
      <c r="R615" s="185"/>
      <c r="S615" s="283"/>
      <c r="T615" s="289"/>
      <c r="U615" s="541"/>
      <c r="V615" s="541"/>
    </row>
    <row r="616" spans="1:22" ht="15.75" x14ac:dyDescent="0.25">
      <c r="A616" s="71">
        <v>610</v>
      </c>
      <c r="B616" s="178" t="s">
        <v>1961</v>
      </c>
      <c r="C616" s="180" t="s">
        <v>2412</v>
      </c>
      <c r="D616" s="71">
        <v>10</v>
      </c>
      <c r="E616" s="183" t="s">
        <v>575</v>
      </c>
      <c r="F616" s="178">
        <v>210</v>
      </c>
      <c r="G616" s="105">
        <v>71</v>
      </c>
      <c r="H616" s="71">
        <v>50</v>
      </c>
      <c r="I616" s="360">
        <f>1.73*D616*H616</f>
        <v>865</v>
      </c>
      <c r="J616" s="318" t="s">
        <v>1698</v>
      </c>
      <c r="K616" s="315"/>
      <c r="L616" s="289"/>
      <c r="M616" s="534"/>
      <c r="N616" s="185"/>
      <c r="O616" s="542"/>
      <c r="P616" s="289"/>
      <c r="Q616" s="185"/>
      <c r="R616" s="185"/>
      <c r="S616" s="283"/>
      <c r="T616" s="289"/>
      <c r="U616" s="541"/>
      <c r="V616" s="541"/>
    </row>
    <row r="617" spans="1:22" ht="15.75" x14ac:dyDescent="0.25">
      <c r="A617" s="71">
        <v>611</v>
      </c>
      <c r="B617" s="178" t="s">
        <v>1961</v>
      </c>
      <c r="C617" s="180" t="s">
        <v>2383</v>
      </c>
      <c r="D617" s="71">
        <v>10</v>
      </c>
      <c r="E617" s="183" t="s">
        <v>751</v>
      </c>
      <c r="F617" s="178" t="s">
        <v>586</v>
      </c>
      <c r="G617" s="105">
        <v>85</v>
      </c>
      <c r="H617" s="71">
        <v>100</v>
      </c>
      <c r="I617" s="360">
        <f>1.73*D617*G617</f>
        <v>1470.5</v>
      </c>
      <c r="J617" s="318" t="s">
        <v>1698</v>
      </c>
      <c r="K617" s="315"/>
      <c r="L617" s="289"/>
      <c r="M617" s="534"/>
      <c r="N617" s="185"/>
      <c r="O617" s="542"/>
      <c r="P617" s="289"/>
      <c r="Q617" s="185"/>
      <c r="R617" s="185"/>
      <c r="S617" s="283"/>
      <c r="T617" s="289"/>
      <c r="U617" s="541"/>
      <c r="V617" s="541"/>
    </row>
    <row r="618" spans="1:22" ht="15.75" x14ac:dyDescent="0.25">
      <c r="A618" s="71">
        <v>612</v>
      </c>
      <c r="B618" s="178" t="s">
        <v>1961</v>
      </c>
      <c r="C618" s="180" t="s">
        <v>2384</v>
      </c>
      <c r="D618" s="71">
        <v>10</v>
      </c>
      <c r="E618" s="183" t="s">
        <v>575</v>
      </c>
      <c r="F618" s="178">
        <v>210</v>
      </c>
      <c r="G618" s="105">
        <v>71</v>
      </c>
      <c r="H618" s="71">
        <v>50</v>
      </c>
      <c r="I618" s="360">
        <f>1.73*D618*H618</f>
        <v>865</v>
      </c>
      <c r="J618" s="318" t="s">
        <v>1698</v>
      </c>
      <c r="K618" s="315"/>
      <c r="L618" s="289"/>
      <c r="M618" s="534"/>
      <c r="N618" s="185"/>
      <c r="O618" s="542"/>
      <c r="P618" s="289"/>
      <c r="Q618" s="185"/>
      <c r="R618" s="185"/>
      <c r="S618" s="283"/>
      <c r="T618" s="289"/>
      <c r="U618" s="541"/>
      <c r="V618" s="541"/>
    </row>
    <row r="619" spans="1:22" ht="15.75" x14ac:dyDescent="0.25">
      <c r="A619" s="71">
        <v>613</v>
      </c>
      <c r="B619" s="178" t="s">
        <v>1961</v>
      </c>
      <c r="C619" s="180" t="s">
        <v>2409</v>
      </c>
      <c r="D619" s="71">
        <v>10</v>
      </c>
      <c r="E619" s="183" t="s">
        <v>575</v>
      </c>
      <c r="F619" s="178">
        <v>210</v>
      </c>
      <c r="G619" s="105">
        <v>43</v>
      </c>
      <c r="H619" s="71">
        <v>50</v>
      </c>
      <c r="I619" s="360">
        <f t="shared" ref="I619:I642" si="22">1.73*D619*G619</f>
        <v>743.9</v>
      </c>
      <c r="J619" s="318" t="s">
        <v>1698</v>
      </c>
      <c r="K619" s="315"/>
      <c r="L619" s="289"/>
      <c r="M619" s="534"/>
      <c r="N619" s="185"/>
      <c r="O619" s="542"/>
      <c r="P619" s="289"/>
      <c r="Q619" s="185"/>
      <c r="R619" s="185"/>
      <c r="S619" s="283"/>
      <c r="T619" s="289"/>
      <c r="U619" s="541"/>
      <c r="V619" s="541"/>
    </row>
    <row r="620" spans="1:22" ht="15.75" x14ac:dyDescent="0.25">
      <c r="A620" s="71">
        <v>614</v>
      </c>
      <c r="B620" s="178" t="s">
        <v>1961</v>
      </c>
      <c r="C620" s="180" t="s">
        <v>2385</v>
      </c>
      <c r="D620" s="71">
        <v>10</v>
      </c>
      <c r="E620" s="183" t="s">
        <v>751</v>
      </c>
      <c r="F620" s="178" t="s">
        <v>586</v>
      </c>
      <c r="G620" s="105">
        <v>99</v>
      </c>
      <c r="H620" s="71">
        <v>100</v>
      </c>
      <c r="I620" s="360">
        <f t="shared" si="22"/>
        <v>1712.7</v>
      </c>
      <c r="J620" s="318" t="s">
        <v>1698</v>
      </c>
      <c r="K620" s="315"/>
      <c r="L620" s="289"/>
      <c r="M620" s="534"/>
      <c r="N620" s="185"/>
      <c r="O620" s="542"/>
      <c r="P620" s="289"/>
      <c r="Q620" s="185"/>
      <c r="R620" s="185"/>
      <c r="S620" s="283"/>
      <c r="T620" s="289"/>
      <c r="U620" s="541"/>
      <c r="V620" s="541"/>
    </row>
    <row r="621" spans="1:22" ht="15.75" x14ac:dyDescent="0.25">
      <c r="A621" s="71">
        <v>615</v>
      </c>
      <c r="B621" s="178" t="s">
        <v>1961</v>
      </c>
      <c r="C621" s="180" t="s">
        <v>2410</v>
      </c>
      <c r="D621" s="71">
        <v>10</v>
      </c>
      <c r="E621" s="183" t="s">
        <v>575</v>
      </c>
      <c r="F621" s="178">
        <v>210</v>
      </c>
      <c r="G621" s="105">
        <v>85</v>
      </c>
      <c r="H621" s="71">
        <v>100</v>
      </c>
      <c r="I621" s="360">
        <f t="shared" si="22"/>
        <v>1470.5</v>
      </c>
      <c r="J621" s="318" t="s">
        <v>1698</v>
      </c>
      <c r="K621" s="315"/>
      <c r="L621" s="289"/>
      <c r="M621" s="534"/>
      <c r="N621" s="185"/>
      <c r="O621" s="542"/>
      <c r="P621" s="289"/>
      <c r="Q621" s="185"/>
      <c r="R621" s="185"/>
      <c r="S621" s="283"/>
      <c r="T621" s="289"/>
      <c r="U621" s="541"/>
      <c r="V621" s="541"/>
    </row>
    <row r="622" spans="1:22" ht="15.75" x14ac:dyDescent="0.25">
      <c r="A622" s="71">
        <v>616</v>
      </c>
      <c r="B622" s="178" t="s">
        <v>1961</v>
      </c>
      <c r="C622" s="180" t="s">
        <v>2411</v>
      </c>
      <c r="D622" s="71">
        <v>10</v>
      </c>
      <c r="E622" s="183" t="s">
        <v>575</v>
      </c>
      <c r="F622" s="513">
        <v>210</v>
      </c>
      <c r="G622" s="105">
        <v>49</v>
      </c>
      <c r="H622" s="71">
        <v>100</v>
      </c>
      <c r="I622" s="360">
        <f t="shared" si="22"/>
        <v>847.7</v>
      </c>
      <c r="J622" s="318" t="s">
        <v>1698</v>
      </c>
      <c r="K622" s="315"/>
      <c r="L622" s="289"/>
      <c r="M622" s="534"/>
      <c r="N622" s="185"/>
      <c r="O622" s="542"/>
      <c r="P622" s="289"/>
      <c r="Q622" s="185"/>
      <c r="R622" s="185"/>
      <c r="S622" s="283"/>
      <c r="T622" s="289"/>
      <c r="U622" s="541"/>
      <c r="V622" s="541"/>
    </row>
    <row r="623" spans="1:22" ht="15.75" x14ac:dyDescent="0.25">
      <c r="A623" s="71">
        <v>617</v>
      </c>
      <c r="B623" s="178" t="s">
        <v>1961</v>
      </c>
      <c r="C623" s="180" t="s">
        <v>2405</v>
      </c>
      <c r="D623" s="71">
        <v>10</v>
      </c>
      <c r="E623" s="174" t="s">
        <v>574</v>
      </c>
      <c r="F623" s="178">
        <v>175</v>
      </c>
      <c r="G623" s="105">
        <v>30</v>
      </c>
      <c r="H623" s="71">
        <v>50</v>
      </c>
      <c r="I623" s="360">
        <f t="shared" si="22"/>
        <v>519</v>
      </c>
      <c r="J623" s="318" t="s">
        <v>1698</v>
      </c>
      <c r="K623" s="315"/>
      <c r="L623" s="289"/>
      <c r="M623" s="534"/>
      <c r="N623" s="185"/>
      <c r="O623" s="542"/>
      <c r="P623" s="89"/>
      <c r="Q623" s="185"/>
      <c r="R623" s="185"/>
      <c r="S623" s="283"/>
      <c r="T623" s="289"/>
      <c r="U623" s="541"/>
      <c r="V623" s="541"/>
    </row>
    <row r="624" spans="1:22" ht="15.75" x14ac:dyDescent="0.25">
      <c r="A624" s="71">
        <v>618</v>
      </c>
      <c r="B624" s="178" t="s">
        <v>1961</v>
      </c>
      <c r="C624" s="180" t="s">
        <v>2399</v>
      </c>
      <c r="D624" s="71">
        <v>10</v>
      </c>
      <c r="E624" s="174" t="s">
        <v>574</v>
      </c>
      <c r="F624" s="178">
        <v>175</v>
      </c>
      <c r="G624" s="105">
        <v>64</v>
      </c>
      <c r="H624" s="71">
        <v>75</v>
      </c>
      <c r="I624" s="360">
        <f t="shared" si="22"/>
        <v>1107.2</v>
      </c>
      <c r="J624" s="318" t="s">
        <v>1698</v>
      </c>
      <c r="K624" s="315"/>
      <c r="L624" s="289"/>
      <c r="M624" s="534"/>
      <c r="N624" s="185"/>
      <c r="O624" s="535"/>
      <c r="P624" s="289"/>
      <c r="Q624" s="185"/>
      <c r="R624" s="185"/>
      <c r="S624" s="283"/>
      <c r="T624" s="289"/>
      <c r="U624" s="541"/>
      <c r="V624" s="541"/>
    </row>
    <row r="625" spans="1:22" ht="15.75" x14ac:dyDescent="0.25">
      <c r="A625" s="71">
        <v>619</v>
      </c>
      <c r="B625" s="178" t="s">
        <v>1961</v>
      </c>
      <c r="C625" s="180" t="s">
        <v>2407</v>
      </c>
      <c r="D625" s="71">
        <v>10</v>
      </c>
      <c r="E625" s="174" t="s">
        <v>574</v>
      </c>
      <c r="F625" s="178">
        <v>175</v>
      </c>
      <c r="G625" s="105">
        <v>30</v>
      </c>
      <c r="H625" s="71">
        <v>50</v>
      </c>
      <c r="I625" s="360">
        <f t="shared" si="22"/>
        <v>519</v>
      </c>
      <c r="J625" s="318" t="s">
        <v>1698</v>
      </c>
      <c r="K625" s="315"/>
      <c r="L625" s="289"/>
      <c r="M625" s="534"/>
      <c r="N625" s="185"/>
      <c r="O625" s="535"/>
      <c r="P625" s="289"/>
      <c r="Q625" s="185"/>
      <c r="R625" s="185"/>
      <c r="S625" s="283"/>
      <c r="T625" s="289"/>
      <c r="U625" s="541"/>
      <c r="V625" s="541"/>
    </row>
    <row r="626" spans="1:22" ht="15.75" x14ac:dyDescent="0.25">
      <c r="A626" s="71">
        <v>620</v>
      </c>
      <c r="B626" s="178" t="s">
        <v>1961</v>
      </c>
      <c r="C626" s="180" t="s">
        <v>2406</v>
      </c>
      <c r="D626" s="71">
        <v>10</v>
      </c>
      <c r="E626" s="174" t="s">
        <v>574</v>
      </c>
      <c r="F626" s="178">
        <v>175</v>
      </c>
      <c r="G626" s="105">
        <v>30</v>
      </c>
      <c r="H626" s="71">
        <v>50</v>
      </c>
      <c r="I626" s="360">
        <f t="shared" si="22"/>
        <v>519</v>
      </c>
      <c r="J626" s="318" t="s">
        <v>1698</v>
      </c>
      <c r="K626" s="315"/>
      <c r="L626" s="289"/>
      <c r="M626" s="534"/>
      <c r="N626" s="185"/>
      <c r="O626" s="535"/>
      <c r="P626" s="289"/>
      <c r="Q626" s="185"/>
      <c r="R626" s="185"/>
      <c r="S626" s="283"/>
      <c r="T626" s="289"/>
      <c r="U626" s="541"/>
      <c r="V626" s="541"/>
    </row>
    <row r="627" spans="1:22" ht="18.75" customHeight="1" x14ac:dyDescent="0.25">
      <c r="A627" s="71">
        <v>621</v>
      </c>
      <c r="B627" s="178" t="s">
        <v>1961</v>
      </c>
      <c r="C627" s="180" t="s">
        <v>2400</v>
      </c>
      <c r="D627" s="71">
        <v>10</v>
      </c>
      <c r="E627" s="174" t="s">
        <v>752</v>
      </c>
      <c r="F627" s="178" t="s">
        <v>659</v>
      </c>
      <c r="G627" s="105">
        <v>43</v>
      </c>
      <c r="H627" s="71">
        <v>50</v>
      </c>
      <c r="I627" s="360">
        <f t="shared" si="22"/>
        <v>743.9</v>
      </c>
      <c r="J627" s="318" t="s">
        <v>1698</v>
      </c>
      <c r="K627" s="315"/>
      <c r="L627" s="289"/>
      <c r="M627" s="534"/>
      <c r="N627" s="185"/>
      <c r="O627" s="535"/>
      <c r="P627" s="289"/>
      <c r="Q627" s="185"/>
      <c r="R627" s="185"/>
      <c r="S627" s="283"/>
      <c r="T627" s="289"/>
      <c r="U627" s="541"/>
      <c r="V627" s="541"/>
    </row>
    <row r="628" spans="1:22" ht="24.75" customHeight="1" x14ac:dyDescent="0.25">
      <c r="A628" s="71">
        <v>622</v>
      </c>
      <c r="B628" s="71" t="s">
        <v>1961</v>
      </c>
      <c r="C628" s="172" t="s">
        <v>2401</v>
      </c>
      <c r="D628" s="71">
        <v>10</v>
      </c>
      <c r="E628" s="174" t="s">
        <v>753</v>
      </c>
      <c r="F628" s="178" t="s">
        <v>659</v>
      </c>
      <c r="G628" s="105">
        <v>64</v>
      </c>
      <c r="H628" s="71">
        <v>75</v>
      </c>
      <c r="I628" s="360">
        <f t="shared" si="22"/>
        <v>1107.2</v>
      </c>
      <c r="J628" s="318" t="s">
        <v>1698</v>
      </c>
      <c r="K628" s="315"/>
      <c r="L628" s="289"/>
      <c r="M628" s="534"/>
      <c r="N628" s="185"/>
      <c r="O628" s="535"/>
      <c r="P628" s="289"/>
      <c r="Q628" s="185"/>
      <c r="R628" s="185"/>
      <c r="S628" s="283"/>
      <c r="T628" s="289"/>
      <c r="U628" s="541"/>
      <c r="V628" s="541"/>
    </row>
    <row r="629" spans="1:22" ht="15.75" x14ac:dyDescent="0.25">
      <c r="A629" s="71">
        <v>623</v>
      </c>
      <c r="B629" s="178" t="s">
        <v>1961</v>
      </c>
      <c r="C629" s="180" t="s">
        <v>2396</v>
      </c>
      <c r="D629" s="71">
        <v>10</v>
      </c>
      <c r="E629" s="174" t="s">
        <v>574</v>
      </c>
      <c r="F629" s="178">
        <v>175</v>
      </c>
      <c r="G629" s="105">
        <v>71</v>
      </c>
      <c r="H629" s="71">
        <v>75</v>
      </c>
      <c r="I629" s="360">
        <f t="shared" si="22"/>
        <v>1228.3</v>
      </c>
      <c r="J629" s="318" t="s">
        <v>1698</v>
      </c>
      <c r="K629" s="315"/>
      <c r="L629" s="185"/>
      <c r="M629" s="282"/>
      <c r="N629" s="185"/>
      <c r="O629" s="535"/>
      <c r="P629" s="289"/>
      <c r="Q629" s="185"/>
      <c r="R629" s="185"/>
      <c r="S629" s="283"/>
      <c r="T629" s="289"/>
      <c r="U629" s="541"/>
      <c r="V629" s="541"/>
    </row>
    <row r="630" spans="1:22" ht="15.75" x14ac:dyDescent="0.25">
      <c r="A630" s="71">
        <v>624</v>
      </c>
      <c r="B630" s="178" t="s">
        <v>1961</v>
      </c>
      <c r="C630" s="180" t="s">
        <v>2397</v>
      </c>
      <c r="D630" s="71">
        <v>10</v>
      </c>
      <c r="E630" s="174" t="s">
        <v>574</v>
      </c>
      <c r="F630" s="178">
        <v>175</v>
      </c>
      <c r="G630" s="105">
        <v>123</v>
      </c>
      <c r="H630" s="71">
        <v>150</v>
      </c>
      <c r="I630" s="360">
        <f t="shared" si="22"/>
        <v>2127.9</v>
      </c>
      <c r="J630" s="318" t="s">
        <v>1698</v>
      </c>
      <c r="K630" s="315"/>
      <c r="L630" s="289"/>
      <c r="M630" s="534"/>
      <c r="N630" s="185"/>
      <c r="O630" s="535"/>
      <c r="P630" s="289"/>
      <c r="Q630" s="185"/>
      <c r="R630" s="185"/>
      <c r="S630" s="283"/>
      <c r="T630" s="289"/>
      <c r="U630" s="541"/>
      <c r="V630" s="541"/>
    </row>
    <row r="631" spans="1:22" ht="15.75" x14ac:dyDescent="0.25">
      <c r="A631" s="71">
        <v>625</v>
      </c>
      <c r="B631" s="178" t="s">
        <v>1961</v>
      </c>
      <c r="C631" s="180" t="s">
        <v>2392</v>
      </c>
      <c r="D631" s="71">
        <v>10</v>
      </c>
      <c r="E631" s="174" t="s">
        <v>574</v>
      </c>
      <c r="F631" s="178">
        <v>175</v>
      </c>
      <c r="G631" s="105">
        <v>42</v>
      </c>
      <c r="H631" s="71">
        <v>50</v>
      </c>
      <c r="I631" s="360">
        <f t="shared" si="22"/>
        <v>726.6</v>
      </c>
      <c r="J631" s="318" t="s">
        <v>1698</v>
      </c>
      <c r="K631" s="315"/>
      <c r="L631" s="289"/>
      <c r="M631" s="534"/>
      <c r="N631" s="185"/>
      <c r="O631" s="535"/>
      <c r="P631" s="289"/>
      <c r="Q631" s="185"/>
      <c r="R631" s="185"/>
      <c r="S631" s="283"/>
      <c r="T631" s="289"/>
      <c r="U631" s="541"/>
      <c r="V631" s="541"/>
    </row>
    <row r="632" spans="1:22" ht="15.75" x14ac:dyDescent="0.25">
      <c r="A632" s="71">
        <v>626</v>
      </c>
      <c r="B632" s="178" t="s">
        <v>1961</v>
      </c>
      <c r="C632" s="180" t="s">
        <v>2394</v>
      </c>
      <c r="D632" s="71">
        <v>10</v>
      </c>
      <c r="E632" s="174" t="s">
        <v>574</v>
      </c>
      <c r="F632" s="178">
        <v>175</v>
      </c>
      <c r="G632" s="105">
        <v>30</v>
      </c>
      <c r="H632" s="71">
        <v>50</v>
      </c>
      <c r="I632" s="360">
        <f t="shared" si="22"/>
        <v>519</v>
      </c>
      <c r="J632" s="318" t="s">
        <v>1698</v>
      </c>
      <c r="K632" s="315"/>
      <c r="L632" s="289"/>
      <c r="M632" s="534"/>
      <c r="N632" s="185"/>
      <c r="O632" s="535"/>
      <c r="P632" s="289"/>
      <c r="Q632" s="185"/>
      <c r="R632" s="185"/>
      <c r="S632" s="283"/>
      <c r="T632" s="289"/>
      <c r="U632" s="541"/>
      <c r="V632" s="541"/>
    </row>
    <row r="633" spans="1:22" ht="15.75" x14ac:dyDescent="0.25">
      <c r="A633" s="71">
        <v>627</v>
      </c>
      <c r="B633" s="178" t="s">
        <v>1961</v>
      </c>
      <c r="C633" s="180" t="s">
        <v>2395</v>
      </c>
      <c r="D633" s="71">
        <v>10</v>
      </c>
      <c r="E633" s="174" t="s">
        <v>574</v>
      </c>
      <c r="F633" s="178">
        <v>175</v>
      </c>
      <c r="G633" s="105">
        <v>50</v>
      </c>
      <c r="H633" s="71">
        <v>50</v>
      </c>
      <c r="I633" s="360">
        <f t="shared" si="22"/>
        <v>865</v>
      </c>
      <c r="J633" s="318" t="s">
        <v>1698</v>
      </c>
      <c r="K633" s="315"/>
      <c r="L633" s="289"/>
      <c r="M633" s="534"/>
      <c r="N633" s="185"/>
      <c r="O633" s="535"/>
      <c r="P633" s="289"/>
      <c r="Q633" s="185"/>
      <c r="R633" s="185"/>
      <c r="S633" s="283"/>
      <c r="T633" s="289"/>
      <c r="U633" s="541"/>
      <c r="V633" s="541"/>
    </row>
    <row r="634" spans="1:22" ht="15.75" x14ac:dyDescent="0.25">
      <c r="A634" s="71">
        <v>628</v>
      </c>
      <c r="B634" s="178" t="s">
        <v>1961</v>
      </c>
      <c r="C634" s="180" t="s">
        <v>2388</v>
      </c>
      <c r="D634" s="71">
        <v>10</v>
      </c>
      <c r="E634" s="174" t="s">
        <v>574</v>
      </c>
      <c r="F634" s="178">
        <v>175</v>
      </c>
      <c r="G634" s="105">
        <v>85</v>
      </c>
      <c r="H634" s="71">
        <v>100</v>
      </c>
      <c r="I634" s="360">
        <f t="shared" si="22"/>
        <v>1470.5</v>
      </c>
      <c r="J634" s="318" t="s">
        <v>1698</v>
      </c>
      <c r="K634" s="315"/>
      <c r="L634" s="289"/>
      <c r="M634" s="534"/>
      <c r="N634" s="185"/>
      <c r="O634" s="535"/>
      <c r="P634" s="289"/>
      <c r="Q634" s="185"/>
      <c r="R634" s="185"/>
      <c r="S634" s="283"/>
      <c r="T634" s="289"/>
      <c r="U634" s="541"/>
      <c r="V634" s="541"/>
    </row>
    <row r="635" spans="1:22" ht="15.75" x14ac:dyDescent="0.25">
      <c r="A635" s="71">
        <v>629</v>
      </c>
      <c r="B635" s="178" t="s">
        <v>1961</v>
      </c>
      <c r="C635" s="180" t="s">
        <v>2393</v>
      </c>
      <c r="D635" s="71">
        <v>10</v>
      </c>
      <c r="E635" s="174" t="s">
        <v>574</v>
      </c>
      <c r="F635" s="178">
        <v>175</v>
      </c>
      <c r="G635" s="105">
        <v>42</v>
      </c>
      <c r="H635" s="71">
        <v>50</v>
      </c>
      <c r="I635" s="360">
        <f t="shared" si="22"/>
        <v>726.6</v>
      </c>
      <c r="J635" s="318" t="s">
        <v>1698</v>
      </c>
      <c r="K635" s="315"/>
      <c r="L635" s="289"/>
      <c r="M635" s="534"/>
      <c r="N635" s="185"/>
      <c r="O635" s="535"/>
      <c r="P635" s="289"/>
      <c r="Q635" s="185"/>
      <c r="R635" s="185"/>
      <c r="S635" s="283"/>
      <c r="T635" s="289"/>
      <c r="U635" s="541"/>
      <c r="V635" s="541"/>
    </row>
    <row r="636" spans="1:22" ht="15.75" x14ac:dyDescent="0.25">
      <c r="A636" s="71">
        <v>630</v>
      </c>
      <c r="B636" s="178" t="s">
        <v>1961</v>
      </c>
      <c r="C636" s="180" t="s">
        <v>2389</v>
      </c>
      <c r="D636" s="71">
        <v>10</v>
      </c>
      <c r="E636" s="174" t="s">
        <v>574</v>
      </c>
      <c r="F636" s="178">
        <v>175</v>
      </c>
      <c r="G636" s="105">
        <v>85</v>
      </c>
      <c r="H636" s="71">
        <v>75</v>
      </c>
      <c r="I636" s="360">
        <f t="shared" si="22"/>
        <v>1470.5</v>
      </c>
      <c r="J636" s="318" t="s">
        <v>1698</v>
      </c>
      <c r="K636" s="315"/>
      <c r="L636" s="289"/>
      <c r="M636" s="534"/>
      <c r="N636" s="185"/>
      <c r="O636" s="535"/>
      <c r="P636" s="289"/>
      <c r="Q636" s="185"/>
      <c r="R636" s="185"/>
      <c r="S636" s="283"/>
      <c r="T636" s="289"/>
      <c r="U636" s="541"/>
      <c r="V636" s="541"/>
    </row>
    <row r="637" spans="1:22" ht="15.75" x14ac:dyDescent="0.25">
      <c r="A637" s="71">
        <v>631</v>
      </c>
      <c r="B637" s="178" t="s">
        <v>1961</v>
      </c>
      <c r="C637" s="180" t="s">
        <v>2398</v>
      </c>
      <c r="D637" s="71">
        <v>10</v>
      </c>
      <c r="E637" s="174" t="s">
        <v>574</v>
      </c>
      <c r="F637" s="178">
        <v>175</v>
      </c>
      <c r="G637" s="105">
        <v>42</v>
      </c>
      <c r="H637" s="71">
        <v>50</v>
      </c>
      <c r="I637" s="360">
        <f t="shared" si="22"/>
        <v>726.6</v>
      </c>
      <c r="J637" s="318" t="s">
        <v>1698</v>
      </c>
      <c r="K637" s="315"/>
      <c r="L637" s="289"/>
      <c r="M637" s="534"/>
      <c r="N637" s="185"/>
      <c r="O637" s="535"/>
      <c r="P637" s="289"/>
      <c r="Q637" s="185"/>
      <c r="R637" s="185"/>
      <c r="S637" s="283"/>
      <c r="T637" s="289"/>
      <c r="U637" s="541"/>
      <c r="V637" s="541"/>
    </row>
    <row r="638" spans="1:22" ht="15.75" x14ac:dyDescent="0.25">
      <c r="A638" s="71">
        <v>632</v>
      </c>
      <c r="B638" s="178" t="s">
        <v>1961</v>
      </c>
      <c r="C638" s="180" t="s">
        <v>2390</v>
      </c>
      <c r="D638" s="71">
        <v>10</v>
      </c>
      <c r="E638" s="174" t="s">
        <v>574</v>
      </c>
      <c r="F638" s="178">
        <v>175</v>
      </c>
      <c r="G638" s="105">
        <v>64</v>
      </c>
      <c r="H638" s="71">
        <v>50</v>
      </c>
      <c r="I638" s="360">
        <f t="shared" si="22"/>
        <v>1107.2</v>
      </c>
      <c r="J638" s="318" t="s">
        <v>1698</v>
      </c>
      <c r="K638" s="315"/>
      <c r="L638" s="289"/>
      <c r="M638" s="534"/>
      <c r="N638" s="185"/>
      <c r="O638" s="535"/>
      <c r="P638" s="289"/>
      <c r="Q638" s="185"/>
      <c r="R638" s="185"/>
      <c r="S638" s="283"/>
      <c r="T638" s="289"/>
      <c r="U638" s="541"/>
      <c r="V638" s="541"/>
    </row>
    <row r="639" spans="1:22" ht="15.75" x14ac:dyDescent="0.25">
      <c r="A639" s="71">
        <v>633</v>
      </c>
      <c r="B639" s="178" t="s">
        <v>1961</v>
      </c>
      <c r="C639" s="180" t="s">
        <v>2391</v>
      </c>
      <c r="D639" s="71">
        <v>10</v>
      </c>
      <c r="E639" s="174" t="s">
        <v>574</v>
      </c>
      <c r="F639" s="178">
        <v>175</v>
      </c>
      <c r="G639" s="105">
        <v>42</v>
      </c>
      <c r="H639" s="71">
        <v>50</v>
      </c>
      <c r="I639" s="360">
        <f t="shared" si="22"/>
        <v>726.6</v>
      </c>
      <c r="J639" s="318" t="s">
        <v>1698</v>
      </c>
      <c r="K639" s="315"/>
      <c r="L639" s="289"/>
      <c r="M639" s="534"/>
      <c r="N639" s="185"/>
      <c r="O639" s="535"/>
      <c r="P639" s="289"/>
      <c r="Q639" s="185"/>
      <c r="R639" s="185"/>
      <c r="S639" s="283"/>
      <c r="T639" s="289"/>
      <c r="U639" s="541"/>
      <c r="V639" s="541"/>
    </row>
    <row r="640" spans="1:22" ht="15.75" x14ac:dyDescent="0.25">
      <c r="A640" s="71">
        <v>634</v>
      </c>
      <c r="B640" s="178" t="s">
        <v>1961</v>
      </c>
      <c r="C640" s="180" t="s">
        <v>2391</v>
      </c>
      <c r="D640" s="71">
        <v>10</v>
      </c>
      <c r="E640" s="174" t="s">
        <v>574</v>
      </c>
      <c r="F640" s="178">
        <v>175</v>
      </c>
      <c r="G640" s="105">
        <v>42</v>
      </c>
      <c r="H640" s="71">
        <v>50</v>
      </c>
      <c r="I640" s="360">
        <f t="shared" si="22"/>
        <v>726.6</v>
      </c>
      <c r="J640" s="318" t="s">
        <v>1698</v>
      </c>
      <c r="K640" s="315"/>
      <c r="L640" s="289"/>
      <c r="M640" s="534"/>
      <c r="N640" s="185"/>
      <c r="O640" s="535"/>
      <c r="P640" s="289"/>
      <c r="Q640" s="185"/>
      <c r="R640" s="185"/>
      <c r="S640" s="283"/>
      <c r="T640" s="289"/>
      <c r="U640" s="541"/>
      <c r="V640" s="541"/>
    </row>
    <row r="641" spans="1:22" ht="15.75" x14ac:dyDescent="0.25">
      <c r="A641" s="71">
        <v>635</v>
      </c>
      <c r="B641" s="178" t="s">
        <v>1961</v>
      </c>
      <c r="C641" s="180" t="s">
        <v>2386</v>
      </c>
      <c r="D641" s="71">
        <v>10</v>
      </c>
      <c r="E641" s="183" t="s">
        <v>575</v>
      </c>
      <c r="F641" s="178">
        <v>210</v>
      </c>
      <c r="G641" s="105">
        <v>42</v>
      </c>
      <c r="H641" s="71">
        <v>50</v>
      </c>
      <c r="I641" s="360">
        <f t="shared" si="22"/>
        <v>726.6</v>
      </c>
      <c r="J641" s="318" t="s">
        <v>1698</v>
      </c>
      <c r="K641" s="330"/>
      <c r="L641" s="537"/>
      <c r="M641" s="538"/>
      <c r="N641" s="536"/>
      <c r="O641" s="539"/>
      <c r="P641" s="537"/>
      <c r="Q641" s="536"/>
      <c r="R641" s="536"/>
      <c r="S641" s="540"/>
      <c r="T641" s="537"/>
      <c r="U641" s="541"/>
      <c r="V641" s="541"/>
    </row>
    <row r="642" spans="1:22" ht="15.75" x14ac:dyDescent="0.25">
      <c r="A642" s="71">
        <v>636</v>
      </c>
      <c r="B642" s="178" t="s">
        <v>1961</v>
      </c>
      <c r="C642" s="180" t="s">
        <v>2387</v>
      </c>
      <c r="D642" s="71">
        <v>10</v>
      </c>
      <c r="E642" s="183" t="s">
        <v>575</v>
      </c>
      <c r="F642" s="178">
        <v>210</v>
      </c>
      <c r="G642" s="105">
        <v>42</v>
      </c>
      <c r="H642" s="71">
        <v>50</v>
      </c>
      <c r="I642" s="360">
        <f t="shared" si="22"/>
        <v>726.6</v>
      </c>
      <c r="J642" s="318" t="s">
        <v>1698</v>
      </c>
      <c r="K642" s="315"/>
      <c r="L642" s="289"/>
      <c r="M642" s="534"/>
      <c r="N642" s="185"/>
      <c r="O642" s="542"/>
      <c r="P642" s="289"/>
      <c r="Q642" s="185"/>
      <c r="R642" s="185"/>
      <c r="S642" s="283"/>
      <c r="T642" s="289"/>
      <c r="U642" s="541"/>
      <c r="V642" s="541"/>
    </row>
    <row r="643" spans="1:22" ht="15.75" x14ac:dyDescent="0.25">
      <c r="A643" s="71">
        <v>637</v>
      </c>
      <c r="B643" s="176" t="s">
        <v>1962</v>
      </c>
      <c r="C643" s="177" t="s">
        <v>2371</v>
      </c>
      <c r="D643" s="164">
        <v>10</v>
      </c>
      <c r="E643" s="177" t="s">
        <v>574</v>
      </c>
      <c r="F643" s="176">
        <v>175</v>
      </c>
      <c r="G643" s="105">
        <v>64</v>
      </c>
      <c r="H643" s="71">
        <v>75</v>
      </c>
      <c r="I643" s="314">
        <f t="shared" ref="I643:I650" si="23">1.73*D643*G643</f>
        <v>1107.2</v>
      </c>
      <c r="J643" s="182" t="s">
        <v>1698</v>
      </c>
      <c r="K643" s="315"/>
      <c r="L643" s="289"/>
      <c r="M643" s="534"/>
      <c r="N643" s="185"/>
      <c r="O643" s="542"/>
      <c r="P643" s="289"/>
      <c r="Q643" s="185"/>
      <c r="R643" s="185"/>
      <c r="S643" s="283"/>
      <c r="T643" s="289"/>
      <c r="U643" s="541"/>
      <c r="V643" s="541"/>
    </row>
    <row r="644" spans="1:22" ht="15.75" x14ac:dyDescent="0.25">
      <c r="A644" s="71">
        <v>638</v>
      </c>
      <c r="B644" s="176" t="s">
        <v>1962</v>
      </c>
      <c r="C644" s="180" t="s">
        <v>2372</v>
      </c>
      <c r="D644" s="71">
        <v>10</v>
      </c>
      <c r="E644" s="180" t="s">
        <v>574</v>
      </c>
      <c r="F644" s="178">
        <v>175</v>
      </c>
      <c r="G644" s="105">
        <v>64</v>
      </c>
      <c r="H644" s="71">
        <v>75</v>
      </c>
      <c r="I644" s="314">
        <f t="shared" si="23"/>
        <v>1107.2</v>
      </c>
      <c r="J644" s="318" t="s">
        <v>1698</v>
      </c>
      <c r="K644" s="345"/>
      <c r="L644" s="285"/>
      <c r="M644" s="285"/>
      <c r="N644" s="285"/>
      <c r="O644" s="541"/>
      <c r="P644" s="541"/>
      <c r="Q644" s="541"/>
      <c r="R644" s="541"/>
      <c r="S644" s="541"/>
      <c r="T644" s="541"/>
      <c r="U644" s="541"/>
      <c r="V644" s="541"/>
    </row>
    <row r="645" spans="1:22" ht="15.75" x14ac:dyDescent="0.25">
      <c r="A645" s="71">
        <v>639</v>
      </c>
      <c r="B645" s="176" t="s">
        <v>1962</v>
      </c>
      <c r="C645" s="180" t="s">
        <v>2373</v>
      </c>
      <c r="D645" s="71">
        <v>10</v>
      </c>
      <c r="E645" s="180" t="s">
        <v>575</v>
      </c>
      <c r="F645" s="178">
        <v>210</v>
      </c>
      <c r="G645" s="105">
        <v>64</v>
      </c>
      <c r="H645" s="71">
        <v>75</v>
      </c>
      <c r="I645" s="314">
        <f t="shared" si="23"/>
        <v>1107.2</v>
      </c>
      <c r="J645" s="318" t="s">
        <v>1698</v>
      </c>
      <c r="K645" s="345"/>
      <c r="L645" s="285"/>
      <c r="M645" s="285"/>
      <c r="N645" s="285"/>
      <c r="O645" s="541"/>
      <c r="P645" s="541"/>
      <c r="Q645" s="541"/>
      <c r="R645" s="541"/>
      <c r="S645" s="541"/>
      <c r="T645" s="541"/>
      <c r="U645" s="541"/>
      <c r="V645" s="541"/>
    </row>
    <row r="646" spans="1:22" ht="15.75" x14ac:dyDescent="0.25">
      <c r="A646" s="71">
        <v>640</v>
      </c>
      <c r="B646" s="176" t="s">
        <v>1962</v>
      </c>
      <c r="C646" s="180" t="s">
        <v>2374</v>
      </c>
      <c r="D646" s="71">
        <v>10</v>
      </c>
      <c r="E646" s="180" t="s">
        <v>754</v>
      </c>
      <c r="F646" s="178" t="s">
        <v>755</v>
      </c>
      <c r="G646" s="105">
        <v>99</v>
      </c>
      <c r="H646" s="71">
        <v>100</v>
      </c>
      <c r="I646" s="314">
        <f t="shared" si="23"/>
        <v>1712.7</v>
      </c>
      <c r="J646" s="319" t="s">
        <v>2053</v>
      </c>
      <c r="K646" s="345"/>
      <c r="L646" s="285"/>
      <c r="M646" s="285"/>
      <c r="N646" s="285"/>
      <c r="O646" s="541"/>
      <c r="P646" s="541"/>
      <c r="Q646" s="541"/>
      <c r="R646" s="541"/>
      <c r="S646" s="541"/>
      <c r="T646" s="541"/>
      <c r="U646" s="541"/>
      <c r="V646" s="541"/>
    </row>
    <row r="647" spans="1:22" ht="15.75" x14ac:dyDescent="0.25">
      <c r="A647" s="71">
        <v>641</v>
      </c>
      <c r="B647" s="176" t="s">
        <v>1962</v>
      </c>
      <c r="C647" s="180" t="s">
        <v>2375</v>
      </c>
      <c r="D647" s="71">
        <v>10</v>
      </c>
      <c r="E647" s="180" t="s">
        <v>574</v>
      </c>
      <c r="F647" s="178">
        <v>175</v>
      </c>
      <c r="G647" s="105">
        <v>30</v>
      </c>
      <c r="H647" s="71">
        <v>50</v>
      </c>
      <c r="I647" s="314">
        <f t="shared" si="23"/>
        <v>519</v>
      </c>
      <c r="J647" s="318" t="s">
        <v>1698</v>
      </c>
      <c r="K647" s="345"/>
      <c r="L647" s="285"/>
      <c r="M647" s="285"/>
      <c r="N647" s="285"/>
      <c r="O647" s="541"/>
      <c r="P647" s="541"/>
      <c r="Q647" s="541"/>
      <c r="R647" s="541"/>
      <c r="S647" s="541"/>
      <c r="T647" s="541"/>
      <c r="U647" s="541"/>
      <c r="V647" s="541"/>
    </row>
    <row r="648" spans="1:22" ht="15.75" x14ac:dyDescent="0.25">
      <c r="A648" s="71">
        <v>642</v>
      </c>
      <c r="B648" s="176" t="s">
        <v>1962</v>
      </c>
      <c r="C648" s="180" t="s">
        <v>2367</v>
      </c>
      <c r="D648" s="71">
        <v>10</v>
      </c>
      <c r="E648" s="180" t="s">
        <v>652</v>
      </c>
      <c r="F648" s="178">
        <v>265</v>
      </c>
      <c r="G648" s="105">
        <v>60</v>
      </c>
      <c r="H648" s="71">
        <v>100</v>
      </c>
      <c r="I648" s="314">
        <f t="shared" si="23"/>
        <v>1038</v>
      </c>
      <c r="J648" s="318" t="s">
        <v>1698</v>
      </c>
      <c r="K648" s="345"/>
      <c r="L648" s="285"/>
      <c r="M648" s="285"/>
      <c r="N648" s="285"/>
      <c r="O648" s="541"/>
      <c r="P648" s="541"/>
      <c r="Q648" s="541"/>
      <c r="R648" s="541"/>
      <c r="S648" s="541"/>
      <c r="T648" s="541"/>
      <c r="U648" s="541"/>
      <c r="V648" s="541"/>
    </row>
    <row r="649" spans="1:22" ht="15.75" x14ac:dyDescent="0.25">
      <c r="A649" s="71">
        <v>643</v>
      </c>
      <c r="B649" s="176" t="s">
        <v>1962</v>
      </c>
      <c r="C649" s="180" t="s">
        <v>2368</v>
      </c>
      <c r="D649" s="71">
        <v>10</v>
      </c>
      <c r="E649" s="180" t="s">
        <v>574</v>
      </c>
      <c r="F649" s="178">
        <v>175</v>
      </c>
      <c r="G649" s="105">
        <v>50</v>
      </c>
      <c r="H649" s="71">
        <v>50</v>
      </c>
      <c r="I649" s="314">
        <f t="shared" si="23"/>
        <v>865</v>
      </c>
      <c r="J649" s="318" t="s">
        <v>1698</v>
      </c>
      <c r="K649" s="345"/>
      <c r="L649" s="285"/>
      <c r="M649" s="285"/>
      <c r="N649" s="285"/>
      <c r="O649" s="541"/>
      <c r="P649" s="541"/>
      <c r="Q649" s="541"/>
      <c r="R649" s="541"/>
      <c r="S649" s="541"/>
      <c r="T649" s="541"/>
      <c r="U649" s="541"/>
      <c r="V649" s="541"/>
    </row>
    <row r="650" spans="1:22" ht="15.75" x14ac:dyDescent="0.25">
      <c r="A650" s="71">
        <v>644</v>
      </c>
      <c r="B650" s="176" t="s">
        <v>1962</v>
      </c>
      <c r="C650" s="180" t="s">
        <v>2369</v>
      </c>
      <c r="D650" s="71">
        <v>10</v>
      </c>
      <c r="E650" s="180" t="s">
        <v>574</v>
      </c>
      <c r="F650" s="178">
        <v>175</v>
      </c>
      <c r="G650" s="105">
        <v>43</v>
      </c>
      <c r="H650" s="71">
        <v>50</v>
      </c>
      <c r="I650" s="314">
        <f t="shared" si="23"/>
        <v>743.9</v>
      </c>
      <c r="J650" s="318" t="s">
        <v>1698</v>
      </c>
      <c r="K650" s="345"/>
      <c r="L650" s="285"/>
      <c r="M650" s="285"/>
      <c r="N650" s="285"/>
      <c r="O650" s="541"/>
      <c r="P650" s="541"/>
      <c r="Q650" s="541"/>
      <c r="R650" s="541"/>
      <c r="S650" s="541"/>
      <c r="T650" s="541"/>
      <c r="U650" s="541"/>
      <c r="V650" s="541"/>
    </row>
    <row r="651" spans="1:22" ht="15.75" x14ac:dyDescent="0.25">
      <c r="A651" s="71">
        <v>645</v>
      </c>
      <c r="B651" s="176" t="s">
        <v>1962</v>
      </c>
      <c r="C651" s="180" t="s">
        <v>2370</v>
      </c>
      <c r="D651" s="71">
        <v>10</v>
      </c>
      <c r="E651" s="180" t="s">
        <v>33</v>
      </c>
      <c r="F651" s="178">
        <v>265</v>
      </c>
      <c r="G651" s="105">
        <v>50</v>
      </c>
      <c r="H651" s="71">
        <v>50</v>
      </c>
      <c r="I651" s="314">
        <f t="shared" ref="I651:I667" si="24">1.73*D651*G651</f>
        <v>865</v>
      </c>
      <c r="J651" s="318" t="s">
        <v>1698</v>
      </c>
      <c r="K651" s="345"/>
      <c r="L651" s="285"/>
      <c r="M651" s="285"/>
      <c r="N651" s="285"/>
      <c r="O651" s="541"/>
      <c r="P651" s="541"/>
      <c r="Q651" s="541"/>
      <c r="R651" s="541"/>
      <c r="S651" s="541"/>
      <c r="T651" s="541"/>
      <c r="U651" s="541"/>
      <c r="V651" s="541"/>
    </row>
    <row r="652" spans="1:22" ht="15.75" x14ac:dyDescent="0.25">
      <c r="A652" s="71">
        <v>646</v>
      </c>
      <c r="B652" s="176" t="s">
        <v>1962</v>
      </c>
      <c r="C652" s="180" t="s">
        <v>2365</v>
      </c>
      <c r="D652" s="71">
        <v>10</v>
      </c>
      <c r="E652" s="180" t="s">
        <v>574</v>
      </c>
      <c r="F652" s="178">
        <v>175</v>
      </c>
      <c r="G652" s="105">
        <v>43</v>
      </c>
      <c r="H652" s="71">
        <v>50</v>
      </c>
      <c r="I652" s="314">
        <f t="shared" si="24"/>
        <v>743.9</v>
      </c>
      <c r="J652" s="318" t="s">
        <v>1698</v>
      </c>
      <c r="K652" s="345"/>
      <c r="L652" s="285"/>
      <c r="M652" s="285"/>
      <c r="N652" s="541"/>
      <c r="O652" s="541"/>
      <c r="P652" s="541"/>
      <c r="Q652" s="541"/>
      <c r="R652" s="541"/>
      <c r="S652" s="541"/>
      <c r="T652" s="541"/>
      <c r="U652" s="541"/>
      <c r="V652" s="541"/>
    </row>
    <row r="653" spans="1:22" ht="15.75" x14ac:dyDescent="0.25">
      <c r="A653" s="71">
        <v>647</v>
      </c>
      <c r="B653" s="176" t="s">
        <v>1962</v>
      </c>
      <c r="C653" s="180" t="s">
        <v>2366</v>
      </c>
      <c r="D653" s="71">
        <v>10</v>
      </c>
      <c r="E653" s="180" t="s">
        <v>574</v>
      </c>
      <c r="F653" s="178">
        <v>175</v>
      </c>
      <c r="G653" s="105">
        <v>43</v>
      </c>
      <c r="H653" s="71">
        <v>50</v>
      </c>
      <c r="I653" s="314">
        <f t="shared" si="24"/>
        <v>743.9</v>
      </c>
      <c r="J653" s="318" t="s">
        <v>1698</v>
      </c>
      <c r="K653" s="345"/>
      <c r="L653" s="285"/>
      <c r="M653" s="285"/>
      <c r="N653" s="541"/>
      <c r="O653" s="541"/>
      <c r="P653" s="541"/>
      <c r="Q653" s="541"/>
      <c r="R653" s="541"/>
      <c r="S653" s="541"/>
      <c r="T653" s="541"/>
      <c r="U653" s="541"/>
      <c r="V653" s="541"/>
    </row>
    <row r="654" spans="1:22" ht="15.75" x14ac:dyDescent="0.25">
      <c r="A654" s="71">
        <v>648</v>
      </c>
      <c r="B654" s="176" t="s">
        <v>1962</v>
      </c>
      <c r="C654" s="180" t="s">
        <v>2229</v>
      </c>
      <c r="D654" s="71">
        <v>10</v>
      </c>
      <c r="E654" s="180" t="s">
        <v>575</v>
      </c>
      <c r="F654" s="178">
        <v>210</v>
      </c>
      <c r="G654" s="105">
        <v>45</v>
      </c>
      <c r="H654" s="71">
        <v>50</v>
      </c>
      <c r="I654" s="314">
        <f t="shared" si="24"/>
        <v>778.5</v>
      </c>
      <c r="J654" s="318" t="s">
        <v>1698</v>
      </c>
      <c r="K654" s="345"/>
      <c r="L654" s="285"/>
      <c r="M654" s="285"/>
      <c r="N654" s="541"/>
      <c r="O654" s="541"/>
      <c r="P654" s="541"/>
      <c r="Q654" s="541"/>
      <c r="R654" s="541"/>
      <c r="S654" s="541"/>
      <c r="T654" s="541"/>
      <c r="U654" s="541"/>
      <c r="V654" s="541"/>
    </row>
    <row r="655" spans="1:22" ht="15.75" x14ac:dyDescent="0.25">
      <c r="A655" s="71">
        <v>649</v>
      </c>
      <c r="B655" s="176" t="s">
        <v>1962</v>
      </c>
      <c r="C655" s="180" t="s">
        <v>2358</v>
      </c>
      <c r="D655" s="71">
        <v>10</v>
      </c>
      <c r="E655" s="180" t="s">
        <v>575</v>
      </c>
      <c r="F655" s="178">
        <v>210</v>
      </c>
      <c r="G655" s="105">
        <v>90</v>
      </c>
      <c r="H655" s="71">
        <v>150</v>
      </c>
      <c r="I655" s="314">
        <f t="shared" si="24"/>
        <v>1557</v>
      </c>
      <c r="J655" s="318" t="s">
        <v>1698</v>
      </c>
      <c r="K655" s="345"/>
      <c r="L655" s="285"/>
      <c r="M655" s="285"/>
      <c r="N655" s="541"/>
      <c r="O655" s="541"/>
      <c r="P655" s="541"/>
      <c r="Q655" s="541"/>
      <c r="R655" s="541"/>
      <c r="S655" s="541"/>
      <c r="T655" s="541"/>
      <c r="U655" s="541"/>
      <c r="V655" s="541"/>
    </row>
    <row r="656" spans="1:22" ht="15.75" x14ac:dyDescent="0.25">
      <c r="A656" s="71">
        <v>650</v>
      </c>
      <c r="B656" s="176" t="s">
        <v>1962</v>
      </c>
      <c r="C656" s="180" t="s">
        <v>2359</v>
      </c>
      <c r="D656" s="71">
        <v>10</v>
      </c>
      <c r="E656" s="180" t="s">
        <v>575</v>
      </c>
      <c r="F656" s="178">
        <v>210</v>
      </c>
      <c r="G656" s="105">
        <v>60</v>
      </c>
      <c r="H656" s="71">
        <v>100</v>
      </c>
      <c r="I656" s="314">
        <f t="shared" si="24"/>
        <v>1038</v>
      </c>
      <c r="J656" s="318" t="s">
        <v>1698</v>
      </c>
      <c r="K656" s="345"/>
      <c r="L656" s="285"/>
      <c r="M656" s="285"/>
      <c r="N656" s="541"/>
      <c r="O656" s="541"/>
      <c r="P656" s="541"/>
      <c r="Q656" s="541"/>
      <c r="R656" s="541"/>
      <c r="S656" s="541"/>
      <c r="T656" s="541"/>
      <c r="U656" s="541"/>
      <c r="V656" s="541"/>
    </row>
    <row r="657" spans="1:22" ht="15.75" x14ac:dyDescent="0.25">
      <c r="A657" s="71">
        <v>651</v>
      </c>
      <c r="B657" s="176" t="s">
        <v>1962</v>
      </c>
      <c r="C657" s="180" t="s">
        <v>2360</v>
      </c>
      <c r="D657" s="71">
        <v>10</v>
      </c>
      <c r="E657" s="180" t="s">
        <v>677</v>
      </c>
      <c r="F657" s="178">
        <v>215</v>
      </c>
      <c r="G657" s="105">
        <v>70</v>
      </c>
      <c r="H657" s="71">
        <v>100</v>
      </c>
      <c r="I657" s="314">
        <f t="shared" si="24"/>
        <v>1211</v>
      </c>
      <c r="J657" s="318" t="s">
        <v>1698</v>
      </c>
      <c r="K657" s="345"/>
      <c r="L657" s="285"/>
      <c r="M657" s="285"/>
      <c r="N657" s="541"/>
      <c r="O657" s="541"/>
      <c r="P657" s="541"/>
      <c r="Q657" s="541"/>
      <c r="R657" s="541"/>
      <c r="S657" s="541"/>
      <c r="T657" s="541"/>
      <c r="U657" s="541"/>
      <c r="V657" s="541"/>
    </row>
    <row r="658" spans="1:22" ht="15.75" x14ac:dyDescent="0.25">
      <c r="A658" s="71">
        <v>652</v>
      </c>
      <c r="B658" s="176" t="s">
        <v>1962</v>
      </c>
      <c r="C658" s="180" t="s">
        <v>2361</v>
      </c>
      <c r="D658" s="71">
        <v>10</v>
      </c>
      <c r="E658" s="180" t="s">
        <v>575</v>
      </c>
      <c r="F658" s="178">
        <v>210</v>
      </c>
      <c r="G658" s="105">
        <v>75</v>
      </c>
      <c r="H658" s="71">
        <v>100</v>
      </c>
      <c r="I658" s="314">
        <f t="shared" si="24"/>
        <v>1297.5</v>
      </c>
      <c r="J658" s="318" t="s">
        <v>1698</v>
      </c>
      <c r="K658" s="345"/>
      <c r="L658" s="285"/>
      <c r="M658" s="285"/>
      <c r="N658" s="541"/>
      <c r="O658" s="541"/>
      <c r="P658" s="541"/>
      <c r="Q658" s="541"/>
      <c r="R658" s="541"/>
      <c r="S658" s="541"/>
      <c r="T658" s="541"/>
      <c r="U658" s="541"/>
      <c r="V658" s="541"/>
    </row>
    <row r="659" spans="1:22" ht="15.75" x14ac:dyDescent="0.25">
      <c r="A659" s="71">
        <v>653</v>
      </c>
      <c r="B659" s="176" t="s">
        <v>1962</v>
      </c>
      <c r="C659" s="180" t="s">
        <v>2362</v>
      </c>
      <c r="D659" s="71">
        <v>10</v>
      </c>
      <c r="E659" s="180" t="s">
        <v>677</v>
      </c>
      <c r="F659" s="178">
        <v>215</v>
      </c>
      <c r="G659" s="105">
        <v>35</v>
      </c>
      <c r="H659" s="71">
        <v>50</v>
      </c>
      <c r="I659" s="314">
        <f t="shared" si="24"/>
        <v>605.5</v>
      </c>
      <c r="J659" s="318" t="s">
        <v>1698</v>
      </c>
      <c r="K659" s="345"/>
      <c r="L659" s="285"/>
      <c r="M659" s="285"/>
      <c r="N659" s="541"/>
      <c r="O659" s="541"/>
      <c r="P659" s="541"/>
      <c r="Q659" s="541"/>
      <c r="R659" s="541"/>
      <c r="S659" s="541"/>
      <c r="T659" s="541"/>
      <c r="U659" s="541"/>
      <c r="V659" s="541"/>
    </row>
    <row r="660" spans="1:22" ht="15.75" x14ac:dyDescent="0.25">
      <c r="A660" s="71">
        <v>654</v>
      </c>
      <c r="B660" s="176" t="s">
        <v>1962</v>
      </c>
      <c r="C660" s="180" t="s">
        <v>2363</v>
      </c>
      <c r="D660" s="71">
        <v>10</v>
      </c>
      <c r="E660" s="180" t="s">
        <v>575</v>
      </c>
      <c r="F660" s="178">
        <v>210</v>
      </c>
      <c r="G660" s="105">
        <v>60</v>
      </c>
      <c r="H660" s="71">
        <v>100</v>
      </c>
      <c r="I660" s="314">
        <f t="shared" si="24"/>
        <v>1038</v>
      </c>
      <c r="J660" s="318" t="s">
        <v>1698</v>
      </c>
      <c r="K660" s="345"/>
      <c r="L660" s="285"/>
      <c r="M660" s="285"/>
      <c r="N660" s="541"/>
      <c r="O660" s="541"/>
      <c r="P660" s="541"/>
      <c r="Q660" s="541"/>
      <c r="R660" s="541"/>
      <c r="S660" s="541"/>
      <c r="T660" s="541"/>
      <c r="U660" s="541"/>
      <c r="V660" s="541"/>
    </row>
    <row r="661" spans="1:22" ht="15.75" x14ac:dyDescent="0.25">
      <c r="A661" s="71">
        <v>655</v>
      </c>
      <c r="B661" s="176" t="s">
        <v>1962</v>
      </c>
      <c r="C661" s="180" t="s">
        <v>2364</v>
      </c>
      <c r="D661" s="71">
        <v>10</v>
      </c>
      <c r="E661" s="180" t="s">
        <v>575</v>
      </c>
      <c r="F661" s="178">
        <v>210</v>
      </c>
      <c r="G661" s="105">
        <v>35</v>
      </c>
      <c r="H661" s="71">
        <v>50</v>
      </c>
      <c r="I661" s="314">
        <f t="shared" si="24"/>
        <v>605.5</v>
      </c>
      <c r="J661" s="318" t="s">
        <v>1698</v>
      </c>
      <c r="K661" s="345"/>
      <c r="L661" s="285"/>
      <c r="M661" s="285"/>
      <c r="N661" s="541"/>
      <c r="O661" s="541"/>
      <c r="P661" s="541"/>
      <c r="Q661" s="541"/>
      <c r="R661" s="541"/>
      <c r="S661" s="541"/>
      <c r="T661" s="541"/>
      <c r="U661" s="541"/>
      <c r="V661" s="541"/>
    </row>
    <row r="662" spans="1:22" ht="15.75" x14ac:dyDescent="0.25">
      <c r="A662" s="71">
        <v>656</v>
      </c>
      <c r="B662" s="176" t="s">
        <v>1962</v>
      </c>
      <c r="C662" s="180" t="s">
        <v>2355</v>
      </c>
      <c r="D662" s="71">
        <v>10</v>
      </c>
      <c r="E662" s="180" t="s">
        <v>574</v>
      </c>
      <c r="F662" s="178">
        <v>175</v>
      </c>
      <c r="G662" s="105">
        <v>30</v>
      </c>
      <c r="H662" s="71">
        <v>50</v>
      </c>
      <c r="I662" s="314">
        <f t="shared" si="24"/>
        <v>519</v>
      </c>
      <c r="J662" s="318" t="s">
        <v>1698</v>
      </c>
      <c r="K662" s="345"/>
      <c r="L662" s="285"/>
      <c r="M662" s="285"/>
      <c r="N662" s="541"/>
      <c r="O662" s="541"/>
      <c r="P662" s="541"/>
      <c r="Q662" s="541"/>
      <c r="R662" s="541"/>
      <c r="S662" s="541"/>
      <c r="T662" s="541"/>
      <c r="U662" s="541"/>
      <c r="V662" s="541"/>
    </row>
    <row r="663" spans="1:22" ht="15.75" x14ac:dyDescent="0.25">
      <c r="A663" s="71">
        <v>657</v>
      </c>
      <c r="B663" s="176" t="s">
        <v>1962</v>
      </c>
      <c r="C663" s="180" t="s">
        <v>2356</v>
      </c>
      <c r="D663" s="71">
        <v>10</v>
      </c>
      <c r="E663" s="180" t="s">
        <v>574</v>
      </c>
      <c r="F663" s="178">
        <v>175</v>
      </c>
      <c r="G663" s="105">
        <v>32</v>
      </c>
      <c r="H663" s="71">
        <v>40</v>
      </c>
      <c r="I663" s="314">
        <f t="shared" si="24"/>
        <v>553.6</v>
      </c>
      <c r="J663" s="318" t="s">
        <v>1698</v>
      </c>
      <c r="K663" s="345"/>
      <c r="L663" s="285"/>
      <c r="M663" s="285"/>
      <c r="N663" s="541"/>
      <c r="O663" s="541"/>
      <c r="P663" s="541"/>
      <c r="Q663" s="541"/>
      <c r="R663" s="541"/>
      <c r="S663" s="541"/>
      <c r="T663" s="541"/>
      <c r="U663" s="541"/>
      <c r="V663" s="541"/>
    </row>
    <row r="664" spans="1:22" ht="15.75" x14ac:dyDescent="0.25">
      <c r="A664" s="71">
        <v>658</v>
      </c>
      <c r="B664" s="176" t="s">
        <v>1962</v>
      </c>
      <c r="C664" s="180" t="s">
        <v>2357</v>
      </c>
      <c r="D664" s="71">
        <v>10</v>
      </c>
      <c r="E664" s="180" t="s">
        <v>574</v>
      </c>
      <c r="F664" s="178">
        <v>175</v>
      </c>
      <c r="G664" s="105">
        <v>60</v>
      </c>
      <c r="H664" s="71">
        <v>50</v>
      </c>
      <c r="I664" s="314">
        <f t="shared" si="24"/>
        <v>1038</v>
      </c>
      <c r="J664" s="318" t="s">
        <v>1698</v>
      </c>
      <c r="K664" s="345"/>
      <c r="L664" s="285"/>
      <c r="M664" s="285"/>
      <c r="N664" s="541"/>
      <c r="O664" s="541"/>
      <c r="P664" s="541"/>
      <c r="Q664" s="541"/>
      <c r="R664" s="541"/>
      <c r="S664" s="541"/>
      <c r="T664" s="541"/>
      <c r="U664" s="541"/>
      <c r="V664" s="541"/>
    </row>
    <row r="665" spans="1:22" ht="15.75" x14ac:dyDescent="0.25">
      <c r="A665" s="71">
        <v>659</v>
      </c>
      <c r="B665" s="176" t="s">
        <v>1962</v>
      </c>
      <c r="C665" s="180" t="s">
        <v>2352</v>
      </c>
      <c r="D665" s="71">
        <v>10</v>
      </c>
      <c r="E665" s="180" t="s">
        <v>749</v>
      </c>
      <c r="F665" s="178">
        <v>170</v>
      </c>
      <c r="G665" s="105">
        <v>45</v>
      </c>
      <c r="H665" s="71">
        <v>50</v>
      </c>
      <c r="I665" s="314">
        <f t="shared" si="24"/>
        <v>778.5</v>
      </c>
      <c r="J665" s="318" t="s">
        <v>1698</v>
      </c>
      <c r="K665" s="345"/>
      <c r="L665" s="285"/>
      <c r="M665" s="285"/>
      <c r="N665" s="541"/>
      <c r="O665" s="541"/>
      <c r="P665" s="541"/>
      <c r="Q665" s="541"/>
      <c r="R665" s="541"/>
      <c r="S665" s="541"/>
      <c r="T665" s="541"/>
      <c r="U665" s="541"/>
      <c r="V665" s="541"/>
    </row>
    <row r="666" spans="1:22" ht="31.5" x14ac:dyDescent="0.25">
      <c r="A666" s="71">
        <v>660</v>
      </c>
      <c r="B666" s="164" t="s">
        <v>1962</v>
      </c>
      <c r="C666" s="172" t="s">
        <v>2353</v>
      </c>
      <c r="D666" s="71">
        <v>10</v>
      </c>
      <c r="E666" s="172" t="s">
        <v>873</v>
      </c>
      <c r="F666" s="71">
        <v>170</v>
      </c>
      <c r="G666" s="105">
        <v>30</v>
      </c>
      <c r="H666" s="71">
        <v>50</v>
      </c>
      <c r="I666" s="314">
        <f t="shared" si="24"/>
        <v>519</v>
      </c>
      <c r="J666" s="446" t="s">
        <v>2054</v>
      </c>
      <c r="K666" s="345"/>
      <c r="L666" s="285"/>
      <c r="M666" s="285"/>
      <c r="N666" s="541"/>
      <c r="O666" s="541"/>
      <c r="P666" s="541"/>
      <c r="Q666" s="541"/>
      <c r="R666" s="541"/>
      <c r="S666" s="541"/>
      <c r="T666" s="541"/>
      <c r="U666" s="541"/>
      <c r="V666" s="541"/>
    </row>
    <row r="667" spans="1:22" ht="15.75" x14ac:dyDescent="0.25">
      <c r="A667" s="71">
        <v>661</v>
      </c>
      <c r="B667" s="176" t="s">
        <v>1962</v>
      </c>
      <c r="C667" s="180" t="s">
        <v>2354</v>
      </c>
      <c r="D667" s="71">
        <v>10</v>
      </c>
      <c r="E667" s="180" t="s">
        <v>746</v>
      </c>
      <c r="F667" s="178">
        <v>130</v>
      </c>
      <c r="G667" s="105">
        <v>30</v>
      </c>
      <c r="H667" s="71">
        <v>50</v>
      </c>
      <c r="I667" s="314">
        <f t="shared" si="24"/>
        <v>519</v>
      </c>
      <c r="J667" s="318" t="s">
        <v>1698</v>
      </c>
      <c r="K667" s="345"/>
      <c r="L667" s="541"/>
      <c r="M667" s="541"/>
      <c r="N667" s="541"/>
      <c r="O667" s="541"/>
      <c r="P667" s="541"/>
      <c r="Q667" s="541"/>
      <c r="R667" s="541"/>
      <c r="S667" s="541"/>
      <c r="T667" s="541"/>
      <c r="U667" s="541"/>
      <c r="V667" s="541"/>
    </row>
    <row r="668" spans="1:22" ht="15.75" x14ac:dyDescent="0.25">
      <c r="A668" s="71">
        <v>662</v>
      </c>
      <c r="B668" s="176" t="s">
        <v>1962</v>
      </c>
      <c r="C668" s="180" t="s">
        <v>2351</v>
      </c>
      <c r="D668" s="71">
        <v>10</v>
      </c>
      <c r="E668" s="180" t="s">
        <v>574</v>
      </c>
      <c r="F668" s="178">
        <v>175</v>
      </c>
      <c r="G668" s="105">
        <v>38</v>
      </c>
      <c r="H668" s="71">
        <v>30</v>
      </c>
      <c r="I668" s="314">
        <f>1.73*D668*H668</f>
        <v>519</v>
      </c>
      <c r="J668" s="318" t="s">
        <v>1698</v>
      </c>
      <c r="K668" s="345"/>
      <c r="L668" s="541"/>
      <c r="M668" s="541"/>
      <c r="N668" s="541"/>
      <c r="O668" s="541"/>
      <c r="P668" s="541"/>
      <c r="Q668" s="541"/>
      <c r="R668" s="541"/>
      <c r="S668" s="541"/>
      <c r="T668" s="541"/>
      <c r="U668" s="541"/>
      <c r="V668" s="541"/>
    </row>
    <row r="669" spans="1:22" ht="15.75" x14ac:dyDescent="0.25">
      <c r="A669" s="71">
        <v>663</v>
      </c>
      <c r="B669" s="176" t="s">
        <v>1962</v>
      </c>
      <c r="C669" s="180" t="s">
        <v>2347</v>
      </c>
      <c r="D669" s="71">
        <v>10</v>
      </c>
      <c r="E669" s="180" t="s">
        <v>749</v>
      </c>
      <c r="F669" s="178">
        <v>170</v>
      </c>
      <c r="G669" s="105">
        <v>30</v>
      </c>
      <c r="H669" s="71">
        <v>50</v>
      </c>
      <c r="I669" s="314">
        <f>1.73*D669*G669</f>
        <v>519</v>
      </c>
      <c r="J669" s="318" t="s">
        <v>1698</v>
      </c>
      <c r="K669" s="345"/>
      <c r="L669" s="541"/>
      <c r="M669" s="541"/>
      <c r="N669" s="541"/>
      <c r="O669" s="541"/>
      <c r="P669" s="541"/>
      <c r="Q669" s="541"/>
      <c r="R669" s="541"/>
      <c r="S669" s="541"/>
      <c r="T669" s="541"/>
      <c r="U669" s="541"/>
      <c r="V669" s="541"/>
    </row>
    <row r="670" spans="1:22" ht="15.75" x14ac:dyDescent="0.25">
      <c r="A670" s="71">
        <v>664</v>
      </c>
      <c r="B670" s="176" t="s">
        <v>1962</v>
      </c>
      <c r="C670" s="180" t="s">
        <v>2348</v>
      </c>
      <c r="D670" s="71">
        <v>10</v>
      </c>
      <c r="E670" s="180" t="s">
        <v>574</v>
      </c>
      <c r="F670" s="178">
        <v>175</v>
      </c>
      <c r="G670" s="105">
        <v>30</v>
      </c>
      <c r="H670" s="71">
        <v>50</v>
      </c>
      <c r="I670" s="314">
        <f>1.73*D670*G670</f>
        <v>519</v>
      </c>
      <c r="J670" s="318" t="s">
        <v>1698</v>
      </c>
      <c r="K670" s="345"/>
      <c r="L670" s="541"/>
      <c r="M670" s="541"/>
      <c r="N670" s="541"/>
      <c r="O670" s="541"/>
      <c r="P670" s="541"/>
      <c r="Q670" s="541"/>
      <c r="R670" s="541"/>
      <c r="S670" s="541"/>
      <c r="T670" s="541"/>
      <c r="U670" s="541"/>
      <c r="V670" s="541"/>
    </row>
    <row r="671" spans="1:22" ht="15.75" x14ac:dyDescent="0.25">
      <c r="A671" s="71">
        <v>665</v>
      </c>
      <c r="B671" s="176" t="s">
        <v>1962</v>
      </c>
      <c r="C671" s="180" t="s">
        <v>2349</v>
      </c>
      <c r="D671" s="71">
        <v>10</v>
      </c>
      <c r="E671" s="180" t="s">
        <v>574</v>
      </c>
      <c r="F671" s="178">
        <v>175</v>
      </c>
      <c r="G671" s="105">
        <v>30</v>
      </c>
      <c r="H671" s="71">
        <v>50</v>
      </c>
      <c r="I671" s="314">
        <f>1.73*D671*G671</f>
        <v>519</v>
      </c>
      <c r="J671" s="318" t="s">
        <v>1698</v>
      </c>
      <c r="K671" s="345"/>
      <c r="L671" s="541"/>
      <c r="M671" s="541"/>
      <c r="N671" s="541"/>
      <c r="O671" s="541"/>
      <c r="P671" s="541"/>
      <c r="Q671" s="541"/>
      <c r="R671" s="541"/>
      <c r="S671" s="541"/>
      <c r="T671" s="541"/>
      <c r="U671" s="541"/>
      <c r="V671" s="541"/>
    </row>
    <row r="672" spans="1:22" ht="15.75" x14ac:dyDescent="0.25">
      <c r="A672" s="71">
        <v>666</v>
      </c>
      <c r="B672" s="176" t="s">
        <v>1962</v>
      </c>
      <c r="C672" s="180" t="s">
        <v>2350</v>
      </c>
      <c r="D672" s="71">
        <v>10</v>
      </c>
      <c r="E672" s="180" t="s">
        <v>574</v>
      </c>
      <c r="F672" s="178">
        <v>175</v>
      </c>
      <c r="G672" s="105">
        <v>43</v>
      </c>
      <c r="H672" s="71">
        <v>50</v>
      </c>
      <c r="I672" s="314">
        <f>1.73*D672*G672</f>
        <v>743.9</v>
      </c>
      <c r="J672" s="318" t="s">
        <v>1698</v>
      </c>
      <c r="K672" s="345"/>
      <c r="L672" s="541"/>
      <c r="M672" s="541"/>
      <c r="N672" s="541"/>
      <c r="O672" s="541"/>
      <c r="P672" s="541"/>
      <c r="Q672" s="541"/>
      <c r="R672" s="541"/>
      <c r="S672" s="541"/>
      <c r="T672" s="541"/>
      <c r="U672" s="541"/>
      <c r="V672" s="541"/>
    </row>
    <row r="673" spans="1:22" ht="15.75" x14ac:dyDescent="0.25">
      <c r="A673" s="71">
        <v>667</v>
      </c>
      <c r="B673" s="176" t="s">
        <v>1962</v>
      </c>
      <c r="C673" s="180" t="s">
        <v>2340</v>
      </c>
      <c r="D673" s="71">
        <v>10</v>
      </c>
      <c r="E673" s="180" t="s">
        <v>575</v>
      </c>
      <c r="F673" s="178">
        <v>210</v>
      </c>
      <c r="G673" s="105">
        <v>60</v>
      </c>
      <c r="H673" s="71">
        <v>50</v>
      </c>
      <c r="I673" s="314">
        <f>1.73*D673*H673</f>
        <v>865</v>
      </c>
      <c r="J673" s="318" t="s">
        <v>1698</v>
      </c>
      <c r="K673" s="345"/>
      <c r="L673" s="541"/>
      <c r="M673" s="541"/>
      <c r="N673" s="541"/>
      <c r="O673" s="541"/>
      <c r="P673" s="541"/>
      <c r="Q673" s="541"/>
      <c r="R673" s="541"/>
      <c r="S673" s="541"/>
      <c r="T673" s="541"/>
      <c r="U673" s="541"/>
      <c r="V673" s="541"/>
    </row>
    <row r="674" spans="1:22" ht="15.75" x14ac:dyDescent="0.25">
      <c r="A674" s="71">
        <v>668</v>
      </c>
      <c r="B674" s="176" t="s">
        <v>1962</v>
      </c>
      <c r="C674" s="180" t="s">
        <v>2341</v>
      </c>
      <c r="D674" s="71">
        <v>10</v>
      </c>
      <c r="E674" s="180" t="s">
        <v>575</v>
      </c>
      <c r="F674" s="178">
        <v>210</v>
      </c>
      <c r="G674" s="105">
        <v>45</v>
      </c>
      <c r="H674" s="71">
        <v>75</v>
      </c>
      <c r="I674" s="314">
        <f t="shared" ref="I674:I683" si="25">1.73*D674*G674</f>
        <v>778.5</v>
      </c>
      <c r="J674" s="318" t="s">
        <v>1698</v>
      </c>
      <c r="K674" s="345"/>
      <c r="L674" s="541"/>
      <c r="M674" s="541"/>
      <c r="N674" s="541"/>
      <c r="O674" s="541"/>
      <c r="P674" s="541"/>
      <c r="Q674" s="541"/>
      <c r="R674" s="541"/>
      <c r="S674" s="541"/>
      <c r="T674" s="541"/>
      <c r="U674" s="541"/>
      <c r="V674" s="541"/>
    </row>
    <row r="675" spans="1:22" ht="15.75" x14ac:dyDescent="0.25">
      <c r="A675" s="71">
        <v>669</v>
      </c>
      <c r="B675" s="176" t="s">
        <v>1962</v>
      </c>
      <c r="C675" s="180" t="s">
        <v>2342</v>
      </c>
      <c r="D675" s="71">
        <v>10</v>
      </c>
      <c r="E675" s="180" t="s">
        <v>575</v>
      </c>
      <c r="F675" s="178">
        <v>210</v>
      </c>
      <c r="G675" s="105">
        <v>85</v>
      </c>
      <c r="H675" s="71">
        <v>100</v>
      </c>
      <c r="I675" s="314">
        <f t="shared" si="25"/>
        <v>1470.5</v>
      </c>
      <c r="J675" s="318" t="s">
        <v>1698</v>
      </c>
      <c r="K675" s="345"/>
      <c r="L675" s="541"/>
      <c r="M675" s="541"/>
      <c r="N675" s="541"/>
      <c r="O675" s="541"/>
      <c r="P675" s="541"/>
      <c r="Q675" s="541"/>
      <c r="R675" s="541"/>
      <c r="S675" s="541"/>
      <c r="T675" s="541"/>
      <c r="U675" s="541"/>
      <c r="V675" s="541"/>
    </row>
    <row r="676" spans="1:22" ht="15.75" x14ac:dyDescent="0.25">
      <c r="A676" s="71">
        <v>670</v>
      </c>
      <c r="B676" s="176" t="s">
        <v>1962</v>
      </c>
      <c r="C676" s="180" t="s">
        <v>2343</v>
      </c>
      <c r="D676" s="71">
        <v>10</v>
      </c>
      <c r="E676" s="180" t="s">
        <v>574</v>
      </c>
      <c r="F676" s="178">
        <v>175</v>
      </c>
      <c r="G676" s="105">
        <v>64</v>
      </c>
      <c r="H676" s="71">
        <v>75</v>
      </c>
      <c r="I676" s="314">
        <f t="shared" si="25"/>
        <v>1107.2</v>
      </c>
      <c r="J676" s="318" t="s">
        <v>1698</v>
      </c>
      <c r="K676" s="345"/>
      <c r="L676" s="541"/>
      <c r="M676" s="541"/>
      <c r="N676" s="541"/>
      <c r="O676" s="541"/>
      <c r="P676" s="541"/>
      <c r="Q676" s="541"/>
      <c r="R676" s="541"/>
      <c r="S676" s="541"/>
      <c r="T676" s="541"/>
      <c r="U676" s="541"/>
      <c r="V676" s="541"/>
    </row>
    <row r="677" spans="1:22" ht="15.75" x14ac:dyDescent="0.25">
      <c r="A677" s="71">
        <v>671</v>
      </c>
      <c r="B677" s="176" t="s">
        <v>1962</v>
      </c>
      <c r="C677" s="180" t="s">
        <v>2344</v>
      </c>
      <c r="D677" s="71">
        <v>10</v>
      </c>
      <c r="E677" s="180" t="s">
        <v>652</v>
      </c>
      <c r="F677" s="178">
        <v>265</v>
      </c>
      <c r="G677" s="105">
        <v>85</v>
      </c>
      <c r="H677" s="71">
        <v>100</v>
      </c>
      <c r="I677" s="314">
        <f t="shared" si="25"/>
        <v>1470.5</v>
      </c>
      <c r="J677" s="318" t="s">
        <v>1698</v>
      </c>
      <c r="K677" s="345"/>
      <c r="L677" s="541"/>
      <c r="M677" s="541"/>
      <c r="N677" s="541"/>
      <c r="O677" s="541"/>
      <c r="P677" s="541"/>
      <c r="Q677" s="541"/>
      <c r="R677" s="541"/>
      <c r="S677" s="541"/>
      <c r="T677" s="541"/>
      <c r="U677" s="541"/>
      <c r="V677" s="541"/>
    </row>
    <row r="678" spans="1:22" ht="15.75" x14ac:dyDescent="0.25">
      <c r="A678" s="71">
        <v>672</v>
      </c>
      <c r="B678" s="176" t="s">
        <v>1962</v>
      </c>
      <c r="C678" s="180" t="s">
        <v>2345</v>
      </c>
      <c r="D678" s="71">
        <v>10</v>
      </c>
      <c r="E678" s="180" t="s">
        <v>575</v>
      </c>
      <c r="F678" s="178">
        <v>210</v>
      </c>
      <c r="G678" s="105">
        <v>64</v>
      </c>
      <c r="H678" s="71">
        <v>75</v>
      </c>
      <c r="I678" s="314">
        <f t="shared" si="25"/>
        <v>1107.2</v>
      </c>
      <c r="J678" s="318" t="s">
        <v>1698</v>
      </c>
      <c r="K678" s="345"/>
      <c r="L678" s="541"/>
      <c r="M678" s="541"/>
      <c r="N678" s="541"/>
      <c r="O678" s="541"/>
      <c r="P678" s="541"/>
      <c r="Q678" s="541"/>
      <c r="R678" s="541"/>
      <c r="S678" s="541"/>
      <c r="T678" s="541"/>
      <c r="U678" s="541"/>
      <c r="V678" s="541"/>
    </row>
    <row r="679" spans="1:22" ht="15.75" x14ac:dyDescent="0.25">
      <c r="A679" s="71">
        <v>673</v>
      </c>
      <c r="B679" s="176" t="s">
        <v>1962</v>
      </c>
      <c r="C679" s="180" t="s">
        <v>2346</v>
      </c>
      <c r="D679" s="71">
        <v>10</v>
      </c>
      <c r="E679" s="180" t="s">
        <v>677</v>
      </c>
      <c r="F679" s="178">
        <v>215</v>
      </c>
      <c r="G679" s="105">
        <v>85</v>
      </c>
      <c r="H679" s="71">
        <v>75</v>
      </c>
      <c r="I679" s="314">
        <f t="shared" si="25"/>
        <v>1470.5</v>
      </c>
      <c r="J679" s="318" t="s">
        <v>1698</v>
      </c>
      <c r="K679" s="345"/>
      <c r="L679" s="541"/>
      <c r="M679" s="541"/>
      <c r="N679" s="541"/>
      <c r="O679" s="541"/>
      <c r="P679" s="541"/>
      <c r="Q679" s="541"/>
      <c r="R679" s="541"/>
      <c r="S679" s="541"/>
      <c r="T679" s="541"/>
      <c r="U679" s="541"/>
      <c r="V679" s="541"/>
    </row>
    <row r="680" spans="1:22" ht="15.75" x14ac:dyDescent="0.25">
      <c r="A680" s="71">
        <v>674</v>
      </c>
      <c r="B680" s="176" t="s">
        <v>1962</v>
      </c>
      <c r="C680" s="180" t="s">
        <v>2338</v>
      </c>
      <c r="D680" s="71">
        <v>10</v>
      </c>
      <c r="E680" s="180" t="s">
        <v>677</v>
      </c>
      <c r="F680" s="178">
        <v>215</v>
      </c>
      <c r="G680" s="105">
        <v>60</v>
      </c>
      <c r="H680" s="71">
        <v>50</v>
      </c>
      <c r="I680" s="314">
        <f t="shared" si="25"/>
        <v>1038</v>
      </c>
      <c r="J680" s="318" t="s">
        <v>1698</v>
      </c>
      <c r="K680" s="345"/>
      <c r="L680" s="541"/>
      <c r="M680" s="541"/>
      <c r="N680" s="541"/>
      <c r="O680" s="541"/>
      <c r="P680" s="541"/>
      <c r="Q680" s="541"/>
      <c r="R680" s="541"/>
      <c r="S680" s="541"/>
      <c r="T680" s="541"/>
      <c r="U680" s="541"/>
      <c r="V680" s="541"/>
    </row>
    <row r="681" spans="1:22" ht="15.75" x14ac:dyDescent="0.25">
      <c r="A681" s="71">
        <v>675</v>
      </c>
      <c r="B681" s="176" t="s">
        <v>1962</v>
      </c>
      <c r="C681" s="180" t="s">
        <v>2339</v>
      </c>
      <c r="D681" s="71">
        <v>10</v>
      </c>
      <c r="E681" s="180" t="s">
        <v>574</v>
      </c>
      <c r="F681" s="178">
        <v>175</v>
      </c>
      <c r="G681" s="105">
        <v>18</v>
      </c>
      <c r="H681" s="71">
        <v>30</v>
      </c>
      <c r="I681" s="314">
        <f t="shared" si="25"/>
        <v>311.40000000000003</v>
      </c>
      <c r="J681" s="318" t="s">
        <v>1698</v>
      </c>
      <c r="K681" s="345"/>
      <c r="L681" s="541"/>
      <c r="M681" s="541"/>
      <c r="N681" s="541"/>
      <c r="O681" s="541"/>
      <c r="P681" s="541"/>
      <c r="Q681" s="541"/>
      <c r="R681" s="541"/>
      <c r="S681" s="541"/>
      <c r="T681" s="541"/>
      <c r="U681" s="541"/>
      <c r="V681" s="541"/>
    </row>
    <row r="682" spans="1:22" ht="15.75" x14ac:dyDescent="0.25">
      <c r="A682" s="71">
        <v>676</v>
      </c>
      <c r="B682" s="176" t="s">
        <v>1962</v>
      </c>
      <c r="C682" s="180" t="s">
        <v>2336</v>
      </c>
      <c r="D682" s="71">
        <v>10</v>
      </c>
      <c r="E682" s="180" t="s">
        <v>575</v>
      </c>
      <c r="F682" s="178">
        <v>210</v>
      </c>
      <c r="G682" s="105">
        <v>43</v>
      </c>
      <c r="H682" s="71">
        <v>50</v>
      </c>
      <c r="I682" s="314">
        <f t="shared" si="25"/>
        <v>743.9</v>
      </c>
      <c r="J682" s="318" t="s">
        <v>1698</v>
      </c>
      <c r="K682" s="347"/>
    </row>
    <row r="683" spans="1:22" ht="15.75" x14ac:dyDescent="0.25">
      <c r="A683" s="71">
        <v>677</v>
      </c>
      <c r="B683" s="178" t="s">
        <v>1962</v>
      </c>
      <c r="C683" s="180" t="s">
        <v>2337</v>
      </c>
      <c r="D683" s="71">
        <v>10</v>
      </c>
      <c r="E683" s="180" t="s">
        <v>575</v>
      </c>
      <c r="F683" s="178">
        <v>210</v>
      </c>
      <c r="G683" s="105">
        <v>43</v>
      </c>
      <c r="H683" s="71">
        <v>50</v>
      </c>
      <c r="I683" s="314">
        <f t="shared" si="25"/>
        <v>743.9</v>
      </c>
      <c r="J683" s="318" t="s">
        <v>1698</v>
      </c>
      <c r="K683" s="347"/>
    </row>
  </sheetData>
  <autoFilter ref="A5:U683"/>
  <mergeCells count="4">
    <mergeCell ref="F3:H3"/>
    <mergeCell ref="A3:A4"/>
    <mergeCell ref="C3:C4"/>
    <mergeCell ref="J3:J4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32" sqref="W32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view="pageBreakPreview" zoomScaleSheetLayoutView="100" workbookViewId="0">
      <pane ySplit="2" topLeftCell="A3" activePane="bottomLeft" state="frozen"/>
      <selection pane="bottomLeft" activeCell="B14" sqref="B14"/>
    </sheetView>
  </sheetViews>
  <sheetFormatPr defaultColWidth="9.140625" defaultRowHeight="15" x14ac:dyDescent="0.25"/>
  <cols>
    <col min="1" max="1" width="32.5703125" style="11" customWidth="1"/>
    <col min="2" max="2" width="14.85546875" style="43" customWidth="1"/>
    <col min="3" max="3" width="14.5703125" style="43" customWidth="1"/>
    <col min="4" max="4" width="15.42578125" style="43" customWidth="1"/>
    <col min="5" max="5" width="16.140625" style="43" customWidth="1"/>
    <col min="6" max="6" width="14.42578125" style="43" customWidth="1"/>
    <col min="7" max="7" width="12.42578125" style="43" customWidth="1"/>
    <col min="8" max="8" width="11.42578125" style="43" customWidth="1"/>
    <col min="9" max="9" width="28" style="43" customWidth="1"/>
    <col min="10" max="10" width="26.42578125" style="43" customWidth="1"/>
    <col min="11" max="11" width="15.140625" style="43" customWidth="1"/>
    <col min="12" max="12" width="10.28515625" style="43" customWidth="1"/>
    <col min="13" max="13" width="9.5703125" style="43" bestFit="1" customWidth="1"/>
    <col min="14" max="14" width="18.28515625" style="43" customWidth="1"/>
    <col min="15" max="16384" width="9.140625" style="43"/>
  </cols>
  <sheetData>
    <row r="1" spans="1:16" ht="30.75" customHeight="1" x14ac:dyDescent="0.25">
      <c r="A1" s="152"/>
      <c r="D1" s="47" t="s">
        <v>2644</v>
      </c>
      <c r="G1" s="152"/>
      <c r="H1" s="152"/>
      <c r="I1" s="152"/>
      <c r="J1" s="152"/>
      <c r="K1" s="152"/>
      <c r="L1" s="152"/>
      <c r="M1" s="153"/>
    </row>
    <row r="2" spans="1:16" ht="105" x14ac:dyDescent="0.25">
      <c r="A2" s="145" t="s">
        <v>1091</v>
      </c>
      <c r="B2" s="145" t="s">
        <v>1092</v>
      </c>
      <c r="C2" s="145" t="s">
        <v>1093</v>
      </c>
      <c r="D2" s="145" t="s">
        <v>1094</v>
      </c>
      <c r="E2" s="145" t="s">
        <v>1095</v>
      </c>
      <c r="F2" s="145" t="s">
        <v>1096</v>
      </c>
      <c r="G2" s="145" t="s">
        <v>1097</v>
      </c>
      <c r="H2" s="145" t="s">
        <v>1098</v>
      </c>
      <c r="I2" s="145" t="s">
        <v>1099</v>
      </c>
      <c r="J2" s="145" t="s">
        <v>1100</v>
      </c>
      <c r="K2" s="145" t="s">
        <v>1101</v>
      </c>
      <c r="L2" s="145" t="s">
        <v>1102</v>
      </c>
      <c r="M2" s="145" t="s">
        <v>1103</v>
      </c>
    </row>
    <row r="3" spans="1:16" ht="30" x14ac:dyDescent="0.25">
      <c r="A3" s="4" t="s">
        <v>1143</v>
      </c>
      <c r="B3" s="48">
        <v>1968</v>
      </c>
      <c r="C3" s="5">
        <v>2.5</v>
      </c>
      <c r="D3" s="50">
        <f>Жиынтық!D9</f>
        <v>0.9</v>
      </c>
      <c r="E3" s="135">
        <f>Жиынтық!J9</f>
        <v>1.7250000000000001</v>
      </c>
      <c r="F3" s="107"/>
      <c r="G3" s="48"/>
      <c r="H3" s="48"/>
      <c r="I3" s="4"/>
      <c r="J3" s="49" t="s">
        <v>902</v>
      </c>
      <c r="K3" s="49"/>
      <c r="L3" s="48"/>
      <c r="M3" s="146"/>
      <c r="N3" s="118"/>
      <c r="O3" s="119"/>
      <c r="P3" s="113"/>
    </row>
    <row r="4" spans="1:16" ht="30" x14ac:dyDescent="0.25">
      <c r="A4" s="4" t="s">
        <v>1144</v>
      </c>
      <c r="B4" s="48">
        <v>1991</v>
      </c>
      <c r="C4" s="5">
        <v>6.3</v>
      </c>
      <c r="D4" s="50">
        <f>Жиынтық!D10</f>
        <v>1.22</v>
      </c>
      <c r="E4" s="135">
        <f>Жиынтық!J10</f>
        <v>5.3950000000000005</v>
      </c>
      <c r="F4" s="107"/>
      <c r="G4" s="48"/>
      <c r="H4" s="48"/>
      <c r="I4" s="4"/>
      <c r="J4" s="49" t="s">
        <v>902</v>
      </c>
      <c r="K4" s="49"/>
      <c r="L4" s="48"/>
      <c r="M4" s="146"/>
      <c r="N4" s="118"/>
      <c r="O4" s="119"/>
      <c r="P4" s="113"/>
    </row>
    <row r="5" spans="1:16" ht="30" x14ac:dyDescent="0.25">
      <c r="A5" s="4" t="s">
        <v>1145</v>
      </c>
      <c r="B5" s="48">
        <v>1992</v>
      </c>
      <c r="C5" s="5">
        <v>2.5</v>
      </c>
      <c r="D5" s="50">
        <f>Жиынтық!D11</f>
        <v>0.25</v>
      </c>
      <c r="E5" s="135">
        <f>Жиынтық!J11</f>
        <v>2.375</v>
      </c>
      <c r="F5" s="107"/>
      <c r="G5" s="48"/>
      <c r="H5" s="48"/>
      <c r="I5" s="4"/>
      <c r="J5" s="49" t="s">
        <v>902</v>
      </c>
      <c r="K5" s="49"/>
      <c r="L5" s="48"/>
      <c r="M5" s="146"/>
      <c r="N5" s="118"/>
      <c r="O5" s="119"/>
      <c r="P5" s="113"/>
    </row>
    <row r="6" spans="1:16" ht="30" x14ac:dyDescent="0.25">
      <c r="A6" s="4" t="s">
        <v>1146</v>
      </c>
      <c r="B6" s="48">
        <v>1988</v>
      </c>
      <c r="C6" s="5">
        <v>2.5</v>
      </c>
      <c r="D6" s="50">
        <f>Жиынтық!D12</f>
        <v>0.42</v>
      </c>
      <c r="E6" s="135">
        <f>Жиынтық!J12</f>
        <v>2.2050000000000001</v>
      </c>
      <c r="F6" s="107"/>
      <c r="G6" s="48"/>
      <c r="H6" s="48"/>
      <c r="I6" s="4"/>
      <c r="J6" s="49" t="s">
        <v>902</v>
      </c>
      <c r="K6" s="49"/>
      <c r="L6" s="48"/>
      <c r="M6" s="146"/>
      <c r="N6" s="118"/>
      <c r="O6" s="119"/>
      <c r="P6" s="113"/>
    </row>
    <row r="7" spans="1:16" ht="30" x14ac:dyDescent="0.25">
      <c r="A7" s="4" t="s">
        <v>1147</v>
      </c>
      <c r="B7" s="48">
        <v>1965</v>
      </c>
      <c r="C7" s="5">
        <v>2.5</v>
      </c>
      <c r="D7" s="50">
        <f>Жиынтық!D13</f>
        <v>0.22</v>
      </c>
      <c r="E7" s="135">
        <f>Жиынтық!J13</f>
        <v>2.4049999999999998</v>
      </c>
      <c r="F7" s="107"/>
      <c r="G7" s="48"/>
      <c r="H7" s="48"/>
      <c r="I7" s="4"/>
      <c r="J7" s="49" t="s">
        <v>902</v>
      </c>
      <c r="K7" s="49"/>
      <c r="L7" s="48"/>
      <c r="M7" s="146"/>
      <c r="N7" s="118"/>
      <c r="O7" s="119"/>
      <c r="P7" s="113"/>
    </row>
    <row r="8" spans="1:16" ht="30" x14ac:dyDescent="0.25">
      <c r="A8" s="4" t="s">
        <v>1148</v>
      </c>
      <c r="B8" s="48">
        <v>1973</v>
      </c>
      <c r="C8" s="5">
        <v>1.6</v>
      </c>
      <c r="D8" s="50">
        <f>Жиынтық!D14</f>
        <v>0.3</v>
      </c>
      <c r="E8" s="135">
        <f>Жиынтық!J14</f>
        <v>1.3800000000000001</v>
      </c>
      <c r="F8" s="107"/>
      <c r="G8" s="48"/>
      <c r="H8" s="48"/>
      <c r="I8" s="4"/>
      <c r="J8" s="49" t="s">
        <v>902</v>
      </c>
      <c r="K8" s="49"/>
      <c r="L8" s="48"/>
      <c r="M8" s="146"/>
      <c r="N8" s="118"/>
      <c r="O8" s="119"/>
      <c r="P8" s="113"/>
    </row>
    <row r="9" spans="1:16" ht="30" x14ac:dyDescent="0.25">
      <c r="A9" s="4" t="s">
        <v>1149</v>
      </c>
      <c r="B9" s="48">
        <v>1990</v>
      </c>
      <c r="C9" s="5">
        <v>16</v>
      </c>
      <c r="D9" s="50">
        <f>Жиынтық!D15</f>
        <v>0.36499999999999999</v>
      </c>
      <c r="E9" s="135">
        <f>Жиынтық!J15</f>
        <v>16.435000000000002</v>
      </c>
      <c r="F9" s="107"/>
      <c r="G9" s="48"/>
      <c r="H9" s="48"/>
      <c r="I9" s="4"/>
      <c r="J9" s="49" t="s">
        <v>902</v>
      </c>
      <c r="K9" s="49"/>
      <c r="L9" s="48"/>
      <c r="M9" s="146"/>
      <c r="N9" s="118"/>
      <c r="O9" s="119"/>
      <c r="P9" s="113"/>
    </row>
    <row r="10" spans="1:16" ht="30" x14ac:dyDescent="0.25">
      <c r="A10" s="4" t="s">
        <v>1150</v>
      </c>
      <c r="B10" s="48">
        <v>1982</v>
      </c>
      <c r="C10" s="5">
        <v>6.3</v>
      </c>
      <c r="D10" s="50">
        <f>Жиынтық!D16</f>
        <v>1.0720000000000001</v>
      </c>
      <c r="E10" s="135">
        <f>Жиынтық!J16</f>
        <v>5.5430000000000001</v>
      </c>
      <c r="F10" s="107"/>
      <c r="G10" s="48"/>
      <c r="H10" s="48"/>
      <c r="I10" s="4"/>
      <c r="J10" s="49" t="s">
        <v>902</v>
      </c>
      <c r="K10" s="49"/>
      <c r="L10" s="48"/>
      <c r="M10" s="146"/>
      <c r="N10" s="118"/>
      <c r="O10" s="119"/>
      <c r="P10" s="113"/>
    </row>
    <row r="11" spans="1:16" x14ac:dyDescent="0.25">
      <c r="A11" s="4" t="s">
        <v>1151</v>
      </c>
      <c r="B11" s="48">
        <v>1980</v>
      </c>
      <c r="C11" s="5">
        <v>2.5</v>
      </c>
      <c r="D11" s="50">
        <f>Жиынтық!D17</f>
        <v>0.48699999999999999</v>
      </c>
      <c r="E11" s="135">
        <f>Жиынтық!J17</f>
        <v>2.1379999999999999</v>
      </c>
      <c r="F11" s="50"/>
      <c r="G11" s="48"/>
      <c r="H11" s="48"/>
      <c r="I11" s="4"/>
      <c r="J11" s="49" t="s">
        <v>902</v>
      </c>
      <c r="K11" s="49"/>
      <c r="L11" s="48"/>
      <c r="M11" s="146"/>
      <c r="N11" s="118"/>
      <c r="O11" s="119"/>
      <c r="P11" s="113"/>
    </row>
    <row r="12" spans="1:16" ht="45" x14ac:dyDescent="0.25">
      <c r="A12" s="679" t="s">
        <v>1152</v>
      </c>
      <c r="B12" s="48">
        <v>1968</v>
      </c>
      <c r="C12" s="5">
        <v>10</v>
      </c>
      <c r="D12" s="50">
        <f>Жиынтық!D18</f>
        <v>10.17</v>
      </c>
      <c r="E12" s="273">
        <f>Жиынтық!J18</f>
        <v>0.33000000000000007</v>
      </c>
      <c r="F12" s="107"/>
      <c r="G12" s="48"/>
      <c r="H12" s="48"/>
      <c r="I12" s="109" t="s">
        <v>1106</v>
      </c>
      <c r="J12" s="110" t="s">
        <v>1107</v>
      </c>
      <c r="K12" s="49"/>
      <c r="L12" s="48"/>
      <c r="M12" s="146"/>
      <c r="N12" s="118"/>
      <c r="O12" s="119"/>
      <c r="P12" s="113"/>
    </row>
    <row r="13" spans="1:16" ht="45" x14ac:dyDescent="0.25">
      <c r="A13" s="679" t="s">
        <v>926</v>
      </c>
      <c r="B13" s="48">
        <v>1991</v>
      </c>
      <c r="C13" s="5">
        <v>6.3</v>
      </c>
      <c r="D13" s="50">
        <f>Жиынтық!D19</f>
        <v>6.3810000000000002</v>
      </c>
      <c r="E13" s="273">
        <f>Жиынтық!J19</f>
        <v>0.23399999999999999</v>
      </c>
      <c r="F13" s="107"/>
      <c r="G13" s="48"/>
      <c r="H13" s="48"/>
      <c r="I13" s="109" t="s">
        <v>1106</v>
      </c>
      <c r="J13" s="110" t="s">
        <v>1107</v>
      </c>
      <c r="K13" s="49"/>
      <c r="L13" s="48"/>
      <c r="M13" s="146"/>
      <c r="N13" s="118"/>
      <c r="O13" s="119"/>
      <c r="P13" s="113"/>
    </row>
    <row r="14" spans="1:16" ht="30" x14ac:dyDescent="0.25">
      <c r="A14" s="4" t="s">
        <v>1153</v>
      </c>
      <c r="B14" s="48">
        <v>1978</v>
      </c>
      <c r="C14" s="5">
        <v>6.3</v>
      </c>
      <c r="D14" s="50">
        <f>Жиынтық!D20</f>
        <v>0.99</v>
      </c>
      <c r="E14" s="135">
        <f>Жиынтық!J20</f>
        <v>5.625</v>
      </c>
      <c r="F14" s="107"/>
      <c r="G14" s="48"/>
      <c r="H14" s="48"/>
      <c r="I14" s="4"/>
      <c r="J14" s="49" t="s">
        <v>902</v>
      </c>
      <c r="K14" s="49"/>
      <c r="L14" s="48"/>
      <c r="M14" s="146"/>
      <c r="N14" s="118"/>
      <c r="O14" s="119"/>
      <c r="P14" s="113"/>
    </row>
    <row r="15" spans="1:16" ht="30" x14ac:dyDescent="0.25">
      <c r="A15" s="4" t="s">
        <v>1154</v>
      </c>
      <c r="B15" s="48">
        <v>1979</v>
      </c>
      <c r="C15" s="5">
        <v>6.3</v>
      </c>
      <c r="D15" s="50">
        <f>Жиынтық!D21</f>
        <v>0.46</v>
      </c>
      <c r="E15" s="135">
        <f>Жиынтық!J21</f>
        <v>6.1550000000000002</v>
      </c>
      <c r="F15" s="107"/>
      <c r="G15" s="48"/>
      <c r="H15" s="48"/>
      <c r="I15" s="4"/>
      <c r="J15" s="49" t="s">
        <v>902</v>
      </c>
      <c r="K15" s="49"/>
      <c r="L15" s="48"/>
      <c r="M15" s="146"/>
      <c r="N15" s="118"/>
      <c r="O15" s="119"/>
      <c r="P15" s="113"/>
    </row>
    <row r="16" spans="1:16" ht="30" x14ac:dyDescent="0.25">
      <c r="A16" s="4" t="s">
        <v>1155</v>
      </c>
      <c r="B16" s="48">
        <v>1991</v>
      </c>
      <c r="C16" s="5">
        <v>4</v>
      </c>
      <c r="D16" s="50">
        <f>Жиынтық!D22</f>
        <v>0.46</v>
      </c>
      <c r="E16" s="135">
        <f>Жиынтық!J22</f>
        <v>3.74</v>
      </c>
      <c r="F16" s="107"/>
      <c r="G16" s="48"/>
      <c r="H16" s="48"/>
      <c r="I16" s="109"/>
      <c r="J16" s="49" t="s">
        <v>902</v>
      </c>
      <c r="K16" s="49"/>
      <c r="L16" s="48"/>
      <c r="M16" s="146"/>
      <c r="N16" s="118"/>
      <c r="O16" s="119"/>
      <c r="P16" s="113"/>
    </row>
    <row r="17" spans="1:16" ht="30" x14ac:dyDescent="0.25">
      <c r="A17" s="4" t="s">
        <v>1156</v>
      </c>
      <c r="B17" s="48">
        <v>1972</v>
      </c>
      <c r="C17" s="5">
        <v>2.5</v>
      </c>
      <c r="D17" s="50">
        <f>Жиынтық!D23</f>
        <v>1.4999999999999999E-2</v>
      </c>
      <c r="E17" s="135">
        <f>Жиынтық!J23</f>
        <v>2.61</v>
      </c>
      <c r="F17" s="107"/>
      <c r="G17" s="48"/>
      <c r="H17" s="48"/>
      <c r="I17" s="4"/>
      <c r="J17" s="49" t="s">
        <v>902</v>
      </c>
      <c r="K17" s="49"/>
      <c r="L17" s="48"/>
      <c r="M17" s="146"/>
      <c r="N17" s="118"/>
      <c r="O17" s="119"/>
      <c r="P17" s="113"/>
    </row>
    <row r="18" spans="1:16" ht="30" x14ac:dyDescent="0.25">
      <c r="A18" s="4" t="s">
        <v>1157</v>
      </c>
      <c r="B18" s="48">
        <v>1984</v>
      </c>
      <c r="C18" s="5">
        <v>2.5</v>
      </c>
      <c r="D18" s="50">
        <f>Жиынтық!D24</f>
        <v>0.28799999999999998</v>
      </c>
      <c r="E18" s="135">
        <f>Жиынтық!J24</f>
        <v>2.3370000000000002</v>
      </c>
      <c r="F18" s="107"/>
      <c r="G18" s="48"/>
      <c r="H18" s="48"/>
      <c r="I18" s="4"/>
      <c r="J18" s="49" t="s">
        <v>902</v>
      </c>
      <c r="K18" s="49"/>
      <c r="L18" s="48"/>
      <c r="M18" s="146"/>
      <c r="N18" s="118"/>
      <c r="O18" s="119"/>
      <c r="P18" s="113"/>
    </row>
    <row r="19" spans="1:16" ht="30" x14ac:dyDescent="0.25">
      <c r="A19" s="4" t="s">
        <v>1158</v>
      </c>
      <c r="B19" s="48">
        <v>1968</v>
      </c>
      <c r="C19" s="5">
        <v>2.5</v>
      </c>
      <c r="D19" s="50">
        <f>Жиынтық!D25</f>
        <v>9.8000000000000004E-2</v>
      </c>
      <c r="E19" s="135">
        <f>Жиынтық!J25</f>
        <v>2.5270000000000001</v>
      </c>
      <c r="F19" s="107"/>
      <c r="G19" s="48"/>
      <c r="H19" s="48"/>
      <c r="I19" s="4"/>
      <c r="J19" s="49" t="s">
        <v>902</v>
      </c>
      <c r="K19" s="49"/>
      <c r="L19" s="48"/>
      <c r="M19" s="146"/>
      <c r="N19" s="118"/>
      <c r="O19" s="119"/>
      <c r="P19" s="113"/>
    </row>
    <row r="20" spans="1:16" ht="30" x14ac:dyDescent="0.25">
      <c r="A20" s="4" t="s">
        <v>1159</v>
      </c>
      <c r="B20" s="48">
        <v>1968</v>
      </c>
      <c r="C20" s="5">
        <v>2.5</v>
      </c>
      <c r="D20" s="50">
        <f>Жиынтық!D26</f>
        <v>0.3</v>
      </c>
      <c r="E20" s="135">
        <f>Жиынтық!J26</f>
        <v>2.3250000000000002</v>
      </c>
      <c r="F20" s="107"/>
      <c r="G20" s="48"/>
      <c r="H20" s="48"/>
      <c r="I20" s="4"/>
      <c r="J20" s="49" t="s">
        <v>902</v>
      </c>
      <c r="K20" s="49"/>
      <c r="L20" s="48"/>
      <c r="M20" s="146"/>
      <c r="N20" s="118"/>
      <c r="O20" s="119"/>
      <c r="P20" s="113"/>
    </row>
    <row r="21" spans="1:16" ht="30" x14ac:dyDescent="0.25">
      <c r="A21" s="4" t="s">
        <v>1160</v>
      </c>
      <c r="B21" s="48">
        <v>1965</v>
      </c>
      <c r="C21" s="5">
        <v>1</v>
      </c>
      <c r="D21" s="50">
        <f>Жиынтық!D27</f>
        <v>0.192</v>
      </c>
      <c r="E21" s="135">
        <f>Жиынтық!J27</f>
        <v>0.8580000000000001</v>
      </c>
      <c r="F21" s="107"/>
      <c r="G21" s="48"/>
      <c r="H21" s="48"/>
      <c r="I21" s="4"/>
      <c r="J21" s="49" t="s">
        <v>902</v>
      </c>
      <c r="K21" s="49"/>
      <c r="L21" s="48"/>
      <c r="M21" s="146"/>
      <c r="N21" s="118"/>
      <c r="O21" s="119"/>
      <c r="P21" s="113"/>
    </row>
    <row r="22" spans="1:16" s="60" customFormat="1" ht="75" x14ac:dyDescent="0.25">
      <c r="A22" s="109" t="s">
        <v>1161</v>
      </c>
      <c r="B22" s="48">
        <v>1967</v>
      </c>
      <c r="C22" s="5">
        <v>1</v>
      </c>
      <c r="D22" s="50">
        <f>Жиынтық!D28</f>
        <v>0.10299999999999999</v>
      </c>
      <c r="E22" s="273">
        <f>Жиынтық!J28</f>
        <v>0.94700000000000006</v>
      </c>
      <c r="F22" s="107"/>
      <c r="G22" s="48"/>
      <c r="H22" s="48"/>
      <c r="I22" s="143" t="s">
        <v>1104</v>
      </c>
      <c r="J22" s="110" t="s">
        <v>1105</v>
      </c>
      <c r="K22" s="49"/>
      <c r="L22" s="48"/>
      <c r="M22" s="146"/>
      <c r="N22" s="149"/>
      <c r="O22" s="150"/>
      <c r="P22" s="331"/>
    </row>
    <row r="23" spans="1:16" ht="30" x14ac:dyDescent="0.25">
      <c r="A23" s="4" t="s">
        <v>1162</v>
      </c>
      <c r="B23" s="48">
        <v>1982</v>
      </c>
      <c r="C23" s="5">
        <v>2.5</v>
      </c>
      <c r="D23" s="50">
        <f>Жиынтық!D29</f>
        <v>0.6</v>
      </c>
      <c r="E23" s="135">
        <f>Жиынтық!J29</f>
        <v>2.0249999999999999</v>
      </c>
      <c r="F23" s="107"/>
      <c r="G23" s="48"/>
      <c r="H23" s="48"/>
      <c r="I23" s="4"/>
      <c r="J23" s="49" t="s">
        <v>902</v>
      </c>
      <c r="K23" s="49"/>
      <c r="L23" s="48"/>
      <c r="M23" s="146"/>
      <c r="N23" s="118"/>
      <c r="O23" s="119"/>
      <c r="P23" s="113"/>
    </row>
    <row r="24" spans="1:16" ht="75" x14ac:dyDescent="0.25">
      <c r="A24" s="109" t="s">
        <v>1163</v>
      </c>
      <c r="B24" s="48">
        <v>1976</v>
      </c>
      <c r="C24" s="5">
        <v>4</v>
      </c>
      <c r="D24" s="50">
        <f>Жиынтық!D30</f>
        <v>0.57999999999999996</v>
      </c>
      <c r="E24" s="135">
        <f>Жиынтық!J30</f>
        <v>3.62</v>
      </c>
      <c r="F24" s="107"/>
      <c r="G24" s="48"/>
      <c r="H24" s="48"/>
      <c r="I24" s="143" t="s">
        <v>1104</v>
      </c>
      <c r="J24" s="110" t="s">
        <v>1105</v>
      </c>
      <c r="K24" s="49"/>
      <c r="L24" s="48"/>
      <c r="M24" s="146"/>
      <c r="N24" s="118"/>
      <c r="O24" s="119"/>
      <c r="P24" s="113"/>
    </row>
    <row r="25" spans="1:16" ht="30" x14ac:dyDescent="0.25">
      <c r="A25" s="4" t="s">
        <v>1164</v>
      </c>
      <c r="B25" s="48">
        <v>1989</v>
      </c>
      <c r="C25" s="5">
        <v>2.5</v>
      </c>
      <c r="D25" s="50">
        <f>Жиынтық!D31</f>
        <v>0.17</v>
      </c>
      <c r="E25" s="135">
        <f>Жиынтық!J31</f>
        <v>2.4550000000000001</v>
      </c>
      <c r="F25" s="107"/>
      <c r="G25" s="48"/>
      <c r="H25" s="48"/>
      <c r="I25" s="4"/>
      <c r="J25" s="49" t="s">
        <v>902</v>
      </c>
      <c r="K25" s="49"/>
      <c r="L25" s="48"/>
      <c r="M25" s="146"/>
      <c r="N25" s="118"/>
      <c r="O25" s="119"/>
      <c r="P25" s="113"/>
    </row>
    <row r="26" spans="1:16" ht="30" x14ac:dyDescent="0.25">
      <c r="A26" s="4" t="s">
        <v>1165</v>
      </c>
      <c r="B26" s="48">
        <v>1967</v>
      </c>
      <c r="C26" s="5">
        <v>1</v>
      </c>
      <c r="D26" s="50">
        <f>Жиынтық!D32</f>
        <v>0.12</v>
      </c>
      <c r="E26" s="135">
        <f>Жиынтық!J32</f>
        <v>0.93</v>
      </c>
      <c r="F26" s="107"/>
      <c r="G26" s="48"/>
      <c r="H26" s="48"/>
      <c r="I26" s="4"/>
      <c r="J26" s="49" t="s">
        <v>902</v>
      </c>
      <c r="K26" s="49"/>
      <c r="L26" s="48"/>
      <c r="M26" s="146"/>
      <c r="N26" s="118"/>
      <c r="O26" s="119"/>
      <c r="P26" s="113"/>
    </row>
    <row r="27" spans="1:16" ht="30" x14ac:dyDescent="0.25">
      <c r="A27" s="4" t="s">
        <v>1166</v>
      </c>
      <c r="B27" s="48">
        <v>1971</v>
      </c>
      <c r="C27" s="5">
        <v>1.6</v>
      </c>
      <c r="D27" s="50">
        <f>Жиынтық!D33</f>
        <v>0.3</v>
      </c>
      <c r="E27" s="135">
        <f>Жиынтық!J33</f>
        <v>1.3800000000000001</v>
      </c>
      <c r="F27" s="107"/>
      <c r="G27" s="48"/>
      <c r="H27" s="48"/>
      <c r="I27" s="4"/>
      <c r="J27" s="49" t="s">
        <v>902</v>
      </c>
      <c r="K27" s="49"/>
      <c r="L27" s="48"/>
      <c r="M27" s="146"/>
      <c r="N27" s="118"/>
      <c r="O27" s="119"/>
      <c r="P27" s="113"/>
    </row>
    <row r="28" spans="1:16" ht="30" x14ac:dyDescent="0.25">
      <c r="A28" s="4" t="s">
        <v>1167</v>
      </c>
      <c r="B28" s="48">
        <v>1966</v>
      </c>
      <c r="C28" s="5">
        <v>1.6</v>
      </c>
      <c r="D28" s="50">
        <f>Жиынтық!D34</f>
        <v>0.06</v>
      </c>
      <c r="E28" s="135">
        <f>Жиынтық!J34</f>
        <v>1.62</v>
      </c>
      <c r="F28" s="107"/>
      <c r="G28" s="48"/>
      <c r="H28" s="48"/>
      <c r="I28" s="4"/>
      <c r="J28" s="49" t="s">
        <v>902</v>
      </c>
      <c r="K28" s="49"/>
      <c r="L28" s="48"/>
      <c r="M28" s="146"/>
      <c r="N28" s="118"/>
      <c r="O28" s="119"/>
      <c r="P28" s="113"/>
    </row>
    <row r="29" spans="1:16" ht="30" x14ac:dyDescent="0.25">
      <c r="A29" s="4" t="s">
        <v>1168</v>
      </c>
      <c r="B29" s="48">
        <v>1966</v>
      </c>
      <c r="C29" s="5">
        <v>1.6</v>
      </c>
      <c r="D29" s="50">
        <f>Жиынтық!D35</f>
        <v>7.0000000000000007E-2</v>
      </c>
      <c r="E29" s="135">
        <f>Жиынтық!J35</f>
        <v>1.61</v>
      </c>
      <c r="F29" s="107"/>
      <c r="G29" s="48"/>
      <c r="H29" s="48"/>
      <c r="I29" s="4"/>
      <c r="J29" s="49" t="s">
        <v>902</v>
      </c>
      <c r="K29" s="49"/>
      <c r="L29" s="48"/>
      <c r="M29" s="146"/>
      <c r="N29" s="118"/>
      <c r="O29" s="119"/>
      <c r="P29" s="113"/>
    </row>
    <row r="30" spans="1:16" ht="30" x14ac:dyDescent="0.25">
      <c r="A30" s="4" t="s">
        <v>1169</v>
      </c>
      <c r="B30" s="48">
        <v>1969</v>
      </c>
      <c r="C30" s="5">
        <v>6.3</v>
      </c>
      <c r="D30" s="50">
        <f>Жиынтық!D36</f>
        <v>0.52</v>
      </c>
      <c r="E30" s="135">
        <f>Жиынтық!J36</f>
        <v>6.0950000000000006</v>
      </c>
      <c r="F30" s="107"/>
      <c r="G30" s="48"/>
      <c r="H30" s="48"/>
      <c r="I30" s="4"/>
      <c r="J30" s="49" t="s">
        <v>902</v>
      </c>
      <c r="K30" s="49"/>
      <c r="L30" s="48"/>
      <c r="M30" s="146"/>
      <c r="N30" s="118"/>
      <c r="O30" s="119"/>
      <c r="P30" s="113"/>
    </row>
    <row r="31" spans="1:16" s="70" customFormat="1" ht="30" x14ac:dyDescent="0.25">
      <c r="A31" s="4" t="s">
        <v>1170</v>
      </c>
      <c r="B31" s="48">
        <v>1965</v>
      </c>
      <c r="C31" s="5">
        <v>1.8</v>
      </c>
      <c r="D31" s="50">
        <f>Жиынтық!D37</f>
        <v>0.24</v>
      </c>
      <c r="E31" s="135">
        <f>Жиынтық!J37</f>
        <v>1.6500000000000001</v>
      </c>
      <c r="F31" s="139"/>
      <c r="G31" s="139"/>
      <c r="H31" s="139"/>
      <c r="I31" s="4"/>
      <c r="J31" s="49" t="s">
        <v>902</v>
      </c>
      <c r="K31" s="5"/>
      <c r="L31" s="50"/>
      <c r="M31" s="147"/>
      <c r="N31" s="118"/>
      <c r="O31" s="119"/>
      <c r="P31" s="113"/>
    </row>
    <row r="32" spans="1:16" ht="30" x14ac:dyDescent="0.25">
      <c r="A32" s="4" t="s">
        <v>1171</v>
      </c>
      <c r="B32" s="48">
        <v>1987</v>
      </c>
      <c r="C32" s="5">
        <v>1.6</v>
      </c>
      <c r="D32" s="50">
        <f>Жиынтық!D38</f>
        <v>0.28499999999999998</v>
      </c>
      <c r="E32" s="135">
        <f>Жиынтық!J38</f>
        <v>1.3950000000000002</v>
      </c>
      <c r="F32" s="139"/>
      <c r="G32" s="139"/>
      <c r="H32" s="139"/>
      <c r="I32" s="4"/>
      <c r="J32" s="49" t="s">
        <v>902</v>
      </c>
      <c r="K32" s="5"/>
      <c r="L32" s="50"/>
      <c r="M32" s="147"/>
      <c r="N32" s="118"/>
      <c r="O32" s="119"/>
      <c r="P32" s="113"/>
    </row>
    <row r="33" spans="1:16" ht="30" x14ac:dyDescent="0.25">
      <c r="A33" s="4" t="s">
        <v>1172</v>
      </c>
      <c r="B33" s="48">
        <v>1966</v>
      </c>
      <c r="C33" s="5">
        <v>1</v>
      </c>
      <c r="D33" s="50">
        <f>Жиынтық!D39</f>
        <v>0.125</v>
      </c>
      <c r="E33" s="135">
        <f>Жиынтық!J39</f>
        <v>0.92500000000000004</v>
      </c>
      <c r="F33" s="139"/>
      <c r="G33" s="139"/>
      <c r="H33" s="139"/>
      <c r="I33" s="4"/>
      <c r="J33" s="49" t="s">
        <v>902</v>
      </c>
      <c r="K33" s="5"/>
      <c r="L33" s="50"/>
      <c r="M33" s="147"/>
      <c r="N33" s="118"/>
      <c r="O33" s="119"/>
      <c r="P33" s="113"/>
    </row>
    <row r="34" spans="1:16" ht="30" x14ac:dyDescent="0.25">
      <c r="A34" s="4" t="s">
        <v>1173</v>
      </c>
      <c r="B34" s="139">
        <v>1970</v>
      </c>
      <c r="C34" s="5">
        <v>63</v>
      </c>
      <c r="D34" s="50">
        <f>Жиынтық!D40</f>
        <v>15.103999999999999</v>
      </c>
      <c r="E34" s="135">
        <f>Жиынтық!J40</f>
        <v>51.046000000000006</v>
      </c>
      <c r="F34" s="107"/>
      <c r="G34" s="48"/>
      <c r="H34" s="48"/>
      <c r="I34" s="4"/>
      <c r="J34" s="49" t="s">
        <v>902</v>
      </c>
      <c r="K34" s="5"/>
      <c r="L34" s="50"/>
      <c r="M34" s="147"/>
      <c r="N34" s="118"/>
      <c r="O34" s="119"/>
      <c r="P34" s="113"/>
    </row>
    <row r="35" spans="1:16" ht="30" x14ac:dyDescent="0.25">
      <c r="A35" s="4" t="s">
        <v>1174</v>
      </c>
      <c r="B35" s="53">
        <v>1963</v>
      </c>
      <c r="C35" s="5">
        <v>6.3</v>
      </c>
      <c r="D35" s="50">
        <f>Жиынтық!D41</f>
        <v>5.5709999999999997</v>
      </c>
      <c r="E35" s="135">
        <f>Жиынтық!J41</f>
        <v>1.0440000000000005</v>
      </c>
      <c r="F35" s="107"/>
      <c r="G35" s="48"/>
      <c r="H35" s="48"/>
      <c r="I35" s="4"/>
      <c r="J35" s="49" t="s">
        <v>902</v>
      </c>
      <c r="K35" s="5"/>
      <c r="L35" s="50"/>
      <c r="M35" s="147"/>
      <c r="N35" s="118"/>
      <c r="O35" s="119"/>
      <c r="P35" s="113"/>
    </row>
    <row r="36" spans="1:16" ht="30" x14ac:dyDescent="0.25">
      <c r="A36" s="4" t="s">
        <v>1175</v>
      </c>
      <c r="B36" s="53">
        <v>1990</v>
      </c>
      <c r="C36" s="5">
        <v>6.3</v>
      </c>
      <c r="D36" s="50">
        <f>Жиынтық!D42</f>
        <v>0.36</v>
      </c>
      <c r="E36" s="135">
        <f>Жиынтық!J42</f>
        <v>6.2549999999999999</v>
      </c>
      <c r="F36" s="107"/>
      <c r="G36" s="48"/>
      <c r="H36" s="48"/>
      <c r="I36" s="4"/>
      <c r="J36" s="49" t="s">
        <v>902</v>
      </c>
      <c r="K36" s="49"/>
      <c r="L36" s="48"/>
      <c r="M36" s="146"/>
      <c r="N36" s="118"/>
      <c r="O36" s="119"/>
      <c r="P36" s="113"/>
    </row>
    <row r="37" spans="1:16" ht="29.25" customHeight="1" x14ac:dyDescent="0.25">
      <c r="A37" s="4" t="s">
        <v>1176</v>
      </c>
      <c r="B37" s="53">
        <v>1982</v>
      </c>
      <c r="C37" s="5">
        <v>6.3</v>
      </c>
      <c r="D37" s="50">
        <f>Жиынтық!D43</f>
        <v>0.69</v>
      </c>
      <c r="E37" s="135">
        <f>Жиынтық!J43</f>
        <v>5.9250000000000007</v>
      </c>
      <c r="F37" s="137"/>
      <c r="G37" s="54"/>
      <c r="H37" s="54"/>
      <c r="I37" s="109"/>
      <c r="J37" s="49" t="s">
        <v>902</v>
      </c>
      <c r="K37" s="5"/>
      <c r="L37" s="50"/>
      <c r="M37" s="147"/>
      <c r="N37" s="118"/>
      <c r="O37" s="119"/>
      <c r="P37" s="113"/>
    </row>
    <row r="38" spans="1:16" ht="30.75" customHeight="1" x14ac:dyDescent="0.25">
      <c r="A38" s="4" t="s">
        <v>1177</v>
      </c>
      <c r="B38" s="53">
        <v>1970</v>
      </c>
      <c r="C38" s="5">
        <v>3.2</v>
      </c>
      <c r="D38" s="50">
        <f>Жиынтық!D44</f>
        <v>2.7280000000000002</v>
      </c>
      <c r="E38" s="135">
        <f>Жиынтық!J44</f>
        <v>0.63200000000000012</v>
      </c>
      <c r="F38" s="137"/>
      <c r="G38" s="54"/>
      <c r="H38" s="54"/>
      <c r="I38" s="109"/>
      <c r="J38" s="49" t="s">
        <v>902</v>
      </c>
      <c r="K38" s="5"/>
      <c r="L38" s="50"/>
      <c r="M38" s="147"/>
      <c r="N38" s="118"/>
      <c r="O38" s="119"/>
      <c r="P38" s="113"/>
    </row>
    <row r="39" spans="1:16" ht="30" x14ac:dyDescent="0.25">
      <c r="A39" s="4" t="s">
        <v>1178</v>
      </c>
      <c r="B39" s="53">
        <v>1976</v>
      </c>
      <c r="C39" s="5">
        <v>1</v>
      </c>
      <c r="D39" s="50">
        <f>Жиынтық!D45</f>
        <v>0.06</v>
      </c>
      <c r="E39" s="135">
        <f>Жиынтық!J45</f>
        <v>0.99</v>
      </c>
      <c r="F39" s="136"/>
      <c r="G39" s="48"/>
      <c r="H39" s="48"/>
      <c r="I39" s="4"/>
      <c r="J39" s="49" t="s">
        <v>902</v>
      </c>
      <c r="K39" s="5"/>
      <c r="L39" s="52"/>
      <c r="M39" s="147"/>
      <c r="N39" s="118"/>
      <c r="O39" s="119"/>
      <c r="P39" s="114"/>
    </row>
    <row r="40" spans="1:16" ht="30" x14ac:dyDescent="0.25">
      <c r="A40" s="4" t="s">
        <v>1179</v>
      </c>
      <c r="B40" s="53">
        <v>1976</v>
      </c>
      <c r="C40" s="5">
        <v>1.6</v>
      </c>
      <c r="D40" s="50">
        <f>Жиынтық!D46</f>
        <v>0.21</v>
      </c>
      <c r="E40" s="135">
        <f>Жиынтық!J46</f>
        <v>1.4700000000000002</v>
      </c>
      <c r="F40" s="137"/>
      <c r="G40" s="54"/>
      <c r="H40" s="54"/>
      <c r="I40" s="109"/>
      <c r="J40" s="49" t="s">
        <v>902</v>
      </c>
      <c r="K40" s="5"/>
      <c r="L40" s="52"/>
      <c r="M40" s="147"/>
      <c r="N40" s="118"/>
      <c r="O40" s="119"/>
      <c r="P40" s="114"/>
    </row>
    <row r="41" spans="1:16" ht="30" x14ac:dyDescent="0.25">
      <c r="A41" s="4" t="s">
        <v>1180</v>
      </c>
      <c r="B41" s="53">
        <v>1983</v>
      </c>
      <c r="C41" s="5">
        <v>1.6</v>
      </c>
      <c r="D41" s="50">
        <f>Жиынтық!D47</f>
        <v>0.21</v>
      </c>
      <c r="E41" s="135">
        <f>Жиынтық!J47</f>
        <v>1.4700000000000002</v>
      </c>
      <c r="F41" s="137"/>
      <c r="G41" s="54"/>
      <c r="H41" s="54"/>
      <c r="I41" s="109"/>
      <c r="J41" s="49" t="s">
        <v>902</v>
      </c>
      <c r="K41" s="5"/>
      <c r="L41" s="52"/>
      <c r="M41" s="147"/>
      <c r="N41" s="118"/>
      <c r="O41" s="119"/>
      <c r="P41" s="114"/>
    </row>
    <row r="42" spans="1:16" s="60" customFormat="1" ht="55.5" customHeight="1" x14ac:dyDescent="0.25">
      <c r="A42" s="4" t="s">
        <v>1181</v>
      </c>
      <c r="B42" s="53">
        <v>1981</v>
      </c>
      <c r="C42" s="5">
        <v>1.6</v>
      </c>
      <c r="D42" s="50">
        <f>Жиынтық!D48</f>
        <v>0.96</v>
      </c>
      <c r="E42" s="273">
        <f>Жиынтық!J48</f>
        <v>0.7200000000000002</v>
      </c>
      <c r="F42" s="136"/>
      <c r="G42" s="48"/>
      <c r="H42" s="48"/>
      <c r="I42" s="4"/>
      <c r="J42" s="49" t="s">
        <v>902</v>
      </c>
      <c r="K42" s="5"/>
      <c r="L42" s="52"/>
      <c r="M42" s="147"/>
      <c r="N42" s="118"/>
      <c r="O42" s="119"/>
      <c r="P42" s="114"/>
    </row>
    <row r="43" spans="1:16" s="60" customFormat="1" ht="61.5" customHeight="1" x14ac:dyDescent="0.25">
      <c r="A43" s="4" t="s">
        <v>1182</v>
      </c>
      <c r="B43" s="53">
        <v>1976</v>
      </c>
      <c r="C43" s="112">
        <v>1</v>
      </c>
      <c r="D43" s="50">
        <f>Жиынтық!D49</f>
        <v>4.2999999999999997E-2</v>
      </c>
      <c r="E43" s="273">
        <f>Жиынтық!J49</f>
        <v>1.0070000000000001</v>
      </c>
      <c r="F43" s="136"/>
      <c r="G43" s="48"/>
      <c r="H43" s="48"/>
      <c r="I43" s="4"/>
      <c r="J43" s="49" t="s">
        <v>902</v>
      </c>
      <c r="L43" s="48"/>
      <c r="M43" s="146"/>
      <c r="N43" s="118"/>
      <c r="O43" s="332"/>
      <c r="P43" s="114"/>
    </row>
    <row r="44" spans="1:16" ht="30.75" customHeight="1" x14ac:dyDescent="0.25">
      <c r="A44" s="4" t="s">
        <v>1183</v>
      </c>
      <c r="B44" s="53">
        <v>1977</v>
      </c>
      <c r="C44" s="112">
        <v>1</v>
      </c>
      <c r="D44" s="50">
        <f>Жиынтық!D50</f>
        <v>0.11</v>
      </c>
      <c r="E44" s="135">
        <f>Жиынтық!J50</f>
        <v>0.94000000000000006</v>
      </c>
      <c r="F44" s="136"/>
      <c r="G44" s="48"/>
      <c r="H44" s="48"/>
      <c r="I44" s="4"/>
      <c r="J44" s="49" t="s">
        <v>902</v>
      </c>
      <c r="K44" s="49"/>
      <c r="L44" s="48"/>
      <c r="M44" s="146"/>
      <c r="N44" s="118"/>
      <c r="O44" s="332"/>
      <c r="P44" s="114"/>
    </row>
    <row r="45" spans="1:16" ht="37.5" customHeight="1" x14ac:dyDescent="0.25">
      <c r="A45" s="4" t="s">
        <v>1184</v>
      </c>
      <c r="B45" s="53">
        <v>1979</v>
      </c>
      <c r="C45" s="5">
        <v>1.6</v>
      </c>
      <c r="D45" s="50">
        <f>Жиынтық!D51</f>
        <v>0.26</v>
      </c>
      <c r="E45" s="135">
        <f>Жиынтық!J51</f>
        <v>1.4200000000000002</v>
      </c>
      <c r="F45" s="136"/>
      <c r="G45" s="48"/>
      <c r="H45" s="48"/>
      <c r="I45" s="4"/>
      <c r="J45" s="49" t="s">
        <v>902</v>
      </c>
      <c r="K45" s="49"/>
      <c r="L45" s="48"/>
      <c r="M45" s="146"/>
      <c r="N45" s="118"/>
      <c r="O45" s="119"/>
      <c r="P45" s="114"/>
    </row>
    <row r="46" spans="1:16" ht="30" x14ac:dyDescent="0.25">
      <c r="A46" s="4" t="s">
        <v>1185</v>
      </c>
      <c r="B46" s="53">
        <v>1983</v>
      </c>
      <c r="C46" s="5">
        <v>3.0000000000000001E-3</v>
      </c>
      <c r="D46" s="50">
        <f>Жиынтық!D52</f>
        <v>3.0000000000000001E-3</v>
      </c>
      <c r="E46" s="135">
        <f>Жиынтық!J52</f>
        <v>0.10200000000000001</v>
      </c>
      <c r="F46" s="136"/>
      <c r="G46" s="48"/>
      <c r="H46" s="48"/>
      <c r="I46" s="4"/>
      <c r="J46" s="49" t="s">
        <v>902</v>
      </c>
      <c r="K46" s="49"/>
      <c r="L46" s="48"/>
      <c r="M46" s="146"/>
      <c r="N46" s="118"/>
      <c r="O46" s="119"/>
      <c r="P46" s="114"/>
    </row>
    <row r="47" spans="1:16" ht="30" x14ac:dyDescent="0.25">
      <c r="A47" s="4" t="s">
        <v>1186</v>
      </c>
      <c r="B47" s="53">
        <v>1974</v>
      </c>
      <c r="C47" s="5" t="s">
        <v>842</v>
      </c>
      <c r="D47" s="50">
        <f>Жиынтық!D53</f>
        <v>0.44</v>
      </c>
      <c r="E47" s="135">
        <f>Жиынтық!J53</f>
        <v>2.2900000000000005</v>
      </c>
      <c r="F47" s="136"/>
      <c r="G47" s="48"/>
      <c r="H47" s="48"/>
      <c r="I47" s="4"/>
      <c r="J47" s="49" t="s">
        <v>902</v>
      </c>
      <c r="K47" s="49"/>
      <c r="L47" s="48"/>
      <c r="M47" s="146"/>
      <c r="N47" s="118"/>
      <c r="O47" s="119"/>
      <c r="P47" s="114"/>
    </row>
    <row r="48" spans="1:16" ht="30" x14ac:dyDescent="0.25">
      <c r="A48" s="4" t="s">
        <v>960</v>
      </c>
      <c r="B48" s="53">
        <v>1971</v>
      </c>
      <c r="C48" s="5">
        <v>10</v>
      </c>
      <c r="D48" s="50">
        <f>Жиынтық!D54</f>
        <v>1.5</v>
      </c>
      <c r="E48" s="135">
        <f>Жиынтық!J54</f>
        <v>9</v>
      </c>
      <c r="F48" s="136"/>
      <c r="G48" s="48"/>
      <c r="H48" s="48"/>
      <c r="I48" s="4"/>
      <c r="J48" s="49" t="s">
        <v>902</v>
      </c>
      <c r="K48" s="49"/>
      <c r="L48" s="48"/>
      <c r="M48" s="146"/>
      <c r="N48" s="118"/>
      <c r="O48" s="119"/>
      <c r="P48" s="114"/>
    </row>
    <row r="49" spans="1:16" s="60" customFormat="1" ht="30" x14ac:dyDescent="0.25">
      <c r="A49" s="4" t="s">
        <v>1187</v>
      </c>
      <c r="B49" s="53">
        <v>1968</v>
      </c>
      <c r="C49" s="5">
        <v>2.5</v>
      </c>
      <c r="D49" s="50">
        <f>Жиынтық!D55</f>
        <v>0.33</v>
      </c>
      <c r="E49" s="135">
        <f>Жиынтық!J55</f>
        <v>2.2949999999999999</v>
      </c>
      <c r="F49" s="136"/>
      <c r="G49" s="48"/>
      <c r="H49" s="48"/>
      <c r="I49" s="4"/>
      <c r="J49" s="49" t="s">
        <v>902</v>
      </c>
      <c r="K49" s="49"/>
      <c r="L49" s="48"/>
      <c r="M49" s="146"/>
      <c r="N49" s="118"/>
      <c r="O49" s="119"/>
      <c r="P49" s="114"/>
    </row>
    <row r="50" spans="1:16" ht="30" x14ac:dyDescent="0.25">
      <c r="A50" s="4" t="s">
        <v>1188</v>
      </c>
      <c r="B50" s="53">
        <v>1977</v>
      </c>
      <c r="C50" s="5">
        <v>2.5</v>
      </c>
      <c r="D50" s="50">
        <f>Жиынтық!D56</f>
        <v>0.14000000000000001</v>
      </c>
      <c r="E50" s="135">
        <f>Жиынтық!J56</f>
        <v>2.4849999999999999</v>
      </c>
      <c r="F50" s="136"/>
      <c r="G50" s="48"/>
      <c r="H50" s="48"/>
      <c r="I50" s="4"/>
      <c r="J50" s="49" t="s">
        <v>902</v>
      </c>
      <c r="K50" s="49"/>
      <c r="L50" s="48"/>
      <c r="M50" s="146"/>
      <c r="N50" s="118"/>
      <c r="O50" s="119"/>
      <c r="P50" s="114"/>
    </row>
    <row r="51" spans="1:16" ht="21.75" customHeight="1" x14ac:dyDescent="0.25">
      <c r="A51" s="4" t="s">
        <v>1189</v>
      </c>
      <c r="B51" s="53">
        <v>1973</v>
      </c>
      <c r="C51" s="5">
        <v>1.6</v>
      </c>
      <c r="D51" s="50">
        <f>Жиынтық!D57</f>
        <v>0.39</v>
      </c>
      <c r="E51" s="135">
        <f>Жиынтық!J57</f>
        <v>1.29</v>
      </c>
      <c r="F51" s="136"/>
      <c r="G51" s="48"/>
      <c r="H51" s="48"/>
      <c r="I51" s="4"/>
      <c r="J51" s="49" t="s">
        <v>902</v>
      </c>
      <c r="K51" s="49"/>
      <c r="L51" s="48"/>
      <c r="M51" s="146"/>
      <c r="N51" s="118"/>
      <c r="O51" s="119"/>
      <c r="P51" s="114"/>
    </row>
    <row r="52" spans="1:16" ht="30" x14ac:dyDescent="0.25">
      <c r="A52" s="4" t="s">
        <v>1190</v>
      </c>
      <c r="B52" s="53">
        <v>1974</v>
      </c>
      <c r="C52" s="5">
        <v>1</v>
      </c>
      <c r="D52" s="50">
        <f>Жиынтық!D58</f>
        <v>0.12</v>
      </c>
      <c r="E52" s="135">
        <f>Жиынтық!J58</f>
        <v>0.93</v>
      </c>
      <c r="F52" s="136"/>
      <c r="G52" s="48"/>
      <c r="H52" s="48"/>
      <c r="I52" s="4"/>
      <c r="J52" s="49" t="s">
        <v>902</v>
      </c>
      <c r="K52" s="49"/>
      <c r="L52" s="48"/>
      <c r="M52" s="146"/>
      <c r="N52" s="118"/>
      <c r="O52" s="119"/>
      <c r="P52" s="114"/>
    </row>
    <row r="53" spans="1:16" ht="30" x14ac:dyDescent="0.25">
      <c r="A53" s="4" t="s">
        <v>1191</v>
      </c>
      <c r="B53" s="53">
        <v>1974</v>
      </c>
      <c r="C53" s="5">
        <v>2.5</v>
      </c>
      <c r="D53" s="50">
        <f>Жиынтық!D59</f>
        <v>0.28000000000000003</v>
      </c>
      <c r="E53" s="135">
        <f>Жиынтық!J59</f>
        <v>2.3449999999999998</v>
      </c>
      <c r="F53" s="136"/>
      <c r="G53" s="48"/>
      <c r="H53" s="48"/>
      <c r="I53" s="4"/>
      <c r="J53" s="49" t="s">
        <v>902</v>
      </c>
      <c r="K53" s="49"/>
      <c r="L53" s="48"/>
      <c r="M53" s="146"/>
      <c r="N53" s="118"/>
      <c r="O53" s="119"/>
      <c r="P53" s="114"/>
    </row>
    <row r="54" spans="1:16" ht="30" x14ac:dyDescent="0.25">
      <c r="A54" s="4" t="s">
        <v>1192</v>
      </c>
      <c r="B54" s="53">
        <v>1975</v>
      </c>
      <c r="C54" s="5">
        <v>1.6</v>
      </c>
      <c r="D54" s="50">
        <f>Жиынтық!D60</f>
        <v>0.15</v>
      </c>
      <c r="E54" s="135">
        <f>Жиынтық!J60</f>
        <v>1.5300000000000002</v>
      </c>
      <c r="F54" s="136"/>
      <c r="G54" s="48"/>
      <c r="H54" s="48"/>
      <c r="I54" s="4"/>
      <c r="J54" s="49" t="s">
        <v>902</v>
      </c>
      <c r="K54" s="49"/>
      <c r="L54" s="48"/>
      <c r="M54" s="146"/>
      <c r="N54" s="118"/>
      <c r="O54" s="119"/>
      <c r="P54" s="114"/>
    </row>
    <row r="55" spans="1:16" ht="30" x14ac:dyDescent="0.25">
      <c r="A55" s="4" t="s">
        <v>1193</v>
      </c>
      <c r="B55" s="53">
        <v>1989</v>
      </c>
      <c r="C55" s="5">
        <v>1.6</v>
      </c>
      <c r="D55" s="50">
        <f>Жиынтық!D61</f>
        <v>0.19800000000000001</v>
      </c>
      <c r="E55" s="135">
        <f>Жиынтық!J61</f>
        <v>1.4820000000000002</v>
      </c>
      <c r="F55" s="136"/>
      <c r="G55" s="48"/>
      <c r="H55" s="48"/>
      <c r="I55" s="4"/>
      <c r="J55" s="49" t="s">
        <v>902</v>
      </c>
      <c r="K55" s="49"/>
      <c r="L55" s="48"/>
      <c r="M55" s="146"/>
      <c r="N55" s="118"/>
      <c r="O55" s="119"/>
      <c r="P55" s="114"/>
    </row>
    <row r="56" spans="1:16" ht="30" x14ac:dyDescent="0.25">
      <c r="A56" s="4" t="s">
        <v>1194</v>
      </c>
      <c r="B56" s="53">
        <v>1973</v>
      </c>
      <c r="C56" s="5">
        <v>1</v>
      </c>
      <c r="D56" s="50">
        <f>Жиынтық!D62</f>
        <v>0.20599999999999999</v>
      </c>
      <c r="E56" s="135">
        <f>Жиынтық!J62</f>
        <v>0.84400000000000008</v>
      </c>
      <c r="F56" s="136"/>
      <c r="G56" s="48"/>
      <c r="H56" s="48"/>
      <c r="I56" s="4"/>
      <c r="J56" s="49" t="s">
        <v>902</v>
      </c>
      <c r="K56" s="49"/>
      <c r="L56" s="48"/>
      <c r="M56" s="146"/>
      <c r="N56" s="118"/>
      <c r="O56" s="119"/>
      <c r="P56" s="114"/>
    </row>
    <row r="57" spans="1:16" ht="30" x14ac:dyDescent="0.25">
      <c r="A57" s="4" t="s">
        <v>1195</v>
      </c>
      <c r="B57" s="53">
        <v>1974</v>
      </c>
      <c r="C57" s="5">
        <v>0.16</v>
      </c>
      <c r="D57" s="50">
        <f>Жиынтық!D63</f>
        <v>2E-3</v>
      </c>
      <c r="E57" s="135">
        <f>Жиынтық!J63</f>
        <v>0.16600000000000001</v>
      </c>
      <c r="F57" s="136"/>
      <c r="G57" s="48"/>
      <c r="H57" s="48"/>
      <c r="I57" s="4"/>
      <c r="J57" s="49" t="s">
        <v>902</v>
      </c>
      <c r="K57" s="49"/>
      <c r="L57" s="48"/>
      <c r="M57" s="146"/>
      <c r="N57" s="118"/>
      <c r="O57" s="119"/>
      <c r="P57" s="114"/>
    </row>
    <row r="58" spans="1:16" ht="30" x14ac:dyDescent="0.25">
      <c r="A58" s="4" t="s">
        <v>1196</v>
      </c>
      <c r="B58" s="53">
        <v>1984</v>
      </c>
      <c r="C58" s="5">
        <v>0.16</v>
      </c>
      <c r="D58" s="50">
        <f>Жиынтық!D64</f>
        <v>6.0000000000000001E-3</v>
      </c>
      <c r="E58" s="135">
        <f>Жиынтық!J64</f>
        <v>0.16200000000000001</v>
      </c>
      <c r="F58" s="136"/>
      <c r="G58" s="48"/>
      <c r="H58" s="48"/>
      <c r="I58" s="4"/>
      <c r="J58" s="49" t="s">
        <v>902</v>
      </c>
      <c r="K58" s="49"/>
      <c r="L58" s="48"/>
      <c r="M58" s="146"/>
      <c r="N58" s="118"/>
      <c r="O58" s="119"/>
      <c r="P58" s="114"/>
    </row>
    <row r="59" spans="1:16" ht="30" x14ac:dyDescent="0.25">
      <c r="A59" s="4" t="s">
        <v>1197</v>
      </c>
      <c r="B59" s="53">
        <v>1983</v>
      </c>
      <c r="C59" s="5">
        <v>0.16</v>
      </c>
      <c r="D59" s="50">
        <f>Жиынтық!D65</f>
        <v>8.9999999999999993E-3</v>
      </c>
      <c r="E59" s="135">
        <f>Жиынтық!J65</f>
        <v>0.159</v>
      </c>
      <c r="F59" s="136"/>
      <c r="G59" s="48"/>
      <c r="H59" s="48"/>
      <c r="I59" s="4"/>
      <c r="J59" s="49" t="s">
        <v>902</v>
      </c>
      <c r="K59" s="49"/>
      <c r="L59" s="48"/>
      <c r="M59" s="146"/>
      <c r="N59" s="118"/>
      <c r="O59" s="119"/>
      <c r="P59" s="333"/>
    </row>
    <row r="60" spans="1:16" ht="30" x14ac:dyDescent="0.25">
      <c r="A60" s="4" t="s">
        <v>1198</v>
      </c>
      <c r="B60" s="53">
        <v>1992</v>
      </c>
      <c r="C60" s="5">
        <v>1.6</v>
      </c>
      <c r="D60" s="50">
        <f>Жиынтық!D66</f>
        <v>0.11700000000000001</v>
      </c>
      <c r="E60" s="135">
        <f>Жиынтық!J66</f>
        <v>1.5630000000000002</v>
      </c>
      <c r="F60" s="136"/>
      <c r="G60" s="48"/>
      <c r="H60" s="48"/>
      <c r="I60" s="4"/>
      <c r="J60" s="49" t="s">
        <v>902</v>
      </c>
      <c r="K60" s="49"/>
      <c r="L60" s="48"/>
      <c r="M60" s="146"/>
      <c r="N60" s="118"/>
      <c r="O60" s="119"/>
      <c r="P60" s="114"/>
    </row>
    <row r="61" spans="1:16" ht="30" x14ac:dyDescent="0.25">
      <c r="A61" s="4" t="s">
        <v>1199</v>
      </c>
      <c r="B61" s="53">
        <v>1980</v>
      </c>
      <c r="C61" s="5">
        <v>1.6</v>
      </c>
      <c r="D61" s="50">
        <f>Жиынтық!D67</f>
        <v>3.5000000000000003E-2</v>
      </c>
      <c r="E61" s="135">
        <f>Жиынтық!J67</f>
        <v>1.6450000000000002</v>
      </c>
      <c r="F61" s="136"/>
      <c r="G61" s="48"/>
      <c r="H61" s="48"/>
      <c r="I61" s="4"/>
      <c r="J61" s="49" t="s">
        <v>902</v>
      </c>
      <c r="K61" s="49"/>
      <c r="L61" s="48"/>
      <c r="M61" s="146"/>
      <c r="N61" s="118"/>
      <c r="O61" s="119"/>
      <c r="P61" s="114"/>
    </row>
    <row r="62" spans="1:16" ht="30" x14ac:dyDescent="0.25">
      <c r="A62" s="4" t="s">
        <v>1200</v>
      </c>
      <c r="B62" s="53">
        <v>1964</v>
      </c>
      <c r="C62" s="5">
        <v>1.6</v>
      </c>
      <c r="D62" s="50">
        <f>Жиынтық!D68</f>
        <v>1.0999999999999999E-2</v>
      </c>
      <c r="E62" s="135">
        <f>Жиынтық!J68</f>
        <v>1.6690000000000003</v>
      </c>
      <c r="F62" s="136"/>
      <c r="G62" s="48"/>
      <c r="H62" s="48"/>
      <c r="I62" s="4"/>
      <c r="J62" s="49" t="s">
        <v>902</v>
      </c>
      <c r="K62" s="49"/>
      <c r="L62" s="48"/>
      <c r="M62" s="146"/>
      <c r="N62" s="118"/>
      <c r="O62" s="119"/>
      <c r="P62" s="114"/>
    </row>
    <row r="63" spans="1:16" ht="30" x14ac:dyDescent="0.25">
      <c r="A63" s="4" t="s">
        <v>1201</v>
      </c>
      <c r="B63" s="53">
        <v>1970</v>
      </c>
      <c r="C63" s="5">
        <v>1.6</v>
      </c>
      <c r="D63" s="50">
        <f>Жиынтық!D69</f>
        <v>0.28000000000000003</v>
      </c>
      <c r="E63" s="135">
        <f>Жиынтық!J69</f>
        <v>1.4000000000000001</v>
      </c>
      <c r="F63" s="136"/>
      <c r="G63" s="48"/>
      <c r="H63" s="48"/>
      <c r="I63" s="4"/>
      <c r="J63" s="49" t="s">
        <v>902</v>
      </c>
      <c r="K63" s="49"/>
      <c r="L63" s="48"/>
      <c r="M63" s="146"/>
      <c r="N63" s="118"/>
      <c r="O63" s="119"/>
      <c r="P63" s="114"/>
    </row>
    <row r="64" spans="1:16" ht="30" x14ac:dyDescent="0.25">
      <c r="A64" s="4" t="s">
        <v>1202</v>
      </c>
      <c r="B64" s="53">
        <v>1970</v>
      </c>
      <c r="C64" s="5">
        <v>1</v>
      </c>
      <c r="D64" s="50">
        <f>Жиынтық!D70</f>
        <v>0.14000000000000001</v>
      </c>
      <c r="E64" s="135">
        <f>Жиынтық!J70</f>
        <v>0.91</v>
      </c>
      <c r="F64" s="138"/>
      <c r="G64" s="5"/>
      <c r="H64" s="5"/>
      <c r="I64" s="4"/>
      <c r="J64" s="49" t="s">
        <v>902</v>
      </c>
      <c r="K64" s="49"/>
      <c r="L64" s="5"/>
      <c r="M64" s="148"/>
      <c r="N64" s="118"/>
      <c r="O64" s="119"/>
      <c r="P64" s="114"/>
    </row>
    <row r="65" spans="1:16" ht="30" x14ac:dyDescent="0.25">
      <c r="A65" s="4" t="s">
        <v>1203</v>
      </c>
      <c r="B65" s="53">
        <v>1991</v>
      </c>
      <c r="C65" s="5">
        <v>1</v>
      </c>
      <c r="D65" s="50">
        <f>Жиынтық!D71</f>
        <v>0.21</v>
      </c>
      <c r="E65" s="135">
        <f>Жиынтық!J71</f>
        <v>0.84000000000000008</v>
      </c>
      <c r="F65" s="136"/>
      <c r="G65" s="48"/>
      <c r="H65" s="48"/>
      <c r="I65" s="4"/>
      <c r="J65" s="49" t="s">
        <v>902</v>
      </c>
      <c r="K65" s="49"/>
      <c r="L65" s="48"/>
      <c r="M65" s="146"/>
      <c r="N65" s="118"/>
      <c r="O65" s="119"/>
      <c r="P65" s="114"/>
    </row>
    <row r="66" spans="1:16" ht="30" x14ac:dyDescent="0.25">
      <c r="A66" s="4" t="s">
        <v>1204</v>
      </c>
      <c r="B66" s="53">
        <v>1980</v>
      </c>
      <c r="C66" s="5">
        <v>1.6</v>
      </c>
      <c r="D66" s="50">
        <f>Жиынтық!D72</f>
        <v>0.14000000000000001</v>
      </c>
      <c r="E66" s="135">
        <f>Жиынтық!J72</f>
        <v>1.54</v>
      </c>
      <c r="F66" s="136"/>
      <c r="G66" s="48"/>
      <c r="H66" s="48"/>
      <c r="I66" s="4"/>
      <c r="J66" s="49" t="s">
        <v>902</v>
      </c>
      <c r="K66" s="49"/>
      <c r="L66" s="48"/>
      <c r="M66" s="146"/>
      <c r="N66" s="118"/>
      <c r="O66" s="119"/>
      <c r="P66" s="114"/>
    </row>
    <row r="67" spans="1:16" ht="30" x14ac:dyDescent="0.25">
      <c r="A67" s="4" t="s">
        <v>1205</v>
      </c>
      <c r="B67" s="53">
        <v>1980</v>
      </c>
      <c r="C67" s="5">
        <v>1.6</v>
      </c>
      <c r="D67" s="50">
        <f>Жиынтық!D73</f>
        <v>0.14000000000000001</v>
      </c>
      <c r="E67" s="135">
        <f>Жиынтық!J73</f>
        <v>1.54</v>
      </c>
      <c r="F67" s="136"/>
      <c r="G67" s="48"/>
      <c r="H67" s="48"/>
      <c r="I67" s="4"/>
      <c r="J67" s="49" t="s">
        <v>902</v>
      </c>
      <c r="K67" s="49"/>
      <c r="L67" s="48"/>
      <c r="M67" s="146"/>
      <c r="N67" s="118"/>
      <c r="O67" s="119"/>
      <c r="P67" s="114"/>
    </row>
    <row r="68" spans="1:16" ht="30" x14ac:dyDescent="0.25">
      <c r="A68" s="4" t="s">
        <v>1206</v>
      </c>
      <c r="B68" s="53">
        <v>1981</v>
      </c>
      <c r="C68" s="5" t="s">
        <v>4</v>
      </c>
      <c r="D68" s="50">
        <f>Жиынтық!D74</f>
        <v>0.37</v>
      </c>
      <c r="E68" s="135">
        <f>Жиынтық!J74</f>
        <v>2.2549999999999999</v>
      </c>
      <c r="F68" s="136"/>
      <c r="G68" s="48"/>
      <c r="H68" s="48"/>
      <c r="I68" s="4"/>
      <c r="J68" s="49" t="s">
        <v>902</v>
      </c>
      <c r="K68" s="49"/>
      <c r="L68" s="48"/>
      <c r="M68" s="146"/>
      <c r="N68" s="118"/>
      <c r="O68" s="119"/>
      <c r="P68" s="114"/>
    </row>
    <row r="69" spans="1:16" ht="30" x14ac:dyDescent="0.25">
      <c r="A69" s="4" t="s">
        <v>1207</v>
      </c>
      <c r="B69" s="53">
        <v>1983</v>
      </c>
      <c r="C69" s="5">
        <v>1.6</v>
      </c>
      <c r="D69" s="50">
        <f>Жиынтық!D75</f>
        <v>9.4E-2</v>
      </c>
      <c r="E69" s="135">
        <f>Жиынтық!J75</f>
        <v>1.5860000000000001</v>
      </c>
      <c r="F69" s="136"/>
      <c r="G69" s="48"/>
      <c r="H69" s="48"/>
      <c r="I69" s="4"/>
      <c r="J69" s="49" t="s">
        <v>902</v>
      </c>
      <c r="K69" s="49"/>
      <c r="L69" s="48"/>
      <c r="M69" s="146"/>
      <c r="N69" s="118"/>
      <c r="O69" s="119"/>
      <c r="P69" s="114"/>
    </row>
    <row r="70" spans="1:16" ht="30" x14ac:dyDescent="0.25">
      <c r="A70" s="4" t="s">
        <v>1208</v>
      </c>
      <c r="B70" s="53">
        <v>1982</v>
      </c>
      <c r="C70" s="5">
        <v>1.8</v>
      </c>
      <c r="D70" s="50">
        <f>Жиынтық!D76</f>
        <v>0.25800000000000001</v>
      </c>
      <c r="E70" s="135">
        <f>Жиынтық!J76</f>
        <v>1.6320000000000001</v>
      </c>
      <c r="F70" s="136"/>
      <c r="G70" s="48"/>
      <c r="H70" s="48"/>
      <c r="I70" s="4"/>
      <c r="J70" s="49" t="s">
        <v>902</v>
      </c>
      <c r="K70" s="49"/>
      <c r="L70" s="48"/>
      <c r="M70" s="146"/>
      <c r="N70" s="118"/>
      <c r="O70" s="119"/>
      <c r="P70" s="114"/>
    </row>
    <row r="71" spans="1:16" ht="30" x14ac:dyDescent="0.25">
      <c r="A71" s="4" t="s">
        <v>1209</v>
      </c>
      <c r="B71" s="53">
        <v>1992</v>
      </c>
      <c r="C71" s="5">
        <v>1.6</v>
      </c>
      <c r="D71" s="50">
        <f>Жиынтық!D77</f>
        <v>1.05</v>
      </c>
      <c r="E71" s="135">
        <f>Жиынтық!J77</f>
        <v>0.63000000000000012</v>
      </c>
      <c r="F71" s="136"/>
      <c r="G71" s="48"/>
      <c r="H71" s="48"/>
      <c r="I71" s="4"/>
      <c r="J71" s="49" t="s">
        <v>902</v>
      </c>
      <c r="K71" s="49"/>
      <c r="L71" s="48"/>
      <c r="M71" s="146"/>
      <c r="N71" s="118"/>
      <c r="O71" s="119"/>
      <c r="P71" s="114"/>
    </row>
    <row r="72" spans="1:16" ht="30" x14ac:dyDescent="0.25">
      <c r="A72" s="4" t="s">
        <v>1210</v>
      </c>
      <c r="B72" s="53">
        <v>1970</v>
      </c>
      <c r="C72" s="5">
        <v>1.6</v>
      </c>
      <c r="D72" s="50">
        <f>Жиынтық!D78</f>
        <v>0.2</v>
      </c>
      <c r="E72" s="135">
        <f>Жиынтық!J78</f>
        <v>1.4800000000000002</v>
      </c>
      <c r="F72" s="136"/>
      <c r="G72" s="48"/>
      <c r="H72" s="48"/>
      <c r="I72" s="4"/>
      <c r="J72" s="49" t="s">
        <v>902</v>
      </c>
      <c r="K72" s="49"/>
      <c r="L72" s="48"/>
      <c r="M72" s="146"/>
      <c r="N72" s="118"/>
      <c r="O72" s="119"/>
      <c r="P72" s="114"/>
    </row>
    <row r="73" spans="1:16" ht="30" x14ac:dyDescent="0.25">
      <c r="A73" s="4" t="s">
        <v>1211</v>
      </c>
      <c r="B73" s="53">
        <v>1960</v>
      </c>
      <c r="C73" s="5">
        <v>2.5</v>
      </c>
      <c r="D73" s="50">
        <f>Жиынтық!D79</f>
        <v>0.89400000000000002</v>
      </c>
      <c r="E73" s="135">
        <f>Жиынтық!J79</f>
        <v>1.7309999999999999</v>
      </c>
      <c r="F73" s="136"/>
      <c r="G73" s="48"/>
      <c r="H73" s="48"/>
      <c r="I73" s="4"/>
      <c r="J73" s="49" t="s">
        <v>902</v>
      </c>
      <c r="K73" s="49"/>
      <c r="L73" s="48"/>
      <c r="M73" s="146"/>
      <c r="N73" s="118"/>
      <c r="O73" s="119"/>
      <c r="P73" s="114"/>
    </row>
    <row r="74" spans="1:16" ht="30" x14ac:dyDescent="0.25">
      <c r="A74" s="4" t="s">
        <v>1212</v>
      </c>
      <c r="B74" s="53">
        <v>1982</v>
      </c>
      <c r="C74" s="5">
        <v>1.6</v>
      </c>
      <c r="D74" s="50">
        <f>Жиынтық!D80</f>
        <v>0.81</v>
      </c>
      <c r="E74" s="135">
        <f>Жиынтық!J80</f>
        <v>0.87000000000000011</v>
      </c>
      <c r="F74" s="136"/>
      <c r="G74" s="48"/>
      <c r="H74" s="48"/>
      <c r="I74" s="4"/>
      <c r="J74" s="49" t="s">
        <v>902</v>
      </c>
      <c r="K74" s="49"/>
      <c r="L74" s="48"/>
      <c r="M74" s="146"/>
      <c r="N74" s="118"/>
      <c r="O74" s="119"/>
      <c r="P74" s="114"/>
    </row>
    <row r="75" spans="1:16" ht="30" x14ac:dyDescent="0.25">
      <c r="A75" s="4" t="s">
        <v>1213</v>
      </c>
      <c r="B75" s="53">
        <v>1974</v>
      </c>
      <c r="C75" s="5">
        <v>0.16</v>
      </c>
      <c r="D75" s="50">
        <f>Жиынтық!D81</f>
        <v>1.6400000000000001E-2</v>
      </c>
      <c r="E75" s="135">
        <f>Жиынтық!J81</f>
        <v>0.15160000000000001</v>
      </c>
      <c r="F75" s="136"/>
      <c r="G75" s="48"/>
      <c r="H75" s="48"/>
      <c r="I75" s="4"/>
      <c r="J75" s="49" t="s">
        <v>902</v>
      </c>
      <c r="K75" s="49"/>
      <c r="L75" s="48"/>
      <c r="M75" s="146"/>
      <c r="N75" s="118"/>
      <c r="O75" s="119"/>
      <c r="P75" s="114"/>
    </row>
    <row r="76" spans="1:16" ht="30" x14ac:dyDescent="0.25">
      <c r="A76" s="4" t="s">
        <v>1214</v>
      </c>
      <c r="B76" s="53">
        <v>1988</v>
      </c>
      <c r="C76" s="5">
        <v>10</v>
      </c>
      <c r="D76" s="50">
        <f>Жиынтық!D82</f>
        <v>2.54</v>
      </c>
      <c r="E76" s="135">
        <f>Жиынтық!J82</f>
        <v>7.96</v>
      </c>
      <c r="F76" s="136"/>
      <c r="G76" s="48"/>
      <c r="H76" s="48"/>
      <c r="I76" s="4"/>
      <c r="J76" s="49" t="s">
        <v>902</v>
      </c>
      <c r="K76" s="49"/>
      <c r="L76" s="48"/>
      <c r="M76" s="146"/>
      <c r="N76" s="118"/>
      <c r="O76" s="119"/>
      <c r="P76" s="114"/>
    </row>
    <row r="77" spans="1:16" ht="30" x14ac:dyDescent="0.25">
      <c r="A77" s="4" t="s">
        <v>1215</v>
      </c>
      <c r="B77" s="53">
        <v>1977</v>
      </c>
      <c r="C77" s="5">
        <v>10</v>
      </c>
      <c r="D77" s="50">
        <f>Жиынтық!D83</f>
        <v>1.41</v>
      </c>
      <c r="E77" s="135">
        <f>Жиынтық!J83</f>
        <v>9.09</v>
      </c>
      <c r="F77" s="136"/>
      <c r="G77" s="48"/>
      <c r="H77" s="48"/>
      <c r="I77" s="4"/>
      <c r="J77" s="49" t="s">
        <v>902</v>
      </c>
      <c r="K77" s="49"/>
      <c r="L77" s="48"/>
      <c r="M77" s="146"/>
      <c r="N77" s="118"/>
      <c r="O77" s="119"/>
      <c r="P77" s="114"/>
    </row>
    <row r="78" spans="1:16" ht="30" x14ac:dyDescent="0.25">
      <c r="A78" s="4" t="s">
        <v>1216</v>
      </c>
      <c r="B78" s="53">
        <v>1990</v>
      </c>
      <c r="C78" s="5">
        <v>6.3</v>
      </c>
      <c r="D78" s="50">
        <f>Жиынтық!D84</f>
        <v>0.3</v>
      </c>
      <c r="E78" s="135">
        <f>Жиынтық!J84</f>
        <v>6.3150000000000004</v>
      </c>
      <c r="F78" s="136"/>
      <c r="G78" s="48"/>
      <c r="H78" s="48"/>
      <c r="I78" s="4"/>
      <c r="J78" s="49" t="s">
        <v>902</v>
      </c>
      <c r="K78" s="49"/>
      <c r="L78" s="48"/>
      <c r="M78" s="146"/>
      <c r="N78" s="118"/>
      <c r="O78" s="119"/>
      <c r="P78" s="114"/>
    </row>
    <row r="79" spans="1:16" ht="30" x14ac:dyDescent="0.25">
      <c r="A79" s="4" t="s">
        <v>1217</v>
      </c>
      <c r="B79" s="53">
        <v>1989</v>
      </c>
      <c r="C79" s="5">
        <v>6.3</v>
      </c>
      <c r="D79" s="50">
        <f>Жиынтық!D85</f>
        <v>0.748</v>
      </c>
      <c r="E79" s="135">
        <f>Жиынтық!J85</f>
        <v>5.867</v>
      </c>
      <c r="F79" s="136"/>
      <c r="G79" s="48"/>
      <c r="H79" s="48"/>
      <c r="I79" s="4"/>
      <c r="J79" s="49" t="s">
        <v>902</v>
      </c>
      <c r="K79" s="49"/>
      <c r="L79" s="48"/>
      <c r="M79" s="146"/>
      <c r="N79" s="118"/>
      <c r="O79" s="119"/>
      <c r="P79" s="114"/>
    </row>
    <row r="80" spans="1:16" ht="30" x14ac:dyDescent="0.25">
      <c r="A80" s="4" t="s">
        <v>1218</v>
      </c>
      <c r="B80" s="53">
        <v>1988</v>
      </c>
      <c r="C80" s="5">
        <v>1.6</v>
      </c>
      <c r="D80" s="50">
        <f>Жиынтық!D86</f>
        <v>0.36</v>
      </c>
      <c r="E80" s="135">
        <f>Жиынтық!J86</f>
        <v>1.3200000000000003</v>
      </c>
      <c r="F80" s="136"/>
      <c r="G80" s="48"/>
      <c r="H80" s="48"/>
      <c r="I80" s="4"/>
      <c r="J80" s="49" t="s">
        <v>902</v>
      </c>
      <c r="K80" s="49"/>
      <c r="L80" s="48"/>
      <c r="M80" s="146"/>
      <c r="N80" s="118"/>
      <c r="O80" s="119"/>
      <c r="P80" s="114"/>
    </row>
    <row r="81" spans="1:16" ht="15.75" customHeight="1" x14ac:dyDescent="0.25">
      <c r="A81" s="4" t="s">
        <v>1219</v>
      </c>
      <c r="B81" s="53">
        <v>1967</v>
      </c>
      <c r="C81" s="5">
        <v>2.5</v>
      </c>
      <c r="D81" s="50">
        <f>Жиынтық!D87</f>
        <v>0.32</v>
      </c>
      <c r="E81" s="135">
        <f>Жиынтық!J87</f>
        <v>2.3050000000000002</v>
      </c>
      <c r="F81" s="136"/>
      <c r="G81" s="48"/>
      <c r="H81" s="48"/>
      <c r="I81" s="4"/>
      <c r="J81" s="49" t="s">
        <v>902</v>
      </c>
      <c r="K81" s="49"/>
      <c r="L81" s="48"/>
      <c r="M81" s="146"/>
      <c r="N81" s="118"/>
      <c r="O81" s="119"/>
      <c r="P81" s="114"/>
    </row>
    <row r="82" spans="1:16" ht="30" x14ac:dyDescent="0.25">
      <c r="A82" s="4" t="s">
        <v>1220</v>
      </c>
      <c r="B82" s="53">
        <v>1977</v>
      </c>
      <c r="C82" s="5">
        <v>1.6</v>
      </c>
      <c r="D82" s="50">
        <f>Жиынтық!D88</f>
        <v>0.18</v>
      </c>
      <c r="E82" s="135">
        <f>Жиынтық!J88</f>
        <v>1.5000000000000002</v>
      </c>
      <c r="F82" s="136"/>
      <c r="G82" s="48"/>
      <c r="H82" s="48"/>
      <c r="I82" s="4"/>
      <c r="J82" s="49" t="s">
        <v>902</v>
      </c>
      <c r="K82" s="49"/>
      <c r="L82" s="48"/>
      <c r="M82" s="146"/>
      <c r="N82" s="118"/>
      <c r="O82" s="119"/>
      <c r="P82" s="114"/>
    </row>
    <row r="83" spans="1:16" ht="30" x14ac:dyDescent="0.25">
      <c r="A83" s="4" t="s">
        <v>1221</v>
      </c>
      <c r="B83" s="53">
        <v>1969</v>
      </c>
      <c r="C83" s="5">
        <v>1.6</v>
      </c>
      <c r="D83" s="50">
        <f>Жиынтық!D89</f>
        <v>0.12</v>
      </c>
      <c r="E83" s="135">
        <f>Жиынтық!J89</f>
        <v>1.56</v>
      </c>
      <c r="F83" s="136"/>
      <c r="G83" s="48"/>
      <c r="H83" s="48"/>
      <c r="I83" s="4"/>
      <c r="J83" s="49" t="s">
        <v>902</v>
      </c>
      <c r="K83" s="49"/>
      <c r="L83" s="48"/>
      <c r="M83" s="146"/>
      <c r="N83" s="118"/>
      <c r="O83" s="119"/>
      <c r="P83" s="114"/>
    </row>
    <row r="84" spans="1:16" ht="30" x14ac:dyDescent="0.25">
      <c r="A84" s="4" t="s">
        <v>1117</v>
      </c>
      <c r="B84" s="53">
        <v>1992</v>
      </c>
      <c r="C84" s="112">
        <v>4</v>
      </c>
      <c r="D84" s="50">
        <f>Жиынтық!D90</f>
        <v>1.1180000000000001</v>
      </c>
      <c r="E84" s="135">
        <f>Жиынтық!J90</f>
        <v>3.0819999999999999</v>
      </c>
      <c r="F84" s="136"/>
      <c r="G84" s="48"/>
      <c r="H84" s="48"/>
      <c r="I84" s="4"/>
      <c r="J84" s="49" t="s">
        <v>902</v>
      </c>
      <c r="K84" s="49"/>
      <c r="L84" s="48"/>
      <c r="M84" s="146"/>
      <c r="N84" s="118"/>
      <c r="O84" s="332"/>
      <c r="P84" s="114"/>
    </row>
    <row r="85" spans="1:16" ht="30" x14ac:dyDescent="0.25">
      <c r="A85" s="4" t="s">
        <v>1118</v>
      </c>
      <c r="B85" s="53">
        <v>1974</v>
      </c>
      <c r="C85" s="5">
        <v>1.6</v>
      </c>
      <c r="D85" s="50">
        <f>Жиынтық!D91</f>
        <v>0.43</v>
      </c>
      <c r="E85" s="135">
        <f>Жиынтық!J91</f>
        <v>1.2500000000000002</v>
      </c>
      <c r="F85" s="136"/>
      <c r="G85" s="48"/>
      <c r="H85" s="48"/>
      <c r="I85" s="4"/>
      <c r="J85" s="49" t="s">
        <v>902</v>
      </c>
      <c r="K85" s="49"/>
      <c r="L85" s="48"/>
      <c r="M85" s="146"/>
      <c r="N85" s="118"/>
      <c r="O85" s="119"/>
      <c r="P85" s="114"/>
    </row>
    <row r="86" spans="1:16" ht="30" x14ac:dyDescent="0.25">
      <c r="A86" s="4" t="s">
        <v>1119</v>
      </c>
      <c r="B86" s="53">
        <v>1977</v>
      </c>
      <c r="C86" s="5">
        <v>1.6</v>
      </c>
      <c r="D86" s="50">
        <f>Жиынтық!D92</f>
        <v>1.4333</v>
      </c>
      <c r="E86" s="135">
        <f>Жиынтық!J92</f>
        <v>0.24670000000000014</v>
      </c>
      <c r="F86" s="136"/>
      <c r="G86" s="48"/>
      <c r="H86" s="48"/>
      <c r="I86" s="4"/>
      <c r="J86" s="49" t="s">
        <v>902</v>
      </c>
      <c r="K86" s="49"/>
      <c r="L86" s="48"/>
      <c r="M86" s="146"/>
      <c r="N86" s="118"/>
      <c r="O86" s="119"/>
      <c r="P86" s="114"/>
    </row>
    <row r="87" spans="1:16" ht="30" x14ac:dyDescent="0.25">
      <c r="A87" s="4" t="s">
        <v>1120</v>
      </c>
      <c r="B87" s="53">
        <v>1977</v>
      </c>
      <c r="C87" s="112">
        <v>1</v>
      </c>
      <c r="D87" s="50">
        <f>Жиынтық!D93</f>
        <v>0.36</v>
      </c>
      <c r="E87" s="135">
        <f>Жиынтық!J93</f>
        <v>1.3200000000000003</v>
      </c>
      <c r="F87" s="136"/>
      <c r="G87" s="48"/>
      <c r="H87" s="48"/>
      <c r="I87" s="4"/>
      <c r="J87" s="49" t="s">
        <v>902</v>
      </c>
      <c r="K87" s="49"/>
      <c r="L87" s="48"/>
      <c r="M87" s="146"/>
      <c r="N87" s="118"/>
      <c r="O87" s="334"/>
      <c r="P87" s="114"/>
    </row>
    <row r="88" spans="1:16" ht="30" x14ac:dyDescent="0.25">
      <c r="A88" s="4" t="s">
        <v>1121</v>
      </c>
      <c r="B88" s="53">
        <v>1981</v>
      </c>
      <c r="C88" s="5">
        <v>1.6</v>
      </c>
      <c r="D88" s="50">
        <f>Жиынтық!D94</f>
        <v>0.98</v>
      </c>
      <c r="E88" s="135">
        <f>Жиынтық!J94</f>
        <v>0.70000000000000018</v>
      </c>
      <c r="F88" s="136"/>
      <c r="G88" s="48"/>
      <c r="H88" s="48"/>
      <c r="I88" s="4"/>
      <c r="J88" s="49" t="s">
        <v>902</v>
      </c>
      <c r="K88" s="49"/>
      <c r="L88" s="48"/>
      <c r="M88" s="146"/>
      <c r="N88" s="118"/>
      <c r="O88" s="119"/>
      <c r="P88" s="114"/>
    </row>
    <row r="89" spans="1:16" s="60" customFormat="1" ht="30" x14ac:dyDescent="0.25">
      <c r="A89" s="4" t="s">
        <v>1122</v>
      </c>
      <c r="B89" s="53">
        <v>1978</v>
      </c>
      <c r="C89" s="5">
        <v>1.6</v>
      </c>
      <c r="D89" s="50">
        <f>Жиынтық!D95</f>
        <v>0.39500000000000002</v>
      </c>
      <c r="E89" s="135">
        <f>Жиынтық!J95</f>
        <v>1.2850000000000001</v>
      </c>
      <c r="F89" s="136"/>
      <c r="G89" s="48"/>
      <c r="H89" s="48"/>
      <c r="I89" s="4"/>
      <c r="J89" s="49" t="s">
        <v>902</v>
      </c>
      <c r="K89" s="49"/>
      <c r="L89" s="48"/>
      <c r="M89" s="146"/>
      <c r="N89" s="118"/>
      <c r="O89" s="119"/>
      <c r="P89" s="114"/>
    </row>
    <row r="90" spans="1:16" ht="15" customHeight="1" x14ac:dyDescent="0.25">
      <c r="A90" s="4" t="s">
        <v>1123</v>
      </c>
      <c r="B90" s="53">
        <v>1980</v>
      </c>
      <c r="C90" s="5">
        <v>1.6</v>
      </c>
      <c r="D90" s="50">
        <f>Жиынтық!D96</f>
        <v>0.22</v>
      </c>
      <c r="E90" s="135">
        <f>Жиынтық!J96</f>
        <v>1.4600000000000002</v>
      </c>
      <c r="F90" s="136"/>
      <c r="G90" s="48"/>
      <c r="H90" s="48"/>
      <c r="I90" s="4"/>
      <c r="J90" s="49" t="s">
        <v>902</v>
      </c>
      <c r="K90" s="49"/>
      <c r="L90" s="48"/>
      <c r="M90" s="146"/>
      <c r="N90" s="118"/>
      <c r="O90" s="119"/>
      <c r="P90" s="114"/>
    </row>
    <row r="91" spans="1:16" ht="15" customHeight="1" x14ac:dyDescent="0.25">
      <c r="A91" s="4" t="s">
        <v>1124</v>
      </c>
      <c r="B91" s="53">
        <v>1979</v>
      </c>
      <c r="C91" s="5">
        <v>2.5</v>
      </c>
      <c r="D91" s="50">
        <f>Жиынтық!D97</f>
        <v>0</v>
      </c>
      <c r="E91" s="135">
        <f>Жиынтық!J97</f>
        <v>2.625</v>
      </c>
      <c r="F91" s="136"/>
      <c r="G91" s="48"/>
      <c r="H91" s="48"/>
      <c r="I91" s="4"/>
      <c r="J91" s="49" t="s">
        <v>902</v>
      </c>
      <c r="K91" s="49"/>
      <c r="L91" s="48"/>
      <c r="M91" s="146"/>
      <c r="N91" s="118"/>
      <c r="O91" s="119"/>
      <c r="P91" s="114"/>
    </row>
    <row r="92" spans="1:16" x14ac:dyDescent="0.25">
      <c r="A92" s="4" t="s">
        <v>1125</v>
      </c>
      <c r="B92" s="53">
        <v>1979</v>
      </c>
      <c r="C92" s="5">
        <v>1.6</v>
      </c>
      <c r="D92" s="50">
        <f>Жиынтық!D98</f>
        <v>6.0000000000000001E-3</v>
      </c>
      <c r="E92" s="135">
        <f>Жиынтық!J98</f>
        <v>1.6740000000000002</v>
      </c>
      <c r="F92" s="138"/>
      <c r="G92" s="5"/>
      <c r="H92" s="5"/>
      <c r="I92" s="4"/>
      <c r="J92" s="49" t="s">
        <v>902</v>
      </c>
      <c r="K92" s="49"/>
      <c r="L92" s="5"/>
      <c r="M92" s="148"/>
      <c r="N92" s="118"/>
      <c r="O92" s="119"/>
      <c r="P92" s="114"/>
    </row>
    <row r="93" spans="1:16" x14ac:dyDescent="0.25">
      <c r="A93" s="116" t="s">
        <v>998</v>
      </c>
      <c r="B93" s="53">
        <v>1979</v>
      </c>
      <c r="C93" s="5">
        <v>3.2</v>
      </c>
      <c r="D93" s="50">
        <f>Жиынтық!D99</f>
        <v>0</v>
      </c>
      <c r="E93" s="135">
        <f>Жиынтық!J99</f>
        <v>3.3600000000000003</v>
      </c>
      <c r="F93" s="144"/>
      <c r="G93" s="144"/>
      <c r="H93" s="144"/>
      <c r="I93" s="151"/>
      <c r="J93" s="49" t="s">
        <v>902</v>
      </c>
      <c r="N93" s="118"/>
      <c r="O93" s="119"/>
      <c r="P93" s="114"/>
    </row>
    <row r="94" spans="1:16" ht="45" x14ac:dyDescent="0.25">
      <c r="A94" s="571" t="s">
        <v>1126</v>
      </c>
      <c r="B94" s="364" t="s">
        <v>357</v>
      </c>
      <c r="C94" s="5" t="s">
        <v>0</v>
      </c>
      <c r="D94" s="50">
        <f>Жиынтық!D101</f>
        <v>30.05</v>
      </c>
      <c r="E94" s="5">
        <f>Жиынтық!J101</f>
        <v>0.19999999999999929</v>
      </c>
      <c r="F94" s="144"/>
      <c r="G94" s="144"/>
      <c r="H94" s="144"/>
      <c r="I94" s="109" t="s">
        <v>1106</v>
      </c>
      <c r="J94" s="110" t="s">
        <v>1107</v>
      </c>
      <c r="K94" s="49"/>
      <c r="L94" s="144"/>
      <c r="M94" s="144"/>
    </row>
    <row r="95" spans="1:16" ht="30" x14ac:dyDescent="0.25">
      <c r="A95" s="4" t="s">
        <v>1127</v>
      </c>
      <c r="B95" s="413">
        <v>2024</v>
      </c>
      <c r="C95" s="5" t="s">
        <v>1</v>
      </c>
      <c r="D95" s="50">
        <f>Жиынтық!D102</f>
        <v>33.83</v>
      </c>
      <c r="E95" s="5">
        <f>Жиынтық!J102</f>
        <v>8.1700000000000017</v>
      </c>
      <c r="F95" s="139"/>
      <c r="G95" s="139"/>
      <c r="H95" s="139"/>
      <c r="I95" s="156"/>
      <c r="J95" s="49" t="s">
        <v>902</v>
      </c>
      <c r="K95" s="49"/>
      <c r="L95" s="48"/>
      <c r="M95" s="48"/>
    </row>
    <row r="96" spans="1:16" ht="45" x14ac:dyDescent="0.25">
      <c r="A96" s="109" t="s">
        <v>1128</v>
      </c>
      <c r="B96" s="364">
        <v>2013</v>
      </c>
      <c r="C96" s="5" t="s">
        <v>1</v>
      </c>
      <c r="D96" s="50">
        <f>Жиынтық!D103</f>
        <v>41.8</v>
      </c>
      <c r="E96" s="5">
        <f>Жиынтық!J103</f>
        <v>0.20000000000000284</v>
      </c>
      <c r="F96" s="41"/>
      <c r="G96" s="41"/>
      <c r="H96" s="41"/>
      <c r="I96" s="109" t="s">
        <v>1106</v>
      </c>
      <c r="J96" s="110" t="s">
        <v>1107</v>
      </c>
      <c r="K96" s="49"/>
      <c r="L96" s="48"/>
      <c r="M96" s="48"/>
    </row>
    <row r="97" spans="1:13" ht="51.75" customHeight="1" x14ac:dyDescent="0.25">
      <c r="A97" s="109" t="s">
        <v>1129</v>
      </c>
      <c r="B97" s="364" t="s">
        <v>17</v>
      </c>
      <c r="C97" s="5" t="s">
        <v>2</v>
      </c>
      <c r="D97" s="50">
        <f>Жиынтық!D104</f>
        <v>18.600000000000001</v>
      </c>
      <c r="E97" s="5">
        <f>Жиынтық!J104</f>
        <v>0.19999999999999929</v>
      </c>
      <c r="F97" s="139"/>
      <c r="G97" s="139"/>
      <c r="H97" s="139"/>
      <c r="I97" s="109" t="s">
        <v>1106</v>
      </c>
      <c r="J97" s="110" t="s">
        <v>1107</v>
      </c>
      <c r="K97" s="49"/>
      <c r="L97" s="5"/>
      <c r="M97" s="5"/>
    </row>
    <row r="98" spans="1:13" ht="63.75" x14ac:dyDescent="0.25">
      <c r="A98" s="109" t="s">
        <v>1130</v>
      </c>
      <c r="B98" s="364">
        <v>1979</v>
      </c>
      <c r="C98" s="5" t="s">
        <v>2</v>
      </c>
      <c r="D98" s="50">
        <f>Жиынтық!D105</f>
        <v>16.79</v>
      </c>
      <c r="E98" s="5">
        <f>Жиынтық!J105</f>
        <v>1.0000000000001563E-2</v>
      </c>
      <c r="F98" s="139"/>
      <c r="G98" s="139"/>
      <c r="H98" s="139"/>
      <c r="I98" s="142" t="s">
        <v>1112</v>
      </c>
      <c r="J98" s="368" t="s">
        <v>1108</v>
      </c>
      <c r="K98" s="49"/>
      <c r="L98" s="48"/>
      <c r="M98" s="48"/>
    </row>
    <row r="99" spans="1:13" ht="42.75" customHeight="1" x14ac:dyDescent="0.25">
      <c r="A99" s="109" t="s">
        <v>1131</v>
      </c>
      <c r="B99" s="48">
        <v>1966</v>
      </c>
      <c r="C99" s="5" t="s">
        <v>2</v>
      </c>
      <c r="D99" s="50">
        <f>Жиынтық!D106</f>
        <v>16.600000000000001</v>
      </c>
      <c r="E99" s="273">
        <f>Жиынтық!J106</f>
        <v>0.19999999999999929</v>
      </c>
      <c r="F99" s="41"/>
      <c r="G99" s="41"/>
      <c r="H99" s="41"/>
      <c r="I99" s="109" t="s">
        <v>1106</v>
      </c>
      <c r="J99" s="110" t="s">
        <v>1107</v>
      </c>
      <c r="K99" s="49"/>
      <c r="L99" s="48"/>
      <c r="M99" s="48"/>
    </row>
    <row r="100" spans="1:13" ht="47.25" customHeight="1" x14ac:dyDescent="0.25">
      <c r="A100" s="109" t="s">
        <v>1132</v>
      </c>
      <c r="B100" s="364" t="s">
        <v>18</v>
      </c>
      <c r="C100" s="5" t="s">
        <v>2</v>
      </c>
      <c r="D100" s="50">
        <f>Жиынтық!D107</f>
        <v>16.600000000000001</v>
      </c>
      <c r="E100" s="5">
        <f>Жиынтық!J107</f>
        <v>0.19999999999999929</v>
      </c>
      <c r="F100" s="41"/>
      <c r="G100" s="41"/>
      <c r="H100" s="41"/>
      <c r="I100" s="109" t="s">
        <v>1106</v>
      </c>
      <c r="J100" s="110" t="s">
        <v>1107</v>
      </c>
      <c r="K100" s="49"/>
      <c r="L100" s="5"/>
      <c r="M100" s="5"/>
    </row>
    <row r="101" spans="1:13" ht="42.75" customHeight="1" x14ac:dyDescent="0.25">
      <c r="A101" s="109" t="s">
        <v>1133</v>
      </c>
      <c r="B101" s="48" t="s">
        <v>358</v>
      </c>
      <c r="C101" s="5" t="s">
        <v>2</v>
      </c>
      <c r="D101" s="50">
        <f>Жиынтық!D108</f>
        <v>16.600000000000001</v>
      </c>
      <c r="E101" s="273">
        <f>Жиынтық!J108</f>
        <v>0.19999999999999929</v>
      </c>
      <c r="F101" s="139"/>
      <c r="G101" s="139"/>
      <c r="H101" s="139"/>
      <c r="I101" s="109" t="s">
        <v>1106</v>
      </c>
      <c r="J101" s="110" t="s">
        <v>1107</v>
      </c>
      <c r="K101" s="49"/>
      <c r="L101" s="48"/>
      <c r="M101" s="48"/>
    </row>
    <row r="102" spans="1:13" ht="51.75" customHeight="1" x14ac:dyDescent="0.25">
      <c r="A102" s="109" t="s">
        <v>1134</v>
      </c>
      <c r="B102" s="48" t="s">
        <v>359</v>
      </c>
      <c r="C102" s="5" t="s">
        <v>439</v>
      </c>
      <c r="D102" s="50">
        <f>Жиынтық!D109</f>
        <v>7.8650000000000002</v>
      </c>
      <c r="E102" s="5">
        <f>Жиынтық!J109</f>
        <v>9.9999999999997868E-3</v>
      </c>
      <c r="F102" s="139"/>
      <c r="G102" s="139"/>
      <c r="H102" s="139"/>
      <c r="I102" s="109" t="s">
        <v>1113</v>
      </c>
      <c r="J102" s="368" t="s">
        <v>1108</v>
      </c>
      <c r="K102" s="49"/>
      <c r="L102" s="48"/>
      <c r="M102" s="48"/>
    </row>
    <row r="103" spans="1:13" ht="45" x14ac:dyDescent="0.25">
      <c r="A103" s="109" t="s">
        <v>1135</v>
      </c>
      <c r="B103" s="48" t="s">
        <v>360</v>
      </c>
      <c r="C103" s="5" t="s">
        <v>3</v>
      </c>
      <c r="D103" s="50">
        <f>Жиынтық!D110</f>
        <v>10.3</v>
      </c>
      <c r="E103" s="135">
        <f>Жиынтық!J110</f>
        <v>0.19999999999999929</v>
      </c>
      <c r="F103" s="139"/>
      <c r="G103" s="139"/>
      <c r="H103" s="139"/>
      <c r="I103" s="109" t="s">
        <v>1106</v>
      </c>
      <c r="J103" s="110" t="s">
        <v>1107</v>
      </c>
      <c r="K103" s="49"/>
      <c r="L103" s="5"/>
      <c r="M103" s="5"/>
    </row>
    <row r="104" spans="1:13" ht="45" x14ac:dyDescent="0.25">
      <c r="A104" s="109" t="s">
        <v>1136</v>
      </c>
      <c r="B104" s="48">
        <v>1978</v>
      </c>
      <c r="C104" s="5" t="s">
        <v>4</v>
      </c>
      <c r="D104" s="50">
        <f>Жиынтық!D111</f>
        <v>2.5750000000000002</v>
      </c>
      <c r="E104" s="135">
        <f>Жиынтық!J111</f>
        <v>4.9999999999999822E-2</v>
      </c>
      <c r="F104" s="139"/>
      <c r="G104" s="139"/>
      <c r="H104" s="139"/>
      <c r="I104" s="109" t="s">
        <v>1106</v>
      </c>
      <c r="J104" s="110" t="s">
        <v>1107</v>
      </c>
      <c r="K104" s="49"/>
      <c r="L104" s="48"/>
      <c r="M104" s="48"/>
    </row>
    <row r="105" spans="1:13" ht="45" x14ac:dyDescent="0.25">
      <c r="A105" s="109" t="s">
        <v>1137</v>
      </c>
      <c r="B105" s="413" t="s">
        <v>361</v>
      </c>
      <c r="C105" s="5" t="s">
        <v>3</v>
      </c>
      <c r="D105" s="50">
        <f>Жиынтық!D112</f>
        <v>10.3</v>
      </c>
      <c r="E105" s="532">
        <f>Жиынтық!J112</f>
        <v>0.19999999999999929</v>
      </c>
      <c r="F105" s="5"/>
      <c r="G105" s="5"/>
      <c r="H105" s="5"/>
      <c r="I105" s="109" t="s">
        <v>1106</v>
      </c>
      <c r="J105" s="110" t="s">
        <v>1107</v>
      </c>
      <c r="K105" s="49"/>
      <c r="L105" s="5"/>
      <c r="M105" s="5"/>
    </row>
    <row r="106" spans="1:13" ht="45" x14ac:dyDescent="0.25">
      <c r="A106" s="4" t="s">
        <v>1138</v>
      </c>
      <c r="B106" s="48" t="s">
        <v>19</v>
      </c>
      <c r="C106" s="5" t="s">
        <v>11</v>
      </c>
      <c r="D106" s="50">
        <f>Жиынтық!D113</f>
        <v>6.415</v>
      </c>
      <c r="E106" s="273">
        <f>Жиынтық!J113</f>
        <v>0.20000000000000018</v>
      </c>
      <c r="F106" s="139"/>
      <c r="G106" s="139"/>
      <c r="H106" s="139"/>
      <c r="I106" s="109" t="s">
        <v>1106</v>
      </c>
      <c r="J106" s="368" t="s">
        <v>909</v>
      </c>
      <c r="K106" s="49"/>
      <c r="L106" s="48"/>
      <c r="M106" s="48"/>
    </row>
    <row r="107" spans="1:13" ht="30" x14ac:dyDescent="0.25">
      <c r="A107" s="4" t="s">
        <v>1139</v>
      </c>
      <c r="B107" s="48" t="s">
        <v>362</v>
      </c>
      <c r="C107" s="5" t="s">
        <v>5</v>
      </c>
      <c r="D107" s="50">
        <f>Жиынтық!D114</f>
        <v>0.79400000000000004</v>
      </c>
      <c r="E107" s="135">
        <f>Жиынтық!J114</f>
        <v>5.8209999999999997</v>
      </c>
      <c r="F107" s="139"/>
      <c r="G107" s="139"/>
      <c r="H107" s="139"/>
      <c r="I107" s="4"/>
      <c r="J107" s="49" t="s">
        <v>902</v>
      </c>
      <c r="K107" s="49"/>
      <c r="L107" s="48"/>
      <c r="M107" s="48"/>
    </row>
    <row r="108" spans="1:13" ht="45" x14ac:dyDescent="0.25">
      <c r="A108" s="109" t="s">
        <v>1140</v>
      </c>
      <c r="B108" s="48" t="s">
        <v>363</v>
      </c>
      <c r="C108" s="5" t="s">
        <v>4</v>
      </c>
      <c r="D108" s="50">
        <f>Жиынтық!D115</f>
        <v>2.59</v>
      </c>
      <c r="E108" s="135">
        <f>Жиынтық!J115</f>
        <v>3.5000000000000142E-2</v>
      </c>
      <c r="F108" s="139"/>
      <c r="G108" s="139"/>
      <c r="H108" s="139"/>
      <c r="I108" s="109" t="s">
        <v>1106</v>
      </c>
      <c r="J108" s="110" t="s">
        <v>1107</v>
      </c>
      <c r="K108" s="49"/>
      <c r="L108" s="5"/>
      <c r="M108" s="5"/>
    </row>
    <row r="109" spans="1:13" ht="30" x14ac:dyDescent="0.25">
      <c r="A109" s="4" t="s">
        <v>1141</v>
      </c>
      <c r="B109" s="48">
        <v>1968</v>
      </c>
      <c r="C109" s="5" t="s">
        <v>3</v>
      </c>
      <c r="D109" s="50">
        <f>Жиынтық!D116</f>
        <v>9.3339999999999996</v>
      </c>
      <c r="E109" s="135">
        <f>Жиынтық!J116</f>
        <v>1.1660000000000004</v>
      </c>
      <c r="F109" s="139"/>
      <c r="G109" s="139"/>
      <c r="H109" s="139"/>
      <c r="I109" s="4"/>
      <c r="J109" s="49" t="s">
        <v>902</v>
      </c>
      <c r="K109" s="49"/>
      <c r="L109" s="48"/>
      <c r="M109" s="48"/>
    </row>
    <row r="110" spans="1:13" ht="30" x14ac:dyDescent="0.25">
      <c r="A110" s="4" t="s">
        <v>1015</v>
      </c>
      <c r="B110" s="48" t="s">
        <v>364</v>
      </c>
      <c r="C110" s="5" t="s">
        <v>1</v>
      </c>
      <c r="D110" s="50">
        <f>Жиынтық!D117</f>
        <v>11.414999999999999</v>
      </c>
      <c r="E110" s="135">
        <f>Жиынтық!J117</f>
        <v>30.585000000000001</v>
      </c>
      <c r="F110" s="139"/>
      <c r="G110" s="139"/>
      <c r="H110" s="139"/>
      <c r="I110" s="4"/>
      <c r="J110" s="49" t="s">
        <v>1114</v>
      </c>
      <c r="K110" s="49"/>
      <c r="L110" s="48"/>
      <c r="M110" s="48"/>
    </row>
    <row r="111" spans="1:13" ht="45" x14ac:dyDescent="0.25">
      <c r="A111" s="4" t="s">
        <v>1142</v>
      </c>
      <c r="B111" s="48" t="s">
        <v>396</v>
      </c>
      <c r="C111" s="5" t="s">
        <v>3</v>
      </c>
      <c r="D111" s="50">
        <f>Жиынтық!D118</f>
        <v>10.3</v>
      </c>
      <c r="E111" s="135">
        <f>Жиынтық!J118</f>
        <v>0.19999999999999929</v>
      </c>
      <c r="F111" s="139"/>
      <c r="G111" s="139"/>
      <c r="H111" s="139"/>
      <c r="I111" s="109" t="s">
        <v>1106</v>
      </c>
      <c r="J111" s="110" t="s">
        <v>1107</v>
      </c>
      <c r="K111" s="49"/>
      <c r="L111" s="5"/>
      <c r="M111" s="5"/>
    </row>
    <row r="112" spans="1:13" ht="30" x14ac:dyDescent="0.25">
      <c r="A112" s="4" t="s">
        <v>1222</v>
      </c>
      <c r="B112" s="364">
        <v>2012</v>
      </c>
      <c r="C112" s="5" t="s">
        <v>1</v>
      </c>
      <c r="D112" s="50">
        <f>Жиынтық!D119</f>
        <v>22.478999999999999</v>
      </c>
      <c r="E112" s="5">
        <f>Жиынтық!J119</f>
        <v>19.521000000000001</v>
      </c>
      <c r="F112" s="41"/>
      <c r="G112" s="41"/>
      <c r="H112" s="41"/>
      <c r="I112" s="109"/>
      <c r="J112" s="49" t="s">
        <v>902</v>
      </c>
      <c r="K112" s="49"/>
      <c r="L112" s="48"/>
      <c r="M112" s="48"/>
    </row>
    <row r="113" spans="1:13" ht="99.75" customHeight="1" x14ac:dyDescent="0.25">
      <c r="A113" s="109" t="s">
        <v>1119</v>
      </c>
      <c r="B113" s="364" t="s">
        <v>365</v>
      </c>
      <c r="C113" s="5" t="s">
        <v>840</v>
      </c>
      <c r="D113" s="50">
        <f>Жиынтық!D120</f>
        <v>4</v>
      </c>
      <c r="E113" s="5">
        <f>Жиынтық!J120</f>
        <v>0.20000000000000018</v>
      </c>
      <c r="F113" s="41"/>
      <c r="G113" s="41"/>
      <c r="H113" s="41"/>
      <c r="I113" s="408" t="s">
        <v>1115</v>
      </c>
      <c r="J113" s="110" t="s">
        <v>1107</v>
      </c>
      <c r="K113" s="49"/>
      <c r="L113" s="48"/>
      <c r="M113" s="48"/>
    </row>
    <row r="114" spans="1:13" ht="30" customHeight="1" x14ac:dyDescent="0.25">
      <c r="A114" s="109" t="s">
        <v>1019</v>
      </c>
      <c r="B114" s="48" t="s">
        <v>366</v>
      </c>
      <c r="C114" s="5" t="s">
        <v>3</v>
      </c>
      <c r="D114" s="50">
        <f>Жиынтық!D121</f>
        <v>10.3</v>
      </c>
      <c r="E114" s="273">
        <f>Жиынтық!J121</f>
        <v>0.19999999999999929</v>
      </c>
      <c r="F114" s="139"/>
      <c r="G114" s="139"/>
      <c r="H114" s="139"/>
      <c r="I114" s="109" t="s">
        <v>1106</v>
      </c>
      <c r="J114" s="110" t="s">
        <v>1107</v>
      </c>
      <c r="K114" s="49"/>
      <c r="L114" s="5"/>
      <c r="M114" s="5"/>
    </row>
    <row r="115" spans="1:13" ht="45" x14ac:dyDescent="0.25">
      <c r="A115" s="4" t="s">
        <v>1223</v>
      </c>
      <c r="B115" s="48" t="s">
        <v>367</v>
      </c>
      <c r="C115" s="5" t="s">
        <v>3</v>
      </c>
      <c r="D115" s="50">
        <f>Жиынтық!D122</f>
        <v>10.3</v>
      </c>
      <c r="E115" s="135">
        <f>Жиынтық!J122</f>
        <v>0.19999999999999929</v>
      </c>
      <c r="F115" s="139"/>
      <c r="G115" s="139"/>
      <c r="H115" s="139"/>
      <c r="I115" s="109" t="s">
        <v>1106</v>
      </c>
      <c r="J115" s="110" t="s">
        <v>1107</v>
      </c>
      <c r="K115" s="49"/>
      <c r="L115" s="48"/>
      <c r="M115" s="48"/>
    </row>
    <row r="116" spans="1:13" ht="30" x14ac:dyDescent="0.25">
      <c r="A116" s="4" t="s">
        <v>1224</v>
      </c>
      <c r="B116" s="48" t="s">
        <v>368</v>
      </c>
      <c r="C116" s="5" t="s">
        <v>5</v>
      </c>
      <c r="D116" s="50">
        <f>Жиынтық!D123</f>
        <v>2.58</v>
      </c>
      <c r="E116" s="135">
        <f>Жиынтық!J123</f>
        <v>4.0350000000000001</v>
      </c>
      <c r="F116" s="139"/>
      <c r="G116" s="139"/>
      <c r="H116" s="139"/>
      <c r="I116" s="4"/>
      <c r="J116" s="49" t="s">
        <v>902</v>
      </c>
      <c r="K116" s="49"/>
      <c r="L116" s="48"/>
      <c r="M116" s="48"/>
    </row>
    <row r="117" spans="1:13" ht="45" x14ac:dyDescent="0.25">
      <c r="A117" s="4" t="s">
        <v>1225</v>
      </c>
      <c r="B117" s="48" t="s">
        <v>369</v>
      </c>
      <c r="C117" s="5" t="s">
        <v>10</v>
      </c>
      <c r="D117" s="50">
        <f>Жиынтық!D124</f>
        <v>2.4089999999999998</v>
      </c>
      <c r="E117" s="135">
        <f>Жиынтық!J124</f>
        <v>0.21600000000000019</v>
      </c>
      <c r="F117" s="139"/>
      <c r="G117" s="139"/>
      <c r="H117" s="139"/>
      <c r="I117" s="109" t="s">
        <v>1106</v>
      </c>
      <c r="J117" s="110" t="s">
        <v>1107</v>
      </c>
      <c r="K117" s="49"/>
      <c r="L117" s="5"/>
      <c r="M117" s="5"/>
    </row>
    <row r="118" spans="1:13" ht="30" x14ac:dyDescent="0.25">
      <c r="A118" s="4" t="s">
        <v>1226</v>
      </c>
      <c r="B118" s="48" t="s">
        <v>370</v>
      </c>
      <c r="C118" s="5" t="s">
        <v>5</v>
      </c>
      <c r="D118" s="50">
        <f>Жиынтық!D125</f>
        <v>1.139</v>
      </c>
      <c r="E118" s="135">
        <f>Жиынтық!J125</f>
        <v>5.476</v>
      </c>
      <c r="F118" s="139"/>
      <c r="G118" s="139"/>
      <c r="H118" s="139"/>
      <c r="I118" s="4"/>
      <c r="J118" s="49" t="s">
        <v>902</v>
      </c>
      <c r="K118" s="49"/>
      <c r="L118" s="48"/>
      <c r="M118" s="48"/>
    </row>
    <row r="119" spans="1:13" ht="30" x14ac:dyDescent="0.25">
      <c r="A119" s="4" t="s">
        <v>1227</v>
      </c>
      <c r="B119" s="48">
        <v>1973</v>
      </c>
      <c r="C119" s="5" t="s">
        <v>5</v>
      </c>
      <c r="D119" s="50">
        <f>Жиынтық!D126</f>
        <v>1.288</v>
      </c>
      <c r="E119" s="135">
        <f>Жиынтық!J126</f>
        <v>5.327</v>
      </c>
      <c r="F119" s="139"/>
      <c r="G119" s="139"/>
      <c r="H119" s="139"/>
      <c r="I119" s="4"/>
      <c r="J119" s="49" t="s">
        <v>902</v>
      </c>
      <c r="K119" s="49"/>
      <c r="L119" s="48"/>
      <c r="M119" s="48"/>
    </row>
    <row r="120" spans="1:13" ht="45" x14ac:dyDescent="0.25">
      <c r="A120" s="4" t="s">
        <v>1228</v>
      </c>
      <c r="B120" s="48" t="s">
        <v>371</v>
      </c>
      <c r="C120" s="5" t="s">
        <v>5</v>
      </c>
      <c r="D120" s="50">
        <f>Жиынтық!D127</f>
        <v>6.415</v>
      </c>
      <c r="E120" s="273">
        <f>Жиынтық!J127</f>
        <v>0.20000000000000018</v>
      </c>
      <c r="F120" s="139"/>
      <c r="G120" s="139"/>
      <c r="H120" s="139"/>
      <c r="I120" s="109" t="s">
        <v>1106</v>
      </c>
      <c r="J120" s="110" t="s">
        <v>1107</v>
      </c>
      <c r="K120" s="49"/>
      <c r="L120" s="5"/>
      <c r="M120" s="5"/>
    </row>
    <row r="121" spans="1:13" ht="30" x14ac:dyDescent="0.25">
      <c r="A121" s="4" t="s">
        <v>1229</v>
      </c>
      <c r="B121" s="5" t="s">
        <v>372</v>
      </c>
      <c r="C121" s="5" t="s">
        <v>4</v>
      </c>
      <c r="D121" s="50">
        <f>Жиынтық!D128</f>
        <v>1.224</v>
      </c>
      <c r="E121" s="135">
        <f>Жиынтық!J128</f>
        <v>1.401</v>
      </c>
      <c r="F121" s="139"/>
      <c r="G121" s="139"/>
      <c r="H121" s="139"/>
      <c r="I121" s="4"/>
      <c r="J121" s="49" t="s">
        <v>902</v>
      </c>
      <c r="K121" s="49"/>
      <c r="L121" s="48"/>
      <c r="M121" s="48"/>
    </row>
    <row r="122" spans="1:13" ht="30" x14ac:dyDescent="0.25">
      <c r="A122" s="4" t="s">
        <v>1241</v>
      </c>
      <c r="B122" s="48" t="s">
        <v>373</v>
      </c>
      <c r="C122" s="5" t="s">
        <v>13</v>
      </c>
      <c r="D122" s="50">
        <f>Жиынтық!D129</f>
        <v>0.53</v>
      </c>
      <c r="E122" s="135">
        <f>Жиынтық!J129</f>
        <v>0.52</v>
      </c>
      <c r="F122" s="139"/>
      <c r="G122" s="139"/>
      <c r="H122" s="139"/>
      <c r="I122" s="4"/>
      <c r="J122" s="49" t="s">
        <v>902</v>
      </c>
      <c r="K122" s="49"/>
      <c r="L122" s="48"/>
      <c r="M122" s="48"/>
    </row>
    <row r="123" spans="1:13" ht="30" x14ac:dyDescent="0.25">
      <c r="A123" s="4" t="s">
        <v>1242</v>
      </c>
      <c r="B123" s="48" t="s">
        <v>374</v>
      </c>
      <c r="C123" s="5" t="s">
        <v>4</v>
      </c>
      <c r="D123" s="50">
        <f>Жиынтық!D130</f>
        <v>1.66</v>
      </c>
      <c r="E123" s="135">
        <f>Жиынтық!J130</f>
        <v>0.96500000000000008</v>
      </c>
      <c r="F123" s="139"/>
      <c r="G123" s="139"/>
      <c r="H123" s="139"/>
      <c r="I123" s="4"/>
      <c r="J123" s="49" t="s">
        <v>902</v>
      </c>
      <c r="K123" s="49"/>
      <c r="L123" s="5"/>
      <c r="M123" s="5"/>
    </row>
    <row r="124" spans="1:13" ht="30" x14ac:dyDescent="0.25">
      <c r="A124" s="4" t="s">
        <v>1243</v>
      </c>
      <c r="B124" s="48" t="s">
        <v>375</v>
      </c>
      <c r="C124" s="5" t="s">
        <v>3</v>
      </c>
      <c r="D124" s="50">
        <f>Жиынтық!D131</f>
        <v>2.7639999999999998</v>
      </c>
      <c r="E124" s="135">
        <f>Жиынтық!J131</f>
        <v>7.7360000000000007</v>
      </c>
      <c r="F124" s="139"/>
      <c r="G124" s="139"/>
      <c r="H124" s="139"/>
      <c r="I124" s="4"/>
      <c r="J124" s="49" t="s">
        <v>902</v>
      </c>
      <c r="K124" s="49"/>
      <c r="L124" s="48"/>
      <c r="M124" s="48"/>
    </row>
    <row r="125" spans="1:13" ht="30" x14ac:dyDescent="0.25">
      <c r="A125" s="4" t="s">
        <v>1244</v>
      </c>
      <c r="B125" s="48" t="s">
        <v>360</v>
      </c>
      <c r="C125" s="5" t="s">
        <v>3</v>
      </c>
      <c r="D125" s="50">
        <f>Жиынтық!D132</f>
        <v>6.1479999999999997</v>
      </c>
      <c r="E125" s="135">
        <f>Жиынтық!J132</f>
        <v>4.3520000000000003</v>
      </c>
      <c r="F125" s="139"/>
      <c r="G125" s="139"/>
      <c r="H125" s="139"/>
      <c r="I125" s="4"/>
      <c r="J125" s="49" t="s">
        <v>902</v>
      </c>
      <c r="K125" s="49"/>
      <c r="L125" s="48"/>
      <c r="M125" s="48"/>
    </row>
    <row r="126" spans="1:13" ht="30" x14ac:dyDescent="0.25">
      <c r="A126" s="4" t="s">
        <v>1245</v>
      </c>
      <c r="B126" s="48" t="s">
        <v>376</v>
      </c>
      <c r="C126" s="5" t="s">
        <v>10</v>
      </c>
      <c r="D126" s="50">
        <f>Жиынтық!D133</f>
        <v>0.88</v>
      </c>
      <c r="E126" s="135">
        <f>Жиынтық!J133</f>
        <v>1.7450000000000001</v>
      </c>
      <c r="F126" s="139"/>
      <c r="G126" s="139"/>
      <c r="H126" s="139"/>
      <c r="I126" s="4"/>
      <c r="J126" s="49" t="s">
        <v>902</v>
      </c>
      <c r="K126" s="49"/>
      <c r="L126" s="5"/>
      <c r="M126" s="5"/>
    </row>
    <row r="127" spans="1:13" ht="45" x14ac:dyDescent="0.25">
      <c r="A127" s="109" t="s">
        <v>1246</v>
      </c>
      <c r="B127" s="48" t="s">
        <v>377</v>
      </c>
      <c r="C127" s="5" t="s">
        <v>4</v>
      </c>
      <c r="D127" s="50">
        <f>Жиынтық!D134</f>
        <v>2.597</v>
      </c>
      <c r="E127" s="135">
        <f>Жиынтық!J134</f>
        <v>2.8000000000000025E-2</v>
      </c>
      <c r="F127" s="139"/>
      <c r="G127" s="139"/>
      <c r="H127" s="139"/>
      <c r="I127" s="109" t="s">
        <v>1106</v>
      </c>
      <c r="J127" s="110" t="s">
        <v>1107</v>
      </c>
      <c r="K127" s="49"/>
      <c r="L127" s="48"/>
      <c r="M127" s="48"/>
    </row>
    <row r="128" spans="1:13" ht="30" x14ac:dyDescent="0.25">
      <c r="A128" s="4" t="s">
        <v>1247</v>
      </c>
      <c r="B128" s="48" t="s">
        <v>378</v>
      </c>
      <c r="C128" s="5" t="s">
        <v>4</v>
      </c>
      <c r="D128" s="50">
        <f>Жиынтық!D135</f>
        <v>1.1100000000000001</v>
      </c>
      <c r="E128" s="135">
        <f>Жиынтық!J135</f>
        <v>1.5149999999999999</v>
      </c>
      <c r="F128" s="139"/>
      <c r="G128" s="139"/>
      <c r="H128" s="139"/>
      <c r="I128" s="4"/>
      <c r="J128" s="49" t="s">
        <v>902</v>
      </c>
      <c r="K128" s="49"/>
      <c r="L128" s="48"/>
      <c r="M128" s="48"/>
    </row>
    <row r="129" spans="1:13" ht="30" x14ac:dyDescent="0.25">
      <c r="A129" s="4" t="s">
        <v>1248</v>
      </c>
      <c r="B129" s="48" t="s">
        <v>18</v>
      </c>
      <c r="C129" s="5" t="s">
        <v>4</v>
      </c>
      <c r="D129" s="50">
        <f>Жиынтық!D136</f>
        <v>0.41</v>
      </c>
      <c r="E129" s="135">
        <f>Жиынтық!J136</f>
        <v>2.2149999999999999</v>
      </c>
      <c r="F129" s="139"/>
      <c r="G129" s="139"/>
      <c r="H129" s="139"/>
      <c r="I129" s="4"/>
      <c r="J129" s="49" t="s">
        <v>902</v>
      </c>
      <c r="K129" s="49"/>
      <c r="L129" s="5"/>
      <c r="M129" s="5"/>
    </row>
    <row r="130" spans="1:13" ht="30" x14ac:dyDescent="0.25">
      <c r="A130" s="4" t="s">
        <v>1249</v>
      </c>
      <c r="B130" s="48" t="s">
        <v>379</v>
      </c>
      <c r="C130" s="5" t="s">
        <v>3</v>
      </c>
      <c r="D130" s="50">
        <f>Жиынтық!D137</f>
        <v>4.7489999999999997</v>
      </c>
      <c r="E130" s="135">
        <f>Жиынтық!J137</f>
        <v>5.7510000000000003</v>
      </c>
      <c r="F130" s="139"/>
      <c r="G130" s="139"/>
      <c r="H130" s="139"/>
      <c r="I130" s="4"/>
      <c r="J130" s="49" t="s">
        <v>902</v>
      </c>
      <c r="K130" s="49"/>
      <c r="L130" s="48"/>
      <c r="M130" s="48"/>
    </row>
    <row r="131" spans="1:13" ht="30" x14ac:dyDescent="0.25">
      <c r="A131" s="4" t="s">
        <v>1250</v>
      </c>
      <c r="B131" s="48" t="s">
        <v>380</v>
      </c>
      <c r="C131" s="5" t="s">
        <v>12</v>
      </c>
      <c r="D131" s="50">
        <f>Жиынтық!D138</f>
        <v>2.3029999999999999</v>
      </c>
      <c r="E131" s="135">
        <f>Жиынтық!J138</f>
        <v>4.3120000000000003</v>
      </c>
      <c r="F131" s="139"/>
      <c r="G131" s="139"/>
      <c r="H131" s="139"/>
      <c r="I131" s="4"/>
      <c r="J131" s="49" t="s">
        <v>902</v>
      </c>
      <c r="K131" s="49"/>
      <c r="L131" s="48"/>
      <c r="M131" s="48"/>
    </row>
    <row r="132" spans="1:13" ht="30" x14ac:dyDescent="0.25">
      <c r="A132" s="4" t="s">
        <v>1251</v>
      </c>
      <c r="B132" s="48" t="s">
        <v>381</v>
      </c>
      <c r="C132" s="5" t="s">
        <v>4</v>
      </c>
      <c r="D132" s="50">
        <f>Жиынтық!D139</f>
        <v>0.79700000000000004</v>
      </c>
      <c r="E132" s="135">
        <f>Жиынтық!J139</f>
        <v>1.8279999999999998</v>
      </c>
      <c r="F132" s="139"/>
      <c r="G132" s="139"/>
      <c r="H132" s="139"/>
      <c r="I132" s="4"/>
      <c r="J132" s="49" t="s">
        <v>902</v>
      </c>
      <c r="K132" s="49"/>
      <c r="L132" s="5"/>
      <c r="M132" s="5"/>
    </row>
    <row r="133" spans="1:13" ht="30" x14ac:dyDescent="0.25">
      <c r="A133" s="4" t="s">
        <v>1252</v>
      </c>
      <c r="B133" s="48" t="s">
        <v>382</v>
      </c>
      <c r="C133" s="5" t="s">
        <v>4</v>
      </c>
      <c r="D133" s="50">
        <f>Жиынтық!D140</f>
        <v>0.78300000000000003</v>
      </c>
      <c r="E133" s="135">
        <f>Жиынтық!J140</f>
        <v>1.8420000000000001</v>
      </c>
      <c r="F133" s="139"/>
      <c r="G133" s="139"/>
      <c r="H133" s="139"/>
      <c r="I133" s="4"/>
      <c r="J133" s="49" t="s">
        <v>902</v>
      </c>
      <c r="K133" s="49"/>
      <c r="L133" s="48"/>
      <c r="M133" s="48"/>
    </row>
    <row r="134" spans="1:13" ht="30" x14ac:dyDescent="0.25">
      <c r="A134" s="4" t="s">
        <v>1253</v>
      </c>
      <c r="B134" s="48" t="s">
        <v>383</v>
      </c>
      <c r="C134" s="5" t="s">
        <v>4</v>
      </c>
      <c r="D134" s="50">
        <f>Жиынтық!D141</f>
        <v>0.36</v>
      </c>
      <c r="E134" s="135">
        <f>Жиынтық!J141</f>
        <v>2.2650000000000001</v>
      </c>
      <c r="F134" s="139"/>
      <c r="G134" s="139"/>
      <c r="H134" s="139"/>
      <c r="I134" s="4"/>
      <c r="J134" s="49" t="s">
        <v>902</v>
      </c>
      <c r="K134" s="49"/>
      <c r="L134" s="48"/>
      <c r="M134" s="48"/>
    </row>
    <row r="135" spans="1:13" ht="30" x14ac:dyDescent="0.25">
      <c r="A135" s="4" t="s">
        <v>1254</v>
      </c>
      <c r="B135" s="48" t="s">
        <v>384</v>
      </c>
      <c r="C135" s="5" t="s">
        <v>13</v>
      </c>
      <c r="D135" s="50">
        <f>Жиынтық!D142</f>
        <v>0.41399999999999998</v>
      </c>
      <c r="E135" s="135">
        <f>Жиынтық!J142</f>
        <v>0.63600000000000012</v>
      </c>
      <c r="F135" s="139"/>
      <c r="G135" s="139"/>
      <c r="H135" s="139"/>
      <c r="I135" s="4"/>
      <c r="J135" s="49" t="s">
        <v>902</v>
      </c>
      <c r="K135" s="49"/>
      <c r="L135" s="5"/>
      <c r="M135" s="5"/>
    </row>
    <row r="136" spans="1:13" ht="30" x14ac:dyDescent="0.25">
      <c r="A136" s="4" t="s">
        <v>1255</v>
      </c>
      <c r="B136" s="48" t="s">
        <v>385</v>
      </c>
      <c r="C136" s="5" t="s">
        <v>14</v>
      </c>
      <c r="D136" s="50">
        <f>Жиынтық!D143</f>
        <v>0.79400000000000004</v>
      </c>
      <c r="E136" s="135">
        <f>Жиынтық!J143</f>
        <v>0.25600000000000001</v>
      </c>
      <c r="F136" s="139"/>
      <c r="G136" s="139"/>
      <c r="H136" s="139"/>
      <c r="I136" s="4"/>
      <c r="J136" s="49" t="s">
        <v>902</v>
      </c>
      <c r="K136" s="49"/>
      <c r="L136" s="48"/>
      <c r="M136" s="48"/>
    </row>
    <row r="137" spans="1:13" ht="30" x14ac:dyDescent="0.25">
      <c r="A137" s="4" t="s">
        <v>1256</v>
      </c>
      <c r="B137" s="48" t="s">
        <v>386</v>
      </c>
      <c r="C137" s="5" t="s">
        <v>14</v>
      </c>
      <c r="D137" s="50">
        <f>Жиынтық!D144</f>
        <v>0.08</v>
      </c>
      <c r="E137" s="135">
        <f>Жиынтық!J144</f>
        <v>0.97000000000000008</v>
      </c>
      <c r="F137" s="139"/>
      <c r="G137" s="139"/>
      <c r="H137" s="139"/>
      <c r="I137" s="4"/>
      <c r="J137" s="49" t="s">
        <v>902</v>
      </c>
      <c r="K137" s="49"/>
      <c r="L137" s="48"/>
      <c r="M137" s="48"/>
    </row>
    <row r="138" spans="1:13" ht="30" x14ac:dyDescent="0.25">
      <c r="A138" s="4" t="s">
        <v>1257</v>
      </c>
      <c r="B138" s="48">
        <v>1981</v>
      </c>
      <c r="C138" s="5" t="s">
        <v>2</v>
      </c>
      <c r="D138" s="50">
        <f>Жиынтық!D145</f>
        <v>0.55300000000000005</v>
      </c>
      <c r="E138" s="273">
        <f>Жиынтық!J145</f>
        <v>16.247</v>
      </c>
      <c r="F138" s="140"/>
      <c r="G138" s="140"/>
      <c r="H138" s="140"/>
      <c r="I138" s="4"/>
      <c r="J138" s="49" t="s">
        <v>902</v>
      </c>
      <c r="K138" s="49"/>
      <c r="L138" s="5"/>
      <c r="M138" s="5"/>
    </row>
    <row r="139" spans="1:13" ht="30" x14ac:dyDescent="0.25">
      <c r="A139" s="4" t="s">
        <v>1258</v>
      </c>
      <c r="B139" s="48" t="s">
        <v>387</v>
      </c>
      <c r="C139" s="5" t="s">
        <v>10</v>
      </c>
      <c r="D139" s="50">
        <f>Жиынтық!D146</f>
        <v>0.34200000000000003</v>
      </c>
      <c r="E139" s="135">
        <f>Жиынтық!J146</f>
        <v>2.2829999999999999</v>
      </c>
      <c r="F139" s="139"/>
      <c r="G139" s="139"/>
      <c r="H139" s="139"/>
      <c r="I139" s="4"/>
      <c r="J139" s="49" t="s">
        <v>902</v>
      </c>
      <c r="K139" s="49"/>
      <c r="L139" s="48"/>
      <c r="M139" s="48"/>
    </row>
    <row r="140" spans="1:13" ht="30" x14ac:dyDescent="0.25">
      <c r="A140" s="4" t="s">
        <v>1259</v>
      </c>
      <c r="B140" s="48" t="s">
        <v>388</v>
      </c>
      <c r="C140" s="5" t="s">
        <v>4</v>
      </c>
      <c r="D140" s="50">
        <f>Жиынтық!D147</f>
        <v>0.35599999999999998</v>
      </c>
      <c r="E140" s="135">
        <f>Жиынтық!J147</f>
        <v>2.2690000000000001</v>
      </c>
      <c r="F140" s="139"/>
      <c r="G140" s="139"/>
      <c r="H140" s="139"/>
      <c r="I140" s="4"/>
      <c r="J140" s="49" t="s">
        <v>902</v>
      </c>
      <c r="K140" s="49"/>
      <c r="L140" s="48"/>
      <c r="M140" s="48"/>
    </row>
    <row r="141" spans="1:13" ht="30" x14ac:dyDescent="0.25">
      <c r="A141" s="4" t="s">
        <v>1260</v>
      </c>
      <c r="B141" s="48" t="s">
        <v>389</v>
      </c>
      <c r="C141" s="5" t="s">
        <v>4</v>
      </c>
      <c r="D141" s="50">
        <f>Жиынтық!D148</f>
        <v>1.92</v>
      </c>
      <c r="E141" s="135">
        <f>Жиынтық!J148</f>
        <v>0.70500000000000007</v>
      </c>
      <c r="F141" s="139"/>
      <c r="G141" s="139"/>
      <c r="H141" s="139"/>
      <c r="I141" s="4"/>
      <c r="J141" s="49" t="s">
        <v>902</v>
      </c>
      <c r="K141" s="49"/>
      <c r="L141" s="5"/>
      <c r="M141" s="5"/>
    </row>
    <row r="142" spans="1:13" ht="45" x14ac:dyDescent="0.25">
      <c r="A142" s="109" t="s">
        <v>1261</v>
      </c>
      <c r="B142" s="48" t="s">
        <v>380</v>
      </c>
      <c r="C142" s="5" t="s">
        <v>3</v>
      </c>
      <c r="D142" s="50">
        <f>Жиынтық!D149</f>
        <v>10.3</v>
      </c>
      <c r="E142" s="273">
        <f>Жиынтық!J149</f>
        <v>0.19999999999999929</v>
      </c>
      <c r="F142" s="139"/>
      <c r="G142" s="139"/>
      <c r="H142" s="139"/>
      <c r="I142" s="109" t="s">
        <v>1106</v>
      </c>
      <c r="J142" s="110" t="s">
        <v>1107</v>
      </c>
      <c r="K142" s="49"/>
      <c r="L142" s="48"/>
      <c r="M142" s="48"/>
    </row>
    <row r="143" spans="1:13" ht="30" x14ac:dyDescent="0.25">
      <c r="A143" s="4" t="s">
        <v>1262</v>
      </c>
      <c r="B143" s="48" t="s">
        <v>390</v>
      </c>
      <c r="C143" s="5" t="s">
        <v>3</v>
      </c>
      <c r="D143" s="50">
        <f>Жиынтық!D150</f>
        <v>2.4689999999999999</v>
      </c>
      <c r="E143" s="135">
        <f>Жиынтық!J150</f>
        <v>8.0310000000000006</v>
      </c>
      <c r="F143" s="139"/>
      <c r="G143" s="139"/>
      <c r="H143" s="139"/>
      <c r="I143" s="4"/>
      <c r="J143" s="49" t="s">
        <v>902</v>
      </c>
      <c r="K143" s="49"/>
      <c r="L143" s="48"/>
      <c r="M143" s="48"/>
    </row>
    <row r="144" spans="1:13" ht="30" x14ac:dyDescent="0.25">
      <c r="A144" s="4" t="s">
        <v>1051</v>
      </c>
      <c r="B144" s="48" t="s">
        <v>391</v>
      </c>
      <c r="C144" s="5" t="s">
        <v>5</v>
      </c>
      <c r="D144" s="50">
        <f>Жиынтық!D151</f>
        <v>4.7249999999999996</v>
      </c>
      <c r="E144" s="135">
        <f>Жиынтық!J151</f>
        <v>1.8900000000000006</v>
      </c>
      <c r="F144" s="139"/>
      <c r="G144" s="139"/>
      <c r="H144" s="139"/>
      <c r="I144" s="4"/>
      <c r="J144" s="49" t="s">
        <v>902</v>
      </c>
      <c r="K144" s="49"/>
      <c r="L144" s="5"/>
      <c r="M144" s="5"/>
    </row>
    <row r="145" spans="1:13" ht="30" x14ac:dyDescent="0.25">
      <c r="A145" s="4" t="s">
        <v>1281</v>
      </c>
      <c r="B145" s="48" t="s">
        <v>392</v>
      </c>
      <c r="C145" s="5" t="s">
        <v>6</v>
      </c>
      <c r="D145" s="50">
        <f>Жиынтық!D152</f>
        <v>0.253</v>
      </c>
      <c r="E145" s="135">
        <f>Жиынтық!J152</f>
        <v>1.427</v>
      </c>
      <c r="F145" s="139"/>
      <c r="G145" s="139"/>
      <c r="H145" s="139"/>
      <c r="I145" s="4"/>
      <c r="J145" s="49" t="s">
        <v>902</v>
      </c>
      <c r="K145" s="49"/>
      <c r="L145" s="48"/>
      <c r="M145" s="48"/>
    </row>
    <row r="146" spans="1:13" ht="75" x14ac:dyDescent="0.25">
      <c r="A146" s="109" t="s">
        <v>1263</v>
      </c>
      <c r="B146" s="48" t="s">
        <v>23</v>
      </c>
      <c r="C146" s="5" t="s">
        <v>15</v>
      </c>
      <c r="D146" s="50">
        <f>Жиынтық!D153</f>
        <v>1.6379999999999999</v>
      </c>
      <c r="E146" s="273">
        <f>Жиынтық!J153</f>
        <v>4.2000000000000259E-2</v>
      </c>
      <c r="F146" s="139"/>
      <c r="G146" s="139"/>
      <c r="H146" s="139"/>
      <c r="I146" s="143" t="s">
        <v>1104</v>
      </c>
      <c r="J146" s="110" t="s">
        <v>1116</v>
      </c>
      <c r="K146" s="49"/>
      <c r="L146" s="48"/>
      <c r="M146" s="48"/>
    </row>
    <row r="147" spans="1:13" ht="30" x14ac:dyDescent="0.25">
      <c r="A147" s="4" t="s">
        <v>1054</v>
      </c>
      <c r="B147" s="48" t="s">
        <v>393</v>
      </c>
      <c r="C147" s="5" t="s">
        <v>3</v>
      </c>
      <c r="D147" s="50">
        <f>Жиынтық!D154</f>
        <v>6.6269999999999998</v>
      </c>
      <c r="E147" s="135">
        <f>Жиынтық!J154</f>
        <v>3.8730000000000002</v>
      </c>
      <c r="F147" s="139"/>
      <c r="G147" s="139"/>
      <c r="H147" s="139"/>
      <c r="I147" s="4"/>
      <c r="J147" s="49" t="s">
        <v>902</v>
      </c>
      <c r="K147" s="49"/>
      <c r="L147" s="5"/>
      <c r="M147" s="5"/>
    </row>
    <row r="148" spans="1:13" ht="30" x14ac:dyDescent="0.25">
      <c r="A148" s="4" t="s">
        <v>1264</v>
      </c>
      <c r="B148" s="48" t="s">
        <v>394</v>
      </c>
      <c r="C148" s="5" t="s">
        <v>5</v>
      </c>
      <c r="D148" s="50">
        <f>Жиынтық!D155</f>
        <v>1.9119999999999999</v>
      </c>
      <c r="E148" s="135">
        <f>Жиынтық!J155</f>
        <v>4.7030000000000003</v>
      </c>
      <c r="F148" s="139"/>
      <c r="G148" s="139"/>
      <c r="H148" s="139"/>
      <c r="I148" s="4"/>
      <c r="J148" s="49" t="s">
        <v>902</v>
      </c>
      <c r="K148" s="49"/>
      <c r="L148" s="48"/>
      <c r="M148" s="48"/>
    </row>
    <row r="149" spans="1:13" ht="30" x14ac:dyDescent="0.25">
      <c r="A149" s="4" t="s">
        <v>1265</v>
      </c>
      <c r="B149" s="5" t="s">
        <v>395</v>
      </c>
      <c r="C149" s="5" t="s">
        <v>16</v>
      </c>
      <c r="D149" s="50">
        <f>Жиынтық!D156</f>
        <v>0.38</v>
      </c>
      <c r="E149" s="135">
        <f>Жиынтық!J156</f>
        <v>1.3000000000000003</v>
      </c>
      <c r="F149" s="139"/>
      <c r="G149" s="139"/>
      <c r="H149" s="139"/>
      <c r="I149" s="4"/>
      <c r="J149" s="49" t="s">
        <v>902</v>
      </c>
      <c r="K149" s="49"/>
      <c r="L149" s="48"/>
      <c r="M149" s="48"/>
    </row>
    <row r="150" spans="1:13" ht="45" x14ac:dyDescent="0.25">
      <c r="A150" s="109" t="s">
        <v>1266</v>
      </c>
      <c r="B150" s="53">
        <v>1982</v>
      </c>
      <c r="C150" s="5" t="s">
        <v>848</v>
      </c>
      <c r="D150" s="50">
        <f>Жиынтық!D157</f>
        <v>4.1050000000000004</v>
      </c>
      <c r="E150" s="273">
        <f>Жиынтық!J157</f>
        <v>9.4999999999999751E-2</v>
      </c>
      <c r="F150" s="106"/>
      <c r="G150" s="139"/>
      <c r="H150" s="139"/>
      <c r="I150" s="109" t="s">
        <v>1106</v>
      </c>
      <c r="J150" s="110" t="s">
        <v>1108</v>
      </c>
      <c r="K150" s="49"/>
      <c r="L150" s="41"/>
      <c r="M150" s="41"/>
    </row>
    <row r="151" spans="1:13" ht="30" x14ac:dyDescent="0.25">
      <c r="A151" s="4" t="s">
        <v>1058</v>
      </c>
      <c r="B151" s="53">
        <v>1987</v>
      </c>
      <c r="C151" s="5" t="s">
        <v>434</v>
      </c>
      <c r="D151" s="50">
        <f>Жиынтық!D158</f>
        <v>0.28800000000000003</v>
      </c>
      <c r="E151" s="135">
        <f>Жиынтық!J158</f>
        <v>20.712</v>
      </c>
      <c r="F151" s="106"/>
      <c r="G151" s="139"/>
      <c r="H151" s="139"/>
      <c r="I151" s="4"/>
      <c r="J151" s="49" t="s">
        <v>902</v>
      </c>
      <c r="K151" s="49"/>
      <c r="L151" s="48"/>
      <c r="M151" s="48"/>
    </row>
    <row r="152" spans="1:13" ht="30" x14ac:dyDescent="0.25">
      <c r="A152" s="4" t="s">
        <v>1267</v>
      </c>
      <c r="B152" s="44">
        <v>2020</v>
      </c>
      <c r="C152" s="5" t="s">
        <v>2</v>
      </c>
      <c r="D152" s="50">
        <f>Жиынтық!D159</f>
        <v>15.066000000000001</v>
      </c>
      <c r="E152" s="135">
        <f>Жиынтық!J159</f>
        <v>1.734</v>
      </c>
      <c r="F152" s="106"/>
      <c r="G152" s="139"/>
      <c r="H152" s="139"/>
      <c r="I152" s="4"/>
      <c r="J152" s="49" t="s">
        <v>902</v>
      </c>
      <c r="K152" s="49"/>
      <c r="L152" s="48"/>
      <c r="M152" s="48"/>
    </row>
    <row r="153" spans="1:13" ht="30" x14ac:dyDescent="0.25">
      <c r="A153" s="4" t="s">
        <v>1268</v>
      </c>
      <c r="B153" s="53">
        <v>1962</v>
      </c>
      <c r="C153" s="5" t="s">
        <v>435</v>
      </c>
      <c r="D153" s="50">
        <f>Жиынтық!D160</f>
        <v>2.7530000000000001</v>
      </c>
      <c r="E153" s="135">
        <f>Жиынтық!J160</f>
        <v>0.60700000000000021</v>
      </c>
      <c r="F153" s="106"/>
      <c r="G153" s="139"/>
      <c r="H153" s="139"/>
      <c r="I153" s="4"/>
      <c r="J153" s="49" t="s">
        <v>902</v>
      </c>
      <c r="K153" s="49"/>
      <c r="L153" s="5"/>
      <c r="M153" s="5"/>
    </row>
    <row r="154" spans="1:13" s="78" customFormat="1" x14ac:dyDescent="0.25">
      <c r="A154" s="4" t="s">
        <v>1269</v>
      </c>
      <c r="B154" s="53">
        <v>1970</v>
      </c>
      <c r="C154" s="5" t="s">
        <v>436</v>
      </c>
      <c r="D154" s="50">
        <f>Жиынтық!D161</f>
        <v>2.04</v>
      </c>
      <c r="E154" s="135">
        <f>Жиынтық!J161</f>
        <v>4.5750000000000002</v>
      </c>
      <c r="F154" s="106"/>
      <c r="G154" s="141"/>
      <c r="H154" s="141"/>
      <c r="I154" s="4"/>
      <c r="J154" s="49" t="s">
        <v>902</v>
      </c>
      <c r="K154" s="49"/>
      <c r="L154" s="48"/>
      <c r="M154" s="48"/>
    </row>
    <row r="155" spans="1:13" ht="45" x14ac:dyDescent="0.25">
      <c r="A155" s="109" t="s">
        <v>1270</v>
      </c>
      <c r="B155" s="53">
        <v>1985</v>
      </c>
      <c r="C155" s="5" t="s">
        <v>5</v>
      </c>
      <c r="D155" s="50">
        <f>Жиынтық!D162</f>
        <v>6.5439999999999996</v>
      </c>
      <c r="E155" s="135">
        <f>Жиынтық!J162</f>
        <v>7.1000000000000618E-2</v>
      </c>
      <c r="F155" s="106"/>
      <c r="G155" s="139"/>
      <c r="H155" s="139"/>
      <c r="I155" s="109" t="s">
        <v>1106</v>
      </c>
      <c r="J155" s="110" t="s">
        <v>1108</v>
      </c>
      <c r="K155" s="49"/>
      <c r="L155" s="48"/>
      <c r="M155" s="48"/>
    </row>
    <row r="156" spans="1:13" ht="45" x14ac:dyDescent="0.25">
      <c r="A156" s="109" t="s">
        <v>1271</v>
      </c>
      <c r="B156" s="53">
        <v>1972</v>
      </c>
      <c r="C156" s="5" t="s">
        <v>5</v>
      </c>
      <c r="D156" s="50">
        <f>Жиынтық!D163</f>
        <v>6.524</v>
      </c>
      <c r="E156" s="135">
        <f>Жиынтық!J163</f>
        <v>9.1000000000000192E-2</v>
      </c>
      <c r="F156" s="106"/>
      <c r="G156" s="139"/>
      <c r="H156" s="139"/>
      <c r="I156" s="109" t="s">
        <v>1106</v>
      </c>
      <c r="J156" s="110" t="s">
        <v>1108</v>
      </c>
      <c r="K156" s="49"/>
      <c r="L156" s="5"/>
      <c r="M156" s="5"/>
    </row>
    <row r="157" spans="1:13" ht="45" x14ac:dyDescent="0.25">
      <c r="A157" s="109" t="s">
        <v>1272</v>
      </c>
      <c r="B157" s="44">
        <v>1975</v>
      </c>
      <c r="C157" s="5" t="s">
        <v>3</v>
      </c>
      <c r="D157" s="50">
        <f>Жиынтық!D164</f>
        <v>10.15</v>
      </c>
      <c r="E157" s="273">
        <f>Жиынтық!J164</f>
        <v>0.34999999999999964</v>
      </c>
      <c r="F157" s="106"/>
      <c r="G157" s="139"/>
      <c r="H157" s="139"/>
      <c r="I157" s="109" t="s">
        <v>1106</v>
      </c>
      <c r="J157" s="110" t="s">
        <v>1107</v>
      </c>
      <c r="K157" s="49"/>
      <c r="L157" s="48"/>
      <c r="M157" s="48"/>
    </row>
    <row r="158" spans="1:13" ht="30" x14ac:dyDescent="0.25">
      <c r="A158" s="4" t="s">
        <v>1273</v>
      </c>
      <c r="B158" s="53">
        <v>1967</v>
      </c>
      <c r="C158" s="5" t="s">
        <v>3</v>
      </c>
      <c r="D158" s="50">
        <f>Жиынтық!D165</f>
        <v>7.76</v>
      </c>
      <c r="E158" s="135">
        <f>Жиынтық!J165</f>
        <v>2.74</v>
      </c>
      <c r="F158" s="106"/>
      <c r="G158" s="139"/>
      <c r="H158" s="139"/>
      <c r="I158" s="4"/>
      <c r="J158" s="49" t="s">
        <v>902</v>
      </c>
      <c r="K158" s="49"/>
      <c r="L158" s="48"/>
      <c r="M158" s="48"/>
    </row>
    <row r="159" spans="1:13" s="62" customFormat="1" ht="30" x14ac:dyDescent="0.25">
      <c r="A159" s="4" t="s">
        <v>1274</v>
      </c>
      <c r="B159" s="53">
        <v>1984</v>
      </c>
      <c r="C159" s="5" t="s">
        <v>5</v>
      </c>
      <c r="D159" s="50">
        <f>Жиынтық!D166</f>
        <v>5.36</v>
      </c>
      <c r="E159" s="135">
        <f>Жиынтық!J166</f>
        <v>1.2549999999999999</v>
      </c>
      <c r="F159" s="106"/>
      <c r="G159" s="141"/>
      <c r="H159" s="141"/>
      <c r="I159" s="4"/>
      <c r="J159" s="49" t="s">
        <v>902</v>
      </c>
      <c r="K159" s="49"/>
      <c r="L159" s="5"/>
      <c r="M159" s="5"/>
    </row>
    <row r="160" spans="1:13" ht="30" x14ac:dyDescent="0.25">
      <c r="A160" s="4" t="s">
        <v>1275</v>
      </c>
      <c r="B160" s="53">
        <v>1989</v>
      </c>
      <c r="C160" s="5" t="s">
        <v>11</v>
      </c>
      <c r="D160" s="50">
        <f>Жиынтық!D167</f>
        <v>6.03</v>
      </c>
      <c r="E160" s="135">
        <f>Жиынтық!J167</f>
        <v>4.47</v>
      </c>
      <c r="F160" s="106"/>
      <c r="G160" s="139"/>
      <c r="H160" s="139"/>
      <c r="I160" s="4"/>
      <c r="J160" s="49" t="s">
        <v>902</v>
      </c>
      <c r="K160" s="49"/>
      <c r="L160" s="48"/>
      <c r="M160" s="48"/>
    </row>
    <row r="161" spans="1:13" ht="30" x14ac:dyDescent="0.25">
      <c r="A161" s="4" t="s">
        <v>1276</v>
      </c>
      <c r="B161" s="53">
        <v>1964</v>
      </c>
      <c r="C161" s="5" t="s">
        <v>3</v>
      </c>
      <c r="D161" s="50">
        <f>Жиынтық!D168</f>
        <v>10.185</v>
      </c>
      <c r="E161" s="135">
        <f>Жиынтық!J168</f>
        <v>0.3149999999999995</v>
      </c>
      <c r="F161" s="106"/>
      <c r="G161" s="139"/>
      <c r="H161" s="139"/>
      <c r="I161" s="4"/>
      <c r="J161" s="49" t="s">
        <v>902</v>
      </c>
      <c r="K161" s="49"/>
      <c r="L161" s="48"/>
      <c r="M161" s="48"/>
    </row>
    <row r="162" spans="1:13" ht="30" x14ac:dyDescent="0.25">
      <c r="A162" s="4" t="s">
        <v>1277</v>
      </c>
      <c r="B162" s="53">
        <v>1976</v>
      </c>
      <c r="C162" s="5" t="s">
        <v>5</v>
      </c>
      <c r="D162" s="50">
        <f>Жиынтық!D169</f>
        <v>2.645</v>
      </c>
      <c r="E162" s="135">
        <f>Жиынтық!J169</f>
        <v>3.97</v>
      </c>
      <c r="F162" s="106"/>
      <c r="G162" s="139"/>
      <c r="H162" s="139"/>
      <c r="I162" s="4"/>
      <c r="J162" s="49" t="s">
        <v>902</v>
      </c>
      <c r="K162" s="49"/>
      <c r="L162" s="5"/>
      <c r="M162" s="5"/>
    </row>
    <row r="163" spans="1:13" ht="30" x14ac:dyDescent="0.25">
      <c r="A163" s="4" t="s">
        <v>1278</v>
      </c>
      <c r="B163" s="53">
        <v>1978</v>
      </c>
      <c r="C163" s="5" t="s">
        <v>3</v>
      </c>
      <c r="D163" s="50">
        <f>Жиынтық!D170</f>
        <v>5.7649999999999997</v>
      </c>
      <c r="E163" s="273">
        <f>Жиынтық!J170</f>
        <v>4.7350000000000003</v>
      </c>
      <c r="F163" s="106"/>
      <c r="G163" s="139"/>
      <c r="H163" s="139"/>
      <c r="I163" s="109"/>
      <c r="J163" s="49" t="s">
        <v>902</v>
      </c>
      <c r="K163" s="49"/>
      <c r="L163" s="48"/>
      <c r="M163" s="48"/>
    </row>
    <row r="164" spans="1:13" ht="30" x14ac:dyDescent="0.25">
      <c r="A164" s="4" t="s">
        <v>1279</v>
      </c>
      <c r="B164" s="53">
        <v>1969</v>
      </c>
      <c r="C164" s="5" t="s">
        <v>3</v>
      </c>
      <c r="D164" s="50">
        <f>Жиынтық!D171</f>
        <v>1.36</v>
      </c>
      <c r="E164" s="135">
        <f>Жиынтық!J171</f>
        <v>9.14</v>
      </c>
      <c r="F164" s="106"/>
      <c r="G164" s="139"/>
      <c r="H164" s="139"/>
      <c r="I164" s="4"/>
      <c r="J164" s="49" t="s">
        <v>902</v>
      </c>
      <c r="K164" s="49"/>
      <c r="L164" s="48"/>
      <c r="M164" s="48"/>
    </row>
    <row r="165" spans="1:13" ht="30" x14ac:dyDescent="0.25">
      <c r="A165" s="4" t="s">
        <v>1280</v>
      </c>
      <c r="B165" s="53">
        <v>1975</v>
      </c>
      <c r="C165" s="5" t="s">
        <v>5</v>
      </c>
      <c r="D165" s="50">
        <f>Жиынтық!D172</f>
        <v>0.41099999999999998</v>
      </c>
      <c r="E165" s="135">
        <f>Жиынтық!J172</f>
        <v>6.2040000000000006</v>
      </c>
      <c r="F165" s="106"/>
      <c r="G165" s="139"/>
      <c r="H165" s="139"/>
      <c r="I165" s="4"/>
      <c r="J165" s="49" t="s">
        <v>902</v>
      </c>
      <c r="K165" s="49"/>
      <c r="L165" s="48"/>
      <c r="M165" s="48"/>
    </row>
    <row r="166" spans="1:13" ht="60" x14ac:dyDescent="0.25">
      <c r="A166" s="109" t="s">
        <v>1240</v>
      </c>
      <c r="B166" s="53">
        <v>1978</v>
      </c>
      <c r="C166" s="5" t="s">
        <v>878</v>
      </c>
      <c r="D166" s="50">
        <v>10.715</v>
      </c>
      <c r="E166" s="273">
        <f>Жиынтық!J173</f>
        <v>-1.4320000000000004</v>
      </c>
      <c r="F166" s="106"/>
      <c r="G166" s="139"/>
      <c r="H166" s="139"/>
      <c r="I166" s="109" t="s">
        <v>2652</v>
      </c>
      <c r="J166" s="110" t="s">
        <v>1109</v>
      </c>
      <c r="K166" s="49"/>
      <c r="L166" s="5"/>
      <c r="M166" s="5"/>
    </row>
    <row r="167" spans="1:13" ht="30" x14ac:dyDescent="0.25">
      <c r="A167" s="4" t="s">
        <v>1239</v>
      </c>
      <c r="B167" s="53">
        <v>1978</v>
      </c>
      <c r="C167" s="5" t="s">
        <v>3</v>
      </c>
      <c r="D167" s="50">
        <f>Жиынтық!D174</f>
        <v>1.5</v>
      </c>
      <c r="E167" s="135">
        <f>Жиынтық!J174</f>
        <v>9</v>
      </c>
      <c r="F167" s="106"/>
      <c r="G167" s="139"/>
      <c r="H167" s="139"/>
      <c r="I167" s="4"/>
      <c r="J167" s="49" t="s">
        <v>902</v>
      </c>
      <c r="K167" s="49"/>
      <c r="L167" s="54"/>
      <c r="M167" s="54"/>
    </row>
    <row r="168" spans="1:13" ht="45" x14ac:dyDescent="0.25">
      <c r="A168" s="109" t="s">
        <v>1238</v>
      </c>
      <c r="B168" s="53">
        <v>1970</v>
      </c>
      <c r="C168" s="5" t="s">
        <v>3</v>
      </c>
      <c r="D168" s="50">
        <f>Жиынтық!D175</f>
        <v>12.55</v>
      </c>
      <c r="E168" s="135">
        <f>Жиынтық!J175</f>
        <v>-2.0500000000000007</v>
      </c>
      <c r="F168" s="106"/>
      <c r="G168" s="139"/>
      <c r="H168" s="139"/>
      <c r="I168" s="109" t="s">
        <v>1106</v>
      </c>
      <c r="J168" s="110" t="s">
        <v>1109</v>
      </c>
      <c r="K168" s="49"/>
      <c r="L168" s="48"/>
      <c r="M168" s="48"/>
    </row>
    <row r="169" spans="1:13" ht="30" x14ac:dyDescent="0.25">
      <c r="A169" s="4" t="s">
        <v>1237</v>
      </c>
      <c r="B169" s="53">
        <v>1971</v>
      </c>
      <c r="C169" s="5" t="s">
        <v>5</v>
      </c>
      <c r="D169" s="50">
        <f>Жиынтық!D176</f>
        <v>1.2930000000000001</v>
      </c>
      <c r="E169" s="135">
        <f>Жиынтық!J176</f>
        <v>5.3220000000000001</v>
      </c>
      <c r="F169" s="106"/>
      <c r="G169" s="139"/>
      <c r="H169" s="139"/>
      <c r="I169" s="4"/>
      <c r="J169" s="49" t="s">
        <v>902</v>
      </c>
      <c r="K169" s="49"/>
      <c r="L169" s="5"/>
      <c r="M169" s="5"/>
    </row>
    <row r="170" spans="1:13" ht="45" x14ac:dyDescent="0.25">
      <c r="A170" s="109" t="s">
        <v>1236</v>
      </c>
      <c r="B170" s="53" t="s">
        <v>853</v>
      </c>
      <c r="C170" s="5" t="s">
        <v>852</v>
      </c>
      <c r="D170" s="50">
        <f>Жиынтық!D177</f>
        <v>3.5640000000000001</v>
      </c>
      <c r="E170" s="273">
        <f>Жиынтық!J177</f>
        <v>-0.93900000000000006</v>
      </c>
      <c r="F170" s="106"/>
      <c r="G170" s="139"/>
      <c r="H170" s="139"/>
      <c r="I170" s="109" t="s">
        <v>1106</v>
      </c>
      <c r="J170" s="110" t="s">
        <v>903</v>
      </c>
      <c r="K170" s="49"/>
      <c r="L170" s="144"/>
      <c r="M170" s="144"/>
    </row>
    <row r="171" spans="1:13" ht="60" x14ac:dyDescent="0.25">
      <c r="A171" s="109" t="s">
        <v>1235</v>
      </c>
      <c r="B171" s="53">
        <v>1957</v>
      </c>
      <c r="C171" s="5" t="s">
        <v>879</v>
      </c>
      <c r="D171" s="50">
        <v>3.36</v>
      </c>
      <c r="E171" s="273">
        <f>Жиынтық!J178</f>
        <v>2.1150000000000002</v>
      </c>
      <c r="F171" s="106"/>
      <c r="G171" s="139"/>
      <c r="H171" s="139"/>
      <c r="I171" s="109" t="s">
        <v>1106</v>
      </c>
      <c r="J171" s="514" t="s">
        <v>1111</v>
      </c>
      <c r="K171" s="49"/>
      <c r="L171" s="144"/>
      <c r="M171" s="144"/>
    </row>
    <row r="172" spans="1:13" ht="30" x14ac:dyDescent="0.25">
      <c r="A172" s="4" t="s">
        <v>1234</v>
      </c>
      <c r="B172" s="53">
        <v>1987</v>
      </c>
      <c r="C172" s="5" t="s">
        <v>15</v>
      </c>
      <c r="D172" s="50">
        <f>Жиынтық!D179</f>
        <v>0.15</v>
      </c>
      <c r="E172" s="135">
        <f>Жиынтық!J179</f>
        <v>1.5300000000000002</v>
      </c>
      <c r="F172" s="106"/>
      <c r="G172" s="139"/>
      <c r="H172" s="139"/>
      <c r="I172" s="4"/>
      <c r="J172" s="49" t="s">
        <v>902</v>
      </c>
      <c r="K172" s="49"/>
      <c r="L172" s="144"/>
      <c r="M172" s="144"/>
    </row>
    <row r="173" spans="1:13" ht="30" x14ac:dyDescent="0.25">
      <c r="A173" s="4" t="s">
        <v>1233</v>
      </c>
      <c r="B173" s="53">
        <v>1981</v>
      </c>
      <c r="C173" s="5" t="s">
        <v>437</v>
      </c>
      <c r="D173" s="50">
        <f>Жиынтық!D180</f>
        <v>0.96</v>
      </c>
      <c r="E173" s="135">
        <f>Жиынтық!J180</f>
        <v>3.24</v>
      </c>
      <c r="F173" s="106"/>
      <c r="G173" s="139"/>
      <c r="H173" s="139"/>
      <c r="I173" s="4"/>
      <c r="J173" s="49" t="s">
        <v>902</v>
      </c>
      <c r="K173" s="49"/>
      <c r="L173" s="144"/>
      <c r="M173" s="144"/>
    </row>
    <row r="174" spans="1:13" ht="45" x14ac:dyDescent="0.25">
      <c r="A174" s="109" t="s">
        <v>1232</v>
      </c>
      <c r="B174" s="53">
        <v>2020</v>
      </c>
      <c r="C174" s="5" t="s">
        <v>4</v>
      </c>
      <c r="D174" s="50">
        <f>Жиынтық!D181</f>
        <v>3.36</v>
      </c>
      <c r="E174" s="273">
        <f>Жиынтық!J181</f>
        <v>-0.73499999999999988</v>
      </c>
      <c r="F174" s="106"/>
      <c r="G174" s="139"/>
      <c r="H174" s="139"/>
      <c r="I174" s="109" t="s">
        <v>1106</v>
      </c>
      <c r="J174" s="110" t="s">
        <v>1110</v>
      </c>
      <c r="K174" s="49"/>
      <c r="L174" s="144"/>
      <c r="M174" s="144"/>
    </row>
    <row r="175" spans="1:13" ht="30" x14ac:dyDescent="0.25">
      <c r="A175" s="4" t="s">
        <v>1231</v>
      </c>
      <c r="B175" s="53">
        <v>1986</v>
      </c>
      <c r="C175" s="5" t="s">
        <v>15</v>
      </c>
      <c r="D175" s="50">
        <f>Жиынтық!D182</f>
        <v>0.28499999999999998</v>
      </c>
      <c r="E175" s="135">
        <f>Жиынтық!J182</f>
        <v>1.3950000000000002</v>
      </c>
      <c r="F175" s="106"/>
      <c r="G175" s="139"/>
      <c r="H175" s="139"/>
      <c r="I175" s="4"/>
      <c r="J175" s="49" t="s">
        <v>902</v>
      </c>
      <c r="K175" s="49"/>
      <c r="L175" s="144"/>
      <c r="M175" s="144"/>
    </row>
    <row r="176" spans="1:13" s="60" customFormat="1" ht="30" x14ac:dyDescent="0.25">
      <c r="A176" s="116" t="s">
        <v>1230</v>
      </c>
      <c r="B176" s="270">
        <v>1982</v>
      </c>
      <c r="C176" s="48" t="s">
        <v>15</v>
      </c>
      <c r="D176" s="50">
        <f>Жиынтық!D183</f>
        <v>0.14000000000000001</v>
      </c>
      <c r="E176" s="135">
        <f>Жиынтық!J183</f>
        <v>1.54</v>
      </c>
      <c r="F176" s="106"/>
      <c r="G176" s="271"/>
      <c r="H176" s="271"/>
      <c r="I176" s="116"/>
      <c r="J176" s="272" t="s">
        <v>902</v>
      </c>
      <c r="K176" s="272"/>
      <c r="L176" s="269"/>
      <c r="M176" s="269"/>
    </row>
    <row r="177" spans="1:13" x14ac:dyDescent="0.25">
      <c r="A177" s="118"/>
      <c r="B177" s="117"/>
      <c r="C177" s="119"/>
      <c r="D177" s="114"/>
      <c r="E177" s="114"/>
      <c r="F177" s="125"/>
      <c r="G177" s="125"/>
      <c r="H177" s="125"/>
      <c r="I177" s="118"/>
      <c r="J177" s="117"/>
      <c r="K177" s="124"/>
      <c r="L177" s="45"/>
      <c r="M177" s="45"/>
    </row>
    <row r="178" spans="1:13" x14ac:dyDescent="0.25">
      <c r="A178" s="118"/>
      <c r="B178" s="45"/>
      <c r="C178" s="119"/>
      <c r="D178" s="129"/>
      <c r="E178" s="129"/>
      <c r="F178" s="45"/>
      <c r="G178" s="45"/>
      <c r="H178" s="45"/>
      <c r="I178" s="45"/>
      <c r="J178" s="45"/>
      <c r="K178" s="45"/>
      <c r="L178" s="45"/>
      <c r="M178" s="45"/>
    </row>
    <row r="179" spans="1:13" x14ac:dyDescent="0.25">
      <c r="A179" s="43"/>
    </row>
    <row r="180" spans="1:13" x14ac:dyDescent="0.25">
      <c r="A180" s="43"/>
    </row>
    <row r="181" spans="1:13" x14ac:dyDescent="0.25">
      <c r="A181" s="43"/>
    </row>
    <row r="182" spans="1:13" x14ac:dyDescent="0.25">
      <c r="A182" s="43"/>
    </row>
    <row r="183" spans="1:13" x14ac:dyDescent="0.25">
      <c r="A183" s="43"/>
    </row>
    <row r="184" spans="1:13" x14ac:dyDescent="0.25">
      <c r="A184" s="43"/>
    </row>
    <row r="185" spans="1:13" x14ac:dyDescent="0.25">
      <c r="A185" s="43"/>
    </row>
    <row r="186" spans="1:13" x14ac:dyDescent="0.25">
      <c r="A186" s="43"/>
    </row>
    <row r="187" spans="1:13" x14ac:dyDescent="0.25">
      <c r="A187" s="43"/>
    </row>
    <row r="188" spans="1:13" x14ac:dyDescent="0.25">
      <c r="A188" s="82"/>
      <c r="B188" s="83"/>
      <c r="C188" s="84"/>
      <c r="D188" s="85"/>
      <c r="E188" s="85"/>
      <c r="F188" s="83"/>
      <c r="G188" s="83"/>
      <c r="H188" s="83"/>
      <c r="I188" s="83"/>
      <c r="J188" s="83"/>
      <c r="K188" s="83"/>
      <c r="L188" s="83"/>
      <c r="M188" s="45"/>
    </row>
    <row r="189" spans="1:13" x14ac:dyDescent="0.25">
      <c r="A189" s="82"/>
      <c r="B189" s="83"/>
      <c r="C189" s="84"/>
      <c r="D189" s="85"/>
      <c r="E189" s="85"/>
      <c r="F189" s="83"/>
      <c r="G189" s="83"/>
      <c r="H189" s="83"/>
      <c r="I189" s="83"/>
      <c r="J189" s="83"/>
      <c r="K189" s="83"/>
      <c r="L189" s="83"/>
      <c r="M189" s="45"/>
    </row>
    <row r="190" spans="1:13" x14ac:dyDescent="0.25">
      <c r="A190" s="82"/>
      <c r="B190" s="83"/>
      <c r="C190" s="84"/>
      <c r="D190" s="85"/>
      <c r="E190" s="85"/>
      <c r="F190" s="83"/>
      <c r="G190" s="83"/>
      <c r="H190" s="83"/>
      <c r="I190" s="83"/>
      <c r="J190" s="83"/>
      <c r="K190" s="83"/>
      <c r="L190" s="83"/>
      <c r="M190" s="45"/>
    </row>
    <row r="191" spans="1:13" x14ac:dyDescent="0.25">
      <c r="A191" s="82"/>
      <c r="B191" s="83"/>
      <c r="C191" s="84"/>
      <c r="D191" s="85"/>
      <c r="E191" s="85"/>
      <c r="F191" s="83"/>
      <c r="G191" s="83"/>
      <c r="H191" s="83"/>
      <c r="I191" s="83"/>
      <c r="J191" s="83"/>
      <c r="K191" s="83"/>
      <c r="L191" s="83"/>
      <c r="M191" s="45"/>
    </row>
    <row r="192" spans="1:13" x14ac:dyDescent="0.25">
      <c r="A192" s="82"/>
      <c r="B192" s="83"/>
      <c r="C192" s="84"/>
      <c r="D192" s="85"/>
      <c r="E192" s="85"/>
      <c r="F192" s="83"/>
      <c r="G192" s="83"/>
      <c r="H192" s="83"/>
      <c r="I192" s="83"/>
      <c r="J192" s="83"/>
      <c r="K192" s="83"/>
      <c r="L192" s="83"/>
      <c r="M192" s="45"/>
    </row>
    <row r="193" spans="1:13" x14ac:dyDescent="0.25">
      <c r="A193" s="82"/>
      <c r="B193" s="83"/>
      <c r="C193" s="84"/>
      <c r="D193" s="85"/>
      <c r="E193" s="85"/>
      <c r="F193" s="83"/>
      <c r="G193" s="83"/>
      <c r="H193" s="83"/>
      <c r="I193" s="83"/>
      <c r="J193" s="83"/>
      <c r="K193" s="83"/>
      <c r="L193" s="83"/>
      <c r="M193" s="45"/>
    </row>
    <row r="194" spans="1:13" x14ac:dyDescent="0.25">
      <c r="A194" s="82"/>
      <c r="B194" s="83"/>
      <c r="C194" s="84"/>
      <c r="D194" s="85"/>
      <c r="E194" s="85"/>
      <c r="F194" s="83"/>
      <c r="G194" s="83"/>
      <c r="H194" s="83"/>
      <c r="I194" s="83"/>
      <c r="J194" s="83"/>
      <c r="K194" s="83"/>
      <c r="L194" s="83"/>
      <c r="M194" s="45"/>
    </row>
    <row r="195" spans="1:13" x14ac:dyDescent="0.25">
      <c r="A195" s="82"/>
      <c r="B195" s="83"/>
      <c r="C195" s="84"/>
      <c r="D195" s="85"/>
      <c r="E195" s="85"/>
      <c r="F195" s="83"/>
      <c r="G195" s="83"/>
      <c r="H195" s="83"/>
      <c r="I195" s="83"/>
      <c r="J195" s="83"/>
      <c r="K195" s="83"/>
      <c r="L195" s="83"/>
      <c r="M195" s="45"/>
    </row>
    <row r="196" spans="1:13" x14ac:dyDescent="0.25">
      <c r="A196" s="82"/>
      <c r="B196" s="83"/>
      <c r="C196" s="84"/>
      <c r="D196" s="85"/>
      <c r="E196" s="85"/>
      <c r="F196" s="83"/>
      <c r="G196" s="83"/>
      <c r="H196" s="83"/>
      <c r="I196" s="83"/>
      <c r="J196" s="83"/>
      <c r="K196" s="83"/>
      <c r="L196" s="83"/>
      <c r="M196" s="45"/>
    </row>
    <row r="197" spans="1:13" x14ac:dyDescent="0.25">
      <c r="A197" s="82"/>
      <c r="B197" s="83"/>
      <c r="C197" s="84"/>
      <c r="D197" s="85"/>
      <c r="E197" s="85"/>
      <c r="F197" s="83"/>
      <c r="G197" s="83"/>
      <c r="H197" s="83"/>
      <c r="I197" s="83"/>
      <c r="J197" s="83"/>
      <c r="K197" s="83"/>
      <c r="L197" s="83"/>
      <c r="M197" s="45"/>
    </row>
    <row r="198" spans="1:13" x14ac:dyDescent="0.25">
      <c r="A198" s="82"/>
      <c r="B198" s="83"/>
      <c r="C198" s="84"/>
      <c r="D198" s="85"/>
      <c r="E198" s="85"/>
      <c r="F198" s="83"/>
      <c r="G198" s="83"/>
      <c r="H198" s="83"/>
      <c r="I198" s="83"/>
      <c r="J198" s="83"/>
      <c r="K198" s="83"/>
      <c r="L198" s="83"/>
      <c r="M198" s="45"/>
    </row>
    <row r="199" spans="1:13" x14ac:dyDescent="0.25">
      <c r="A199" s="82"/>
      <c r="B199" s="83"/>
      <c r="C199" s="84"/>
      <c r="D199" s="85"/>
      <c r="E199" s="85"/>
      <c r="F199" s="83"/>
      <c r="G199" s="83"/>
      <c r="H199" s="83"/>
      <c r="I199" s="83"/>
      <c r="J199" s="83"/>
      <c r="K199" s="83"/>
      <c r="L199" s="83"/>
      <c r="M199" s="45"/>
    </row>
    <row r="200" spans="1:13" x14ac:dyDescent="0.25">
      <c r="A200" s="82"/>
      <c r="B200" s="83"/>
      <c r="C200" s="84"/>
      <c r="D200" s="85"/>
      <c r="E200" s="85"/>
      <c r="F200" s="83"/>
      <c r="G200" s="83"/>
      <c r="H200" s="83"/>
      <c r="I200" s="83"/>
      <c r="J200" s="83"/>
      <c r="K200" s="83"/>
      <c r="L200" s="83"/>
      <c r="M200" s="45"/>
    </row>
    <row r="201" spans="1:13" x14ac:dyDescent="0.25">
      <c r="A201" s="82"/>
      <c r="B201" s="83"/>
      <c r="C201" s="84"/>
      <c r="D201" s="85"/>
      <c r="E201" s="85"/>
      <c r="F201" s="83"/>
      <c r="G201" s="83"/>
      <c r="H201" s="83"/>
      <c r="I201" s="83"/>
      <c r="J201" s="83"/>
      <c r="K201" s="83"/>
      <c r="L201" s="83"/>
      <c r="M201" s="45"/>
    </row>
    <row r="202" spans="1:13" x14ac:dyDescent="0.25">
      <c r="A202" s="82"/>
      <c r="B202" s="83"/>
      <c r="C202" s="84"/>
      <c r="D202" s="85"/>
      <c r="E202" s="85"/>
      <c r="F202" s="83"/>
      <c r="G202" s="83"/>
      <c r="H202" s="83"/>
      <c r="I202" s="83"/>
      <c r="J202" s="83"/>
      <c r="K202" s="83"/>
      <c r="L202" s="83"/>
      <c r="M202" s="45"/>
    </row>
    <row r="203" spans="1:13" x14ac:dyDescent="0.25">
      <c r="A203" s="82"/>
      <c r="B203" s="83"/>
      <c r="C203" s="84"/>
      <c r="D203" s="85"/>
      <c r="E203" s="85"/>
      <c r="F203" s="83"/>
      <c r="G203" s="83"/>
      <c r="H203" s="83"/>
      <c r="I203" s="83"/>
      <c r="J203" s="83"/>
      <c r="K203" s="83"/>
      <c r="L203" s="83"/>
      <c r="M203" s="45"/>
    </row>
    <row r="204" spans="1:13" x14ac:dyDescent="0.25">
      <c r="A204" s="82"/>
      <c r="B204" s="83"/>
      <c r="C204" s="84"/>
      <c r="D204" s="85"/>
      <c r="E204" s="85"/>
      <c r="F204" s="83"/>
      <c r="G204" s="83"/>
      <c r="H204" s="83"/>
      <c r="I204" s="83"/>
      <c r="J204" s="83"/>
      <c r="K204" s="83"/>
      <c r="L204" s="83"/>
      <c r="M204" s="45"/>
    </row>
    <row r="205" spans="1:13" x14ac:dyDescent="0.25">
      <c r="A205" s="82"/>
      <c r="B205" s="83"/>
      <c r="C205" s="84"/>
      <c r="D205" s="85"/>
      <c r="E205" s="85"/>
      <c r="F205" s="83"/>
      <c r="G205" s="83"/>
      <c r="H205" s="83"/>
      <c r="I205" s="83"/>
      <c r="J205" s="83"/>
      <c r="K205" s="83"/>
      <c r="L205" s="83"/>
      <c r="M205" s="45"/>
    </row>
    <row r="206" spans="1:13" x14ac:dyDescent="0.25">
      <c r="A206" s="82"/>
      <c r="B206" s="83"/>
      <c r="C206" s="84"/>
      <c r="D206" s="85"/>
      <c r="E206" s="85"/>
      <c r="F206" s="83"/>
      <c r="G206" s="83"/>
      <c r="H206" s="83"/>
      <c r="I206" s="83"/>
      <c r="J206" s="83"/>
      <c r="K206" s="83"/>
      <c r="L206" s="83"/>
      <c r="M206" s="45"/>
    </row>
    <row r="207" spans="1:13" x14ac:dyDescent="0.25">
      <c r="A207" s="82"/>
      <c r="B207" s="83"/>
      <c r="C207" s="84"/>
      <c r="D207" s="85"/>
      <c r="E207" s="85"/>
      <c r="F207" s="83"/>
      <c r="G207" s="83"/>
      <c r="H207" s="83"/>
      <c r="I207" s="83"/>
      <c r="J207" s="83"/>
      <c r="K207" s="83"/>
      <c r="L207" s="83"/>
      <c r="M207" s="45"/>
    </row>
    <row r="208" spans="1:13" x14ac:dyDescent="0.25">
      <c r="A208" s="86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</row>
    <row r="209" spans="1:13" ht="39.75" customHeight="1" x14ac:dyDescent="0.25">
      <c r="A209" s="597"/>
      <c r="B209" s="597"/>
      <c r="C209" s="597"/>
      <c r="D209" s="597"/>
      <c r="E209" s="597"/>
      <c r="F209" s="597"/>
      <c r="G209" s="597"/>
      <c r="H209" s="597"/>
      <c r="I209" s="597"/>
      <c r="J209" s="597"/>
      <c r="K209" s="597"/>
      <c r="L209" s="597"/>
      <c r="M209" s="597"/>
    </row>
  </sheetData>
  <autoFilter ref="A2:P176"/>
  <mergeCells count="1">
    <mergeCell ref="A209:M209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11"/>
  <sheetViews>
    <sheetView view="pageBreakPreview" topLeftCell="A697" zoomScaleNormal="75" zoomScaleSheetLayoutView="100" workbookViewId="0">
      <selection activeCell="F732" sqref="F732"/>
    </sheetView>
  </sheetViews>
  <sheetFormatPr defaultColWidth="9.140625" defaultRowHeight="15" x14ac:dyDescent="0.25"/>
  <cols>
    <col min="1" max="1" width="25.5703125" style="3" customWidth="1"/>
    <col min="2" max="3" width="23.85546875" style="3" bestFit="1" customWidth="1"/>
    <col min="4" max="4" width="19.42578125" style="2" bestFit="1" customWidth="1"/>
    <col min="5" max="5" width="16" style="3" bestFit="1" customWidth="1"/>
    <col min="6" max="6" width="18.42578125" style="1" bestFit="1" customWidth="1"/>
    <col min="7" max="7" width="5.28515625" style="64" hidden="1" customWidth="1"/>
    <col min="8" max="8" width="20.42578125" style="67" customWidth="1"/>
    <col min="9" max="9" width="16" style="67" customWidth="1"/>
    <col min="10" max="16384" width="9.140625" style="67"/>
  </cols>
  <sheetData>
    <row r="1" spans="1:7" ht="30" customHeight="1" x14ac:dyDescent="0.25">
      <c r="A1" s="598" t="s">
        <v>2645</v>
      </c>
      <c r="B1" s="598"/>
      <c r="C1" s="598"/>
      <c r="D1" s="598"/>
      <c r="E1" s="598"/>
      <c r="F1" s="598"/>
    </row>
    <row r="2" spans="1:7" ht="203.25" customHeight="1" x14ac:dyDescent="0.25">
      <c r="A2" s="38" t="s">
        <v>1283</v>
      </c>
      <c r="B2" s="38" t="s">
        <v>1284</v>
      </c>
      <c r="C2" s="38" t="s">
        <v>1285</v>
      </c>
      <c r="D2" s="39" t="s">
        <v>9</v>
      </c>
      <c r="E2" s="38" t="s">
        <v>1286</v>
      </c>
      <c r="F2" s="40" t="s">
        <v>1287</v>
      </c>
    </row>
    <row r="3" spans="1:7" ht="15.75" x14ac:dyDescent="0.25">
      <c r="A3" s="38">
        <v>1</v>
      </c>
      <c r="B3" s="38">
        <v>2</v>
      </c>
      <c r="C3" s="38">
        <v>3</v>
      </c>
      <c r="D3" s="39" t="s">
        <v>20</v>
      </c>
      <c r="E3" s="38">
        <v>5</v>
      </c>
      <c r="F3" s="40">
        <v>6</v>
      </c>
      <c r="G3" s="46"/>
    </row>
    <row r="4" spans="1:7" ht="15.75" x14ac:dyDescent="0.25">
      <c r="A4" s="92" t="s">
        <v>1373</v>
      </c>
      <c r="B4" s="42" t="s">
        <v>1043</v>
      </c>
      <c r="C4" s="350" t="s">
        <v>1374</v>
      </c>
      <c r="D4" s="350">
        <v>1</v>
      </c>
      <c r="E4" s="101">
        <v>400</v>
      </c>
      <c r="F4" s="574">
        <v>180</v>
      </c>
      <c r="G4" s="46"/>
    </row>
    <row r="5" spans="1:7" ht="15.75" x14ac:dyDescent="0.25">
      <c r="A5" s="92" t="s">
        <v>1373</v>
      </c>
      <c r="B5" s="42" t="s">
        <v>1043</v>
      </c>
      <c r="C5" s="350" t="s">
        <v>1374</v>
      </c>
      <c r="D5" s="350">
        <v>2</v>
      </c>
      <c r="E5" s="101">
        <v>250</v>
      </c>
      <c r="F5" s="574">
        <v>183</v>
      </c>
      <c r="G5" s="46"/>
    </row>
    <row r="6" spans="1:7" ht="15.75" x14ac:dyDescent="0.25">
      <c r="A6" s="92" t="s">
        <v>1373</v>
      </c>
      <c r="B6" s="42" t="s">
        <v>1043</v>
      </c>
      <c r="C6" s="350" t="s">
        <v>1374</v>
      </c>
      <c r="D6" s="350">
        <v>3</v>
      </c>
      <c r="E6" s="101">
        <v>400</v>
      </c>
      <c r="F6" s="574">
        <v>268</v>
      </c>
      <c r="G6" s="46"/>
    </row>
    <row r="7" spans="1:7" ht="15.75" x14ac:dyDescent="0.25">
      <c r="A7" s="92" t="s">
        <v>1373</v>
      </c>
      <c r="B7" s="42" t="s">
        <v>1043</v>
      </c>
      <c r="C7" s="350" t="s">
        <v>1374</v>
      </c>
      <c r="D7" s="350">
        <v>4</v>
      </c>
      <c r="E7" s="101">
        <v>630</v>
      </c>
      <c r="F7" s="601">
        <v>5</v>
      </c>
      <c r="G7" s="46"/>
    </row>
    <row r="8" spans="1:7" ht="15.75" x14ac:dyDescent="0.25">
      <c r="A8" s="92" t="s">
        <v>1373</v>
      </c>
      <c r="B8" s="42" t="s">
        <v>1043</v>
      </c>
      <c r="C8" s="350" t="s">
        <v>1374</v>
      </c>
      <c r="D8" s="350">
        <v>4</v>
      </c>
      <c r="E8" s="101" t="s">
        <v>26</v>
      </c>
      <c r="F8" s="601"/>
      <c r="G8" s="46"/>
    </row>
    <row r="9" spans="1:7" ht="15.75" x14ac:dyDescent="0.25">
      <c r="A9" s="92" t="s">
        <v>1373</v>
      </c>
      <c r="B9" s="42" t="s">
        <v>1043</v>
      </c>
      <c r="C9" s="350" t="s">
        <v>1374</v>
      </c>
      <c r="D9" s="350">
        <v>5</v>
      </c>
      <c r="E9" s="101">
        <v>630</v>
      </c>
      <c r="F9" s="614">
        <v>454</v>
      </c>
      <c r="G9" s="46"/>
    </row>
    <row r="10" spans="1:7" ht="15.75" x14ac:dyDescent="0.25">
      <c r="A10" s="92" t="s">
        <v>1373</v>
      </c>
      <c r="B10" s="42" t="s">
        <v>1043</v>
      </c>
      <c r="C10" s="350" t="s">
        <v>1374</v>
      </c>
      <c r="D10" s="350">
        <v>5</v>
      </c>
      <c r="E10" s="101" t="s">
        <v>26</v>
      </c>
      <c r="F10" s="614"/>
      <c r="G10" s="46"/>
    </row>
    <row r="11" spans="1:7" ht="15.75" x14ac:dyDescent="0.25">
      <c r="A11" s="92" t="s">
        <v>1373</v>
      </c>
      <c r="B11" s="42" t="s">
        <v>1043</v>
      </c>
      <c r="C11" s="350" t="s">
        <v>1374</v>
      </c>
      <c r="D11" s="350">
        <v>6</v>
      </c>
      <c r="E11" s="101">
        <v>400</v>
      </c>
      <c r="F11" s="615">
        <v>15</v>
      </c>
      <c r="G11" s="46"/>
    </row>
    <row r="12" spans="1:7" ht="15.75" x14ac:dyDescent="0.25">
      <c r="A12" s="92" t="s">
        <v>1373</v>
      </c>
      <c r="B12" s="42" t="s">
        <v>1043</v>
      </c>
      <c r="C12" s="350" t="s">
        <v>1374</v>
      </c>
      <c r="D12" s="350">
        <v>6</v>
      </c>
      <c r="E12" s="101" t="s">
        <v>21</v>
      </c>
      <c r="F12" s="615"/>
      <c r="G12" s="65"/>
    </row>
    <row r="13" spans="1:7" ht="15.75" x14ac:dyDescent="0.25">
      <c r="A13" s="92" t="s">
        <v>1373</v>
      </c>
      <c r="B13" s="42" t="s">
        <v>1043</v>
      </c>
      <c r="C13" s="350" t="s">
        <v>1374</v>
      </c>
      <c r="D13" s="350">
        <v>7</v>
      </c>
      <c r="E13" s="101">
        <v>400</v>
      </c>
      <c r="F13" s="601">
        <v>248</v>
      </c>
      <c r="G13" s="65"/>
    </row>
    <row r="14" spans="1:7" ht="15.75" x14ac:dyDescent="0.25">
      <c r="A14" s="92" t="s">
        <v>1373</v>
      </c>
      <c r="B14" s="42" t="s">
        <v>1043</v>
      </c>
      <c r="C14" s="350" t="s">
        <v>1374</v>
      </c>
      <c r="D14" s="350">
        <v>7</v>
      </c>
      <c r="E14" s="101" t="s">
        <v>21</v>
      </c>
      <c r="F14" s="601"/>
      <c r="G14" s="65"/>
    </row>
    <row r="15" spans="1:7" ht="15.75" x14ac:dyDescent="0.25">
      <c r="A15" s="92" t="s">
        <v>1373</v>
      </c>
      <c r="B15" s="42" t="s">
        <v>1043</v>
      </c>
      <c r="C15" s="350" t="s">
        <v>1374</v>
      </c>
      <c r="D15" s="350">
        <v>8</v>
      </c>
      <c r="E15" s="101">
        <v>400</v>
      </c>
      <c r="F15" s="601">
        <v>156</v>
      </c>
      <c r="G15" s="65"/>
    </row>
    <row r="16" spans="1:7" ht="15.75" x14ac:dyDescent="0.25">
      <c r="A16" s="92" t="s">
        <v>1373</v>
      </c>
      <c r="B16" s="42" t="s">
        <v>1043</v>
      </c>
      <c r="C16" s="350" t="s">
        <v>1374</v>
      </c>
      <c r="D16" s="350">
        <v>8</v>
      </c>
      <c r="E16" s="101" t="s">
        <v>21</v>
      </c>
      <c r="F16" s="601"/>
      <c r="G16" s="65"/>
    </row>
    <row r="17" spans="1:7" ht="15.75" x14ac:dyDescent="0.25">
      <c r="A17" s="92" t="s">
        <v>1373</v>
      </c>
      <c r="B17" s="42" t="s">
        <v>1043</v>
      </c>
      <c r="C17" s="350" t="s">
        <v>1374</v>
      </c>
      <c r="D17" s="350">
        <v>9</v>
      </c>
      <c r="E17" s="101">
        <v>400</v>
      </c>
      <c r="F17" s="574">
        <v>212</v>
      </c>
      <c r="G17" s="65"/>
    </row>
    <row r="18" spans="1:7" ht="17.25" customHeight="1" x14ac:dyDescent="0.25">
      <c r="A18" s="92" t="s">
        <v>1373</v>
      </c>
      <c r="B18" s="42" t="s">
        <v>1043</v>
      </c>
      <c r="C18" s="350" t="s">
        <v>1374</v>
      </c>
      <c r="D18" s="350">
        <v>11</v>
      </c>
      <c r="E18" s="350">
        <v>400</v>
      </c>
      <c r="F18" s="574">
        <v>200</v>
      </c>
      <c r="G18" s="605"/>
    </row>
    <row r="19" spans="1:7" ht="15.75" customHeight="1" x14ac:dyDescent="0.25">
      <c r="A19" s="92" t="s">
        <v>1373</v>
      </c>
      <c r="B19" s="42" t="s">
        <v>1043</v>
      </c>
      <c r="C19" s="350" t="s">
        <v>1374</v>
      </c>
      <c r="D19" s="350">
        <v>13</v>
      </c>
      <c r="E19" s="350">
        <v>400</v>
      </c>
      <c r="F19" s="574">
        <v>36</v>
      </c>
      <c r="G19" s="605"/>
    </row>
    <row r="20" spans="1:7" ht="15.75" customHeight="1" x14ac:dyDescent="0.25">
      <c r="A20" s="92" t="s">
        <v>1373</v>
      </c>
      <c r="B20" s="42" t="s">
        <v>1043</v>
      </c>
      <c r="C20" s="350" t="s">
        <v>1374</v>
      </c>
      <c r="D20" s="350">
        <v>15</v>
      </c>
      <c r="E20" s="101">
        <v>630</v>
      </c>
      <c r="F20" s="601">
        <v>50</v>
      </c>
      <c r="G20" s="605"/>
    </row>
    <row r="21" spans="1:7" ht="15.75" customHeight="1" x14ac:dyDescent="0.25">
      <c r="A21" s="92" t="s">
        <v>1373</v>
      </c>
      <c r="B21" s="42" t="s">
        <v>1043</v>
      </c>
      <c r="C21" s="350" t="s">
        <v>1374</v>
      </c>
      <c r="D21" s="350">
        <v>15</v>
      </c>
      <c r="E21" s="101" t="s">
        <v>26</v>
      </c>
      <c r="F21" s="601"/>
      <c r="G21" s="605"/>
    </row>
    <row r="22" spans="1:7" ht="15.75" customHeight="1" x14ac:dyDescent="0.25">
      <c r="A22" s="92" t="s">
        <v>1373</v>
      </c>
      <c r="B22" s="42" t="s">
        <v>1043</v>
      </c>
      <c r="C22" s="350" t="s">
        <v>1374</v>
      </c>
      <c r="D22" s="350">
        <v>16</v>
      </c>
      <c r="E22" s="101">
        <v>630</v>
      </c>
      <c r="F22" s="574">
        <v>277</v>
      </c>
      <c r="G22" s="605"/>
    </row>
    <row r="23" spans="1:7" ht="15.75" customHeight="1" x14ac:dyDescent="0.25">
      <c r="A23" s="92" t="s">
        <v>1373</v>
      </c>
      <c r="B23" s="42" t="s">
        <v>1043</v>
      </c>
      <c r="C23" s="350" t="s">
        <v>1374</v>
      </c>
      <c r="D23" s="350">
        <v>17</v>
      </c>
      <c r="E23" s="101">
        <v>250</v>
      </c>
      <c r="F23" s="574">
        <v>145</v>
      </c>
      <c r="G23" s="605"/>
    </row>
    <row r="24" spans="1:7" ht="15.75" customHeight="1" x14ac:dyDescent="0.25">
      <c r="A24" s="92" t="s">
        <v>1373</v>
      </c>
      <c r="B24" s="42" t="s">
        <v>1043</v>
      </c>
      <c r="C24" s="350" t="s">
        <v>1374</v>
      </c>
      <c r="D24" s="350">
        <v>18</v>
      </c>
      <c r="E24" s="101">
        <v>400</v>
      </c>
      <c r="F24" s="574">
        <v>184</v>
      </c>
      <c r="G24" s="605"/>
    </row>
    <row r="25" spans="1:7" ht="15.75" customHeight="1" x14ac:dyDescent="0.25">
      <c r="A25" s="92" t="s">
        <v>1373</v>
      </c>
      <c r="B25" s="42" t="s">
        <v>1043</v>
      </c>
      <c r="C25" s="350" t="s">
        <v>1374</v>
      </c>
      <c r="D25" s="350">
        <v>19</v>
      </c>
      <c r="E25" s="101">
        <v>630</v>
      </c>
      <c r="F25" s="574">
        <v>176</v>
      </c>
      <c r="G25" s="605"/>
    </row>
    <row r="26" spans="1:7" ht="15.75" customHeight="1" x14ac:dyDescent="0.25">
      <c r="A26" s="92" t="s">
        <v>1373</v>
      </c>
      <c r="B26" s="42" t="s">
        <v>1043</v>
      </c>
      <c r="C26" s="350" t="s">
        <v>1374</v>
      </c>
      <c r="D26" s="350">
        <v>20</v>
      </c>
      <c r="E26" s="101">
        <v>400</v>
      </c>
      <c r="F26" s="574">
        <v>304</v>
      </c>
      <c r="G26" s="605"/>
    </row>
    <row r="27" spans="1:7" ht="15.75" customHeight="1" x14ac:dyDescent="0.25">
      <c r="A27" s="92" t="s">
        <v>1373</v>
      </c>
      <c r="B27" s="42" t="s">
        <v>1043</v>
      </c>
      <c r="C27" s="350" t="s">
        <v>1374</v>
      </c>
      <c r="D27" s="350">
        <v>21</v>
      </c>
      <c r="E27" s="69">
        <v>630</v>
      </c>
      <c r="F27" s="574">
        <v>35</v>
      </c>
      <c r="G27" s="605"/>
    </row>
    <row r="28" spans="1:7" ht="15.75" customHeight="1" x14ac:dyDescent="0.25">
      <c r="A28" s="92" t="s">
        <v>1373</v>
      </c>
      <c r="B28" s="42" t="s">
        <v>1043</v>
      </c>
      <c r="C28" s="350" t="s">
        <v>1374</v>
      </c>
      <c r="D28" s="350">
        <v>22</v>
      </c>
      <c r="E28" s="350">
        <v>630</v>
      </c>
      <c r="F28" s="575">
        <v>88</v>
      </c>
      <c r="G28" s="605"/>
    </row>
    <row r="29" spans="1:7" ht="15.75" customHeight="1" x14ac:dyDescent="0.25">
      <c r="A29" s="92" t="s">
        <v>1373</v>
      </c>
      <c r="B29" s="42" t="s">
        <v>1043</v>
      </c>
      <c r="C29" s="350" t="s">
        <v>1374</v>
      </c>
      <c r="D29" s="350">
        <v>24</v>
      </c>
      <c r="E29" s="350">
        <v>400</v>
      </c>
      <c r="F29" s="574">
        <v>264</v>
      </c>
      <c r="G29" s="605"/>
    </row>
    <row r="30" spans="1:7" ht="15.75" customHeight="1" x14ac:dyDescent="0.25">
      <c r="A30" s="92" t="s">
        <v>1373</v>
      </c>
      <c r="B30" s="42" t="s">
        <v>1043</v>
      </c>
      <c r="C30" s="350" t="s">
        <v>1374</v>
      </c>
      <c r="D30" s="350">
        <v>27</v>
      </c>
      <c r="E30" s="350">
        <v>250</v>
      </c>
      <c r="F30" s="574">
        <v>153</v>
      </c>
      <c r="G30" s="605"/>
    </row>
    <row r="31" spans="1:7" ht="15.75" customHeight="1" x14ac:dyDescent="0.25">
      <c r="A31" s="92" t="s">
        <v>1373</v>
      </c>
      <c r="B31" s="42" t="s">
        <v>1043</v>
      </c>
      <c r="C31" s="350" t="s">
        <v>1374</v>
      </c>
      <c r="D31" s="350">
        <v>28</v>
      </c>
      <c r="E31" s="101">
        <v>630</v>
      </c>
      <c r="F31" s="574">
        <v>55</v>
      </c>
      <c r="G31" s="605"/>
    </row>
    <row r="32" spans="1:7" ht="15.75" customHeight="1" x14ac:dyDescent="0.25">
      <c r="A32" s="92" t="s">
        <v>1373</v>
      </c>
      <c r="B32" s="42" t="s">
        <v>1043</v>
      </c>
      <c r="C32" s="350" t="s">
        <v>1374</v>
      </c>
      <c r="D32" s="350">
        <v>29</v>
      </c>
      <c r="E32" s="101">
        <v>400</v>
      </c>
      <c r="F32" s="574">
        <v>212</v>
      </c>
      <c r="G32" s="605"/>
    </row>
    <row r="33" spans="1:7" ht="15.75" customHeight="1" x14ac:dyDescent="0.25">
      <c r="A33" s="92" t="s">
        <v>1373</v>
      </c>
      <c r="B33" s="42" t="s">
        <v>1043</v>
      </c>
      <c r="C33" s="350" t="s">
        <v>1374</v>
      </c>
      <c r="D33" s="350">
        <v>32</v>
      </c>
      <c r="E33" s="101">
        <v>250</v>
      </c>
      <c r="F33" s="574">
        <v>8</v>
      </c>
      <c r="G33" s="605"/>
    </row>
    <row r="34" spans="1:7" ht="15.75" customHeight="1" x14ac:dyDescent="0.25">
      <c r="A34" s="92" t="s">
        <v>1373</v>
      </c>
      <c r="B34" s="42" t="s">
        <v>1043</v>
      </c>
      <c r="C34" s="350" t="s">
        <v>1374</v>
      </c>
      <c r="D34" s="350">
        <v>33</v>
      </c>
      <c r="E34" s="101">
        <v>400</v>
      </c>
      <c r="F34" s="574">
        <v>168</v>
      </c>
      <c r="G34" s="605"/>
    </row>
    <row r="35" spans="1:7" ht="15.75" customHeight="1" x14ac:dyDescent="0.25">
      <c r="A35" s="92" t="s">
        <v>1373</v>
      </c>
      <c r="B35" s="42" t="s">
        <v>1043</v>
      </c>
      <c r="C35" s="350" t="s">
        <v>1374</v>
      </c>
      <c r="D35" s="350">
        <v>34</v>
      </c>
      <c r="E35" s="101">
        <v>630</v>
      </c>
      <c r="F35" s="574">
        <v>315</v>
      </c>
      <c r="G35" s="605"/>
    </row>
    <row r="36" spans="1:7" ht="15.75" customHeight="1" x14ac:dyDescent="0.25">
      <c r="A36" s="92" t="s">
        <v>1373</v>
      </c>
      <c r="B36" s="42" t="s">
        <v>1043</v>
      </c>
      <c r="C36" s="350" t="s">
        <v>1374</v>
      </c>
      <c r="D36" s="350">
        <v>37</v>
      </c>
      <c r="E36" s="101">
        <v>320</v>
      </c>
      <c r="F36" s="601">
        <v>91</v>
      </c>
      <c r="G36" s="605"/>
    </row>
    <row r="37" spans="1:7" ht="15.75" customHeight="1" x14ac:dyDescent="0.25">
      <c r="A37" s="92" t="s">
        <v>1373</v>
      </c>
      <c r="B37" s="42" t="s">
        <v>1043</v>
      </c>
      <c r="C37" s="350" t="s">
        <v>1374</v>
      </c>
      <c r="D37" s="350">
        <v>37</v>
      </c>
      <c r="E37" s="101">
        <v>400</v>
      </c>
      <c r="F37" s="601"/>
      <c r="G37" s="605"/>
    </row>
    <row r="38" spans="1:7" ht="15.75" customHeight="1" x14ac:dyDescent="0.25">
      <c r="A38" s="92" t="s">
        <v>1373</v>
      </c>
      <c r="B38" s="42" t="s">
        <v>1043</v>
      </c>
      <c r="C38" s="350" t="s">
        <v>1374</v>
      </c>
      <c r="D38" s="350">
        <v>38</v>
      </c>
      <c r="E38" s="101">
        <v>400</v>
      </c>
      <c r="F38" s="574">
        <v>224</v>
      </c>
      <c r="G38" s="605"/>
    </row>
    <row r="39" spans="1:7" ht="15.75" customHeight="1" x14ac:dyDescent="0.25">
      <c r="A39" s="92" t="s">
        <v>1373</v>
      </c>
      <c r="B39" s="42" t="s">
        <v>1043</v>
      </c>
      <c r="C39" s="350" t="s">
        <v>1374</v>
      </c>
      <c r="D39" s="350">
        <v>39</v>
      </c>
      <c r="E39" s="101">
        <v>630</v>
      </c>
      <c r="F39" s="601">
        <v>460</v>
      </c>
      <c r="G39" s="605"/>
    </row>
    <row r="40" spans="1:7" ht="15.75" customHeight="1" x14ac:dyDescent="0.25">
      <c r="A40" s="92" t="s">
        <v>1373</v>
      </c>
      <c r="B40" s="42" t="s">
        <v>1043</v>
      </c>
      <c r="C40" s="350" t="s">
        <v>1374</v>
      </c>
      <c r="D40" s="350">
        <v>39</v>
      </c>
      <c r="E40" s="101" t="s">
        <v>26</v>
      </c>
      <c r="F40" s="601"/>
      <c r="G40" s="605"/>
    </row>
    <row r="41" spans="1:7" ht="15.75" customHeight="1" x14ac:dyDescent="0.25">
      <c r="A41" s="92" t="s">
        <v>1373</v>
      </c>
      <c r="B41" s="42" t="s">
        <v>1043</v>
      </c>
      <c r="C41" s="350" t="s">
        <v>1374</v>
      </c>
      <c r="D41" s="350">
        <v>40</v>
      </c>
      <c r="E41" s="101">
        <v>250</v>
      </c>
      <c r="F41" s="601">
        <v>137</v>
      </c>
      <c r="G41" s="605"/>
    </row>
    <row r="42" spans="1:7" ht="15.75" customHeight="1" x14ac:dyDescent="0.25">
      <c r="A42" s="92" t="s">
        <v>1373</v>
      </c>
      <c r="B42" s="42" t="s">
        <v>1043</v>
      </c>
      <c r="C42" s="350" t="s">
        <v>1374</v>
      </c>
      <c r="D42" s="350">
        <v>40</v>
      </c>
      <c r="E42" s="101">
        <v>400</v>
      </c>
      <c r="F42" s="601"/>
      <c r="G42" s="605"/>
    </row>
    <row r="43" spans="1:7" ht="15.75" customHeight="1" x14ac:dyDescent="0.25">
      <c r="A43" s="92" t="s">
        <v>1373</v>
      </c>
      <c r="B43" s="42" t="s">
        <v>1043</v>
      </c>
      <c r="C43" s="350" t="s">
        <v>1374</v>
      </c>
      <c r="D43" s="350">
        <v>43</v>
      </c>
      <c r="E43" s="101">
        <v>400</v>
      </c>
      <c r="F43" s="601">
        <v>196</v>
      </c>
      <c r="G43" s="605"/>
    </row>
    <row r="44" spans="1:7" ht="15.75" customHeight="1" x14ac:dyDescent="0.25">
      <c r="A44" s="92" t="s">
        <v>1373</v>
      </c>
      <c r="B44" s="42" t="s">
        <v>1043</v>
      </c>
      <c r="C44" s="350" t="s">
        <v>1374</v>
      </c>
      <c r="D44" s="350">
        <v>43</v>
      </c>
      <c r="E44" s="101" t="s">
        <v>21</v>
      </c>
      <c r="F44" s="601"/>
      <c r="G44" s="605"/>
    </row>
    <row r="45" spans="1:7" ht="15.75" customHeight="1" x14ac:dyDescent="0.25">
      <c r="A45" s="92" t="s">
        <v>1373</v>
      </c>
      <c r="B45" s="42" t="s">
        <v>1043</v>
      </c>
      <c r="C45" s="350" t="s">
        <v>1374</v>
      </c>
      <c r="D45" s="350">
        <v>45</v>
      </c>
      <c r="E45" s="350">
        <v>400</v>
      </c>
      <c r="F45" s="601">
        <v>276</v>
      </c>
      <c r="G45" s="605"/>
    </row>
    <row r="46" spans="1:7" ht="15.75" customHeight="1" x14ac:dyDescent="0.25">
      <c r="A46" s="92" t="s">
        <v>1373</v>
      </c>
      <c r="B46" s="42" t="s">
        <v>1043</v>
      </c>
      <c r="C46" s="350" t="s">
        <v>1374</v>
      </c>
      <c r="D46" s="350">
        <v>45</v>
      </c>
      <c r="E46" s="350" t="s">
        <v>21</v>
      </c>
      <c r="F46" s="601"/>
      <c r="G46" s="605"/>
    </row>
    <row r="47" spans="1:7" s="366" customFormat="1" ht="15.75" customHeight="1" x14ac:dyDescent="0.25">
      <c r="A47" s="92" t="s">
        <v>1373</v>
      </c>
      <c r="B47" s="42" t="s">
        <v>1043</v>
      </c>
      <c r="C47" s="350" t="s">
        <v>1374</v>
      </c>
      <c r="D47" s="350">
        <v>46</v>
      </c>
      <c r="E47" s="350">
        <v>400</v>
      </c>
      <c r="F47" s="574">
        <v>68</v>
      </c>
      <c r="G47" s="605"/>
    </row>
    <row r="48" spans="1:7" ht="15.75" customHeight="1" x14ac:dyDescent="0.25">
      <c r="A48" s="92" t="s">
        <v>1373</v>
      </c>
      <c r="B48" s="42" t="s">
        <v>1043</v>
      </c>
      <c r="C48" s="350" t="s">
        <v>1374</v>
      </c>
      <c r="D48" s="350">
        <v>47</v>
      </c>
      <c r="E48" s="101">
        <v>250</v>
      </c>
      <c r="F48" s="574">
        <v>88</v>
      </c>
      <c r="G48" s="605"/>
    </row>
    <row r="49" spans="1:7" ht="15.75" customHeight="1" x14ac:dyDescent="0.25">
      <c r="A49" s="92" t="s">
        <v>1373</v>
      </c>
      <c r="B49" s="42" t="s">
        <v>1043</v>
      </c>
      <c r="C49" s="350" t="s">
        <v>1374</v>
      </c>
      <c r="D49" s="350">
        <v>48</v>
      </c>
      <c r="E49" s="101">
        <v>320</v>
      </c>
      <c r="F49" s="574">
        <v>102</v>
      </c>
      <c r="G49" s="605"/>
    </row>
    <row r="50" spans="1:7" ht="15.75" customHeight="1" x14ac:dyDescent="0.25">
      <c r="A50" s="92" t="s">
        <v>1373</v>
      </c>
      <c r="B50" s="42" t="s">
        <v>1043</v>
      </c>
      <c r="C50" s="350" t="s">
        <v>1374</v>
      </c>
      <c r="D50" s="350">
        <v>49</v>
      </c>
      <c r="E50" s="101">
        <v>400</v>
      </c>
      <c r="F50" s="574">
        <v>280</v>
      </c>
      <c r="G50" s="605"/>
    </row>
    <row r="51" spans="1:7" ht="15.75" customHeight="1" x14ac:dyDescent="0.25">
      <c r="A51" s="92" t="s">
        <v>1373</v>
      </c>
      <c r="B51" s="42" t="s">
        <v>1043</v>
      </c>
      <c r="C51" s="350" t="s">
        <v>1374</v>
      </c>
      <c r="D51" s="350">
        <v>50</v>
      </c>
      <c r="E51" s="101">
        <v>630</v>
      </c>
      <c r="F51" s="574">
        <v>195</v>
      </c>
      <c r="G51" s="605"/>
    </row>
    <row r="52" spans="1:7" ht="15.75" customHeight="1" x14ac:dyDescent="0.25">
      <c r="A52" s="92" t="s">
        <v>1373</v>
      </c>
      <c r="B52" s="42" t="s">
        <v>1043</v>
      </c>
      <c r="C52" s="350" t="s">
        <v>1374</v>
      </c>
      <c r="D52" s="350">
        <v>51</v>
      </c>
      <c r="E52" s="101">
        <v>630</v>
      </c>
      <c r="F52" s="574">
        <v>328</v>
      </c>
      <c r="G52" s="605"/>
    </row>
    <row r="53" spans="1:7" ht="15.75" customHeight="1" x14ac:dyDescent="0.25">
      <c r="A53" s="92" t="s">
        <v>1373</v>
      </c>
      <c r="B53" s="42" t="s">
        <v>1043</v>
      </c>
      <c r="C53" s="350" t="s">
        <v>1374</v>
      </c>
      <c r="D53" s="350">
        <v>52</v>
      </c>
      <c r="E53" s="101">
        <v>630</v>
      </c>
      <c r="F53" s="601">
        <v>65</v>
      </c>
      <c r="G53" s="605"/>
    </row>
    <row r="54" spans="1:7" ht="15.75" customHeight="1" x14ac:dyDescent="0.25">
      <c r="A54" s="92" t="s">
        <v>1373</v>
      </c>
      <c r="B54" s="42" t="s">
        <v>1043</v>
      </c>
      <c r="C54" s="350" t="s">
        <v>1374</v>
      </c>
      <c r="D54" s="350">
        <v>52</v>
      </c>
      <c r="E54" s="101" t="s">
        <v>26</v>
      </c>
      <c r="F54" s="601"/>
      <c r="G54" s="605"/>
    </row>
    <row r="55" spans="1:7" ht="15.75" customHeight="1" x14ac:dyDescent="0.25">
      <c r="A55" s="92" t="s">
        <v>1373</v>
      </c>
      <c r="B55" s="42" t="s">
        <v>1043</v>
      </c>
      <c r="C55" s="350" t="s">
        <v>1374</v>
      </c>
      <c r="D55" s="350">
        <v>53</v>
      </c>
      <c r="E55" s="101">
        <v>320</v>
      </c>
      <c r="F55" s="601">
        <v>177</v>
      </c>
      <c r="G55" s="605"/>
    </row>
    <row r="56" spans="1:7" ht="15.75" customHeight="1" x14ac:dyDescent="0.25">
      <c r="A56" s="92" t="s">
        <v>1373</v>
      </c>
      <c r="B56" s="42" t="s">
        <v>1043</v>
      </c>
      <c r="C56" s="350" t="s">
        <v>1374</v>
      </c>
      <c r="D56" s="350">
        <v>53</v>
      </c>
      <c r="E56" s="101">
        <v>400</v>
      </c>
      <c r="F56" s="601"/>
      <c r="G56" s="605"/>
    </row>
    <row r="57" spans="1:7" ht="15.75" customHeight="1" x14ac:dyDescent="0.25">
      <c r="A57" s="92" t="s">
        <v>1373</v>
      </c>
      <c r="B57" s="42" t="s">
        <v>1043</v>
      </c>
      <c r="C57" s="350" t="s">
        <v>1374</v>
      </c>
      <c r="D57" s="350">
        <v>54</v>
      </c>
      <c r="E57" s="101">
        <v>400</v>
      </c>
      <c r="F57" s="601">
        <v>240</v>
      </c>
      <c r="G57" s="605"/>
    </row>
    <row r="58" spans="1:7" ht="15.75" customHeight="1" x14ac:dyDescent="0.25">
      <c r="A58" s="92" t="s">
        <v>1373</v>
      </c>
      <c r="B58" s="42" t="s">
        <v>1043</v>
      </c>
      <c r="C58" s="350" t="s">
        <v>1374</v>
      </c>
      <c r="D58" s="350">
        <v>54</v>
      </c>
      <c r="E58" s="101">
        <v>400</v>
      </c>
      <c r="F58" s="601"/>
      <c r="G58" s="605"/>
    </row>
    <row r="59" spans="1:7" ht="15.75" customHeight="1" x14ac:dyDescent="0.25">
      <c r="A59" s="92" t="s">
        <v>1373</v>
      </c>
      <c r="B59" s="42" t="s">
        <v>1043</v>
      </c>
      <c r="C59" s="350" t="s">
        <v>1374</v>
      </c>
      <c r="D59" s="350">
        <v>55</v>
      </c>
      <c r="E59" s="101">
        <v>250</v>
      </c>
      <c r="F59" s="601">
        <v>193</v>
      </c>
      <c r="G59" s="605"/>
    </row>
    <row r="60" spans="1:7" ht="15.75" customHeight="1" x14ac:dyDescent="0.25">
      <c r="A60" s="92" t="s">
        <v>1373</v>
      </c>
      <c r="B60" s="42" t="s">
        <v>1043</v>
      </c>
      <c r="C60" s="350" t="s">
        <v>1374</v>
      </c>
      <c r="D60" s="350">
        <v>55</v>
      </c>
      <c r="E60" s="101" t="s">
        <v>22</v>
      </c>
      <c r="F60" s="601"/>
      <c r="G60" s="605"/>
    </row>
    <row r="61" spans="1:7" ht="15.75" customHeight="1" x14ac:dyDescent="0.25">
      <c r="A61" s="92" t="s">
        <v>1373</v>
      </c>
      <c r="B61" s="42" t="s">
        <v>1043</v>
      </c>
      <c r="C61" s="350" t="s">
        <v>1374</v>
      </c>
      <c r="D61" s="350">
        <v>56</v>
      </c>
      <c r="E61" s="101">
        <v>250</v>
      </c>
      <c r="F61" s="574">
        <v>65</v>
      </c>
      <c r="G61" s="605"/>
    </row>
    <row r="62" spans="1:7" ht="15.75" customHeight="1" x14ac:dyDescent="0.25">
      <c r="A62" s="92" t="s">
        <v>1373</v>
      </c>
      <c r="B62" s="42" t="s">
        <v>1043</v>
      </c>
      <c r="C62" s="350" t="s">
        <v>1374</v>
      </c>
      <c r="D62" s="350">
        <v>57</v>
      </c>
      <c r="E62" s="101">
        <v>400</v>
      </c>
      <c r="F62" s="574">
        <v>168</v>
      </c>
      <c r="G62" s="605"/>
    </row>
    <row r="63" spans="1:7" ht="15.75" customHeight="1" x14ac:dyDescent="0.25">
      <c r="A63" s="92" t="s">
        <v>1373</v>
      </c>
      <c r="B63" s="42" t="s">
        <v>1043</v>
      </c>
      <c r="C63" s="350" t="s">
        <v>1374</v>
      </c>
      <c r="D63" s="350">
        <v>58</v>
      </c>
      <c r="E63" s="101">
        <v>250</v>
      </c>
      <c r="F63" s="574">
        <v>165</v>
      </c>
      <c r="G63" s="605"/>
    </row>
    <row r="64" spans="1:7" ht="15.75" customHeight="1" x14ac:dyDescent="0.25">
      <c r="A64" s="92" t="s">
        <v>1373</v>
      </c>
      <c r="B64" s="42" t="s">
        <v>1043</v>
      </c>
      <c r="C64" s="350" t="s">
        <v>1374</v>
      </c>
      <c r="D64" s="350">
        <v>59</v>
      </c>
      <c r="E64" s="101">
        <v>630</v>
      </c>
      <c r="F64" s="601">
        <v>391</v>
      </c>
      <c r="G64" s="605"/>
    </row>
    <row r="65" spans="1:7" ht="15.75" customHeight="1" x14ac:dyDescent="0.25">
      <c r="A65" s="92" t="s">
        <v>1373</v>
      </c>
      <c r="B65" s="42" t="s">
        <v>1043</v>
      </c>
      <c r="C65" s="350" t="s">
        <v>1374</v>
      </c>
      <c r="D65" s="350">
        <v>59</v>
      </c>
      <c r="E65" s="101" t="s">
        <v>26</v>
      </c>
      <c r="F65" s="601"/>
      <c r="G65" s="605"/>
    </row>
    <row r="66" spans="1:7" ht="15.75" customHeight="1" x14ac:dyDescent="0.25">
      <c r="A66" s="92" t="s">
        <v>1373</v>
      </c>
      <c r="B66" s="42" t="s">
        <v>1043</v>
      </c>
      <c r="C66" s="350" t="s">
        <v>1374</v>
      </c>
      <c r="D66" s="350">
        <v>60</v>
      </c>
      <c r="E66" s="101">
        <v>630</v>
      </c>
      <c r="F66" s="601">
        <v>73</v>
      </c>
      <c r="G66" s="605"/>
    </row>
    <row r="67" spans="1:7" ht="15.75" customHeight="1" x14ac:dyDescent="0.25">
      <c r="A67" s="92" t="s">
        <v>1373</v>
      </c>
      <c r="B67" s="42" t="s">
        <v>1043</v>
      </c>
      <c r="C67" s="350" t="s">
        <v>1374</v>
      </c>
      <c r="D67" s="350">
        <v>60</v>
      </c>
      <c r="E67" s="101" t="s">
        <v>26</v>
      </c>
      <c r="F67" s="601"/>
      <c r="G67" s="605"/>
    </row>
    <row r="68" spans="1:7" ht="15.75" customHeight="1" x14ac:dyDescent="0.25">
      <c r="A68" s="92" t="s">
        <v>1373</v>
      </c>
      <c r="B68" s="42" t="s">
        <v>1043</v>
      </c>
      <c r="C68" s="350" t="s">
        <v>1374</v>
      </c>
      <c r="D68" s="350">
        <v>61</v>
      </c>
      <c r="E68" s="101">
        <v>400</v>
      </c>
      <c r="F68" s="574">
        <v>192</v>
      </c>
      <c r="G68" s="605"/>
    </row>
    <row r="69" spans="1:7" ht="15.75" customHeight="1" x14ac:dyDescent="0.25">
      <c r="A69" s="92" t="s">
        <v>1373</v>
      </c>
      <c r="B69" s="42" t="s">
        <v>1043</v>
      </c>
      <c r="C69" s="350" t="s">
        <v>1374</v>
      </c>
      <c r="D69" s="350">
        <v>62</v>
      </c>
      <c r="E69" s="101">
        <v>160</v>
      </c>
      <c r="F69" s="574">
        <v>69</v>
      </c>
      <c r="G69" s="605"/>
    </row>
    <row r="70" spans="1:7" ht="15.75" customHeight="1" x14ac:dyDescent="0.25">
      <c r="A70" s="92" t="s">
        <v>1373</v>
      </c>
      <c r="B70" s="42" t="s">
        <v>1043</v>
      </c>
      <c r="C70" s="350" t="s">
        <v>1374</v>
      </c>
      <c r="D70" s="350">
        <v>63</v>
      </c>
      <c r="E70" s="101">
        <v>630</v>
      </c>
      <c r="F70" s="601">
        <v>265</v>
      </c>
      <c r="G70" s="605"/>
    </row>
    <row r="71" spans="1:7" ht="15.75" customHeight="1" x14ac:dyDescent="0.25">
      <c r="A71" s="92" t="s">
        <v>1373</v>
      </c>
      <c r="B71" s="42" t="s">
        <v>1043</v>
      </c>
      <c r="C71" s="350" t="s">
        <v>1374</v>
      </c>
      <c r="D71" s="350">
        <v>63</v>
      </c>
      <c r="E71" s="101" t="s">
        <v>26</v>
      </c>
      <c r="F71" s="601"/>
      <c r="G71" s="605"/>
    </row>
    <row r="72" spans="1:7" ht="15.75" customHeight="1" x14ac:dyDescent="0.25">
      <c r="A72" s="92" t="s">
        <v>1373</v>
      </c>
      <c r="B72" s="42" t="s">
        <v>1043</v>
      </c>
      <c r="C72" s="350" t="s">
        <v>1374</v>
      </c>
      <c r="D72" s="350">
        <v>64</v>
      </c>
      <c r="E72" s="101">
        <v>400</v>
      </c>
      <c r="F72" s="601">
        <v>300</v>
      </c>
      <c r="G72" s="605"/>
    </row>
    <row r="73" spans="1:7" ht="15.75" customHeight="1" x14ac:dyDescent="0.25">
      <c r="A73" s="92" t="s">
        <v>1373</v>
      </c>
      <c r="B73" s="42" t="s">
        <v>1043</v>
      </c>
      <c r="C73" s="350" t="s">
        <v>1374</v>
      </c>
      <c r="D73" s="350">
        <v>64</v>
      </c>
      <c r="E73" s="101" t="s">
        <v>21</v>
      </c>
      <c r="F73" s="601"/>
      <c r="G73" s="605"/>
    </row>
    <row r="74" spans="1:7" ht="15.75" customHeight="1" x14ac:dyDescent="0.25">
      <c r="A74" s="92" t="s">
        <v>1373</v>
      </c>
      <c r="B74" s="42" t="s">
        <v>1043</v>
      </c>
      <c r="C74" s="350" t="s">
        <v>1374</v>
      </c>
      <c r="D74" s="350">
        <v>65</v>
      </c>
      <c r="E74" s="101">
        <v>320</v>
      </c>
      <c r="F74" s="574">
        <v>195</v>
      </c>
      <c r="G74" s="605"/>
    </row>
    <row r="75" spans="1:7" ht="15.75" customHeight="1" x14ac:dyDescent="0.25">
      <c r="A75" s="92" t="s">
        <v>1373</v>
      </c>
      <c r="B75" s="42" t="s">
        <v>1043</v>
      </c>
      <c r="C75" s="350" t="s">
        <v>1374</v>
      </c>
      <c r="D75" s="350">
        <v>66</v>
      </c>
      <c r="E75" s="101">
        <v>400</v>
      </c>
      <c r="F75" s="601">
        <v>43</v>
      </c>
      <c r="G75" s="605"/>
    </row>
    <row r="76" spans="1:7" ht="15.75" customHeight="1" x14ac:dyDescent="0.25">
      <c r="A76" s="92" t="s">
        <v>1373</v>
      </c>
      <c r="B76" s="42" t="s">
        <v>1043</v>
      </c>
      <c r="C76" s="350" t="s">
        <v>1374</v>
      </c>
      <c r="D76" s="350">
        <v>66</v>
      </c>
      <c r="E76" s="101" t="s">
        <v>21</v>
      </c>
      <c r="F76" s="601"/>
      <c r="G76" s="605"/>
    </row>
    <row r="77" spans="1:7" ht="15.75" customHeight="1" x14ac:dyDescent="0.25">
      <c r="A77" s="92" t="s">
        <v>1373</v>
      </c>
      <c r="B77" s="42" t="s">
        <v>1043</v>
      </c>
      <c r="C77" s="350" t="s">
        <v>1374</v>
      </c>
      <c r="D77" s="350">
        <v>67</v>
      </c>
      <c r="E77" s="101">
        <v>160</v>
      </c>
      <c r="F77" s="574">
        <v>94</v>
      </c>
      <c r="G77" s="605"/>
    </row>
    <row r="78" spans="1:7" ht="15.75" customHeight="1" x14ac:dyDescent="0.25">
      <c r="A78" s="92" t="s">
        <v>1373</v>
      </c>
      <c r="B78" s="42" t="s">
        <v>1043</v>
      </c>
      <c r="C78" s="350" t="s">
        <v>1374</v>
      </c>
      <c r="D78" s="350">
        <v>68</v>
      </c>
      <c r="E78" s="101">
        <v>400</v>
      </c>
      <c r="F78" s="574">
        <v>72</v>
      </c>
      <c r="G78" s="605"/>
    </row>
    <row r="79" spans="1:7" ht="15.75" customHeight="1" x14ac:dyDescent="0.25">
      <c r="A79" s="92" t="s">
        <v>1373</v>
      </c>
      <c r="B79" s="42" t="s">
        <v>1043</v>
      </c>
      <c r="C79" s="350" t="s">
        <v>1374</v>
      </c>
      <c r="D79" s="350">
        <v>69</v>
      </c>
      <c r="E79" s="101">
        <v>400</v>
      </c>
      <c r="F79" s="574">
        <v>156</v>
      </c>
      <c r="G79" s="605"/>
    </row>
    <row r="80" spans="1:7" ht="15.75" customHeight="1" x14ac:dyDescent="0.25">
      <c r="A80" s="92" t="s">
        <v>1373</v>
      </c>
      <c r="B80" s="42" t="s">
        <v>1043</v>
      </c>
      <c r="C80" s="350" t="s">
        <v>1374</v>
      </c>
      <c r="D80" s="350">
        <v>70</v>
      </c>
      <c r="E80" s="101">
        <v>400</v>
      </c>
      <c r="F80" s="574">
        <v>44</v>
      </c>
      <c r="G80" s="605"/>
    </row>
    <row r="81" spans="1:7" ht="15.75" customHeight="1" x14ac:dyDescent="0.25">
      <c r="A81" s="92" t="s">
        <v>1373</v>
      </c>
      <c r="B81" s="42" t="s">
        <v>1043</v>
      </c>
      <c r="C81" s="350" t="s">
        <v>1374</v>
      </c>
      <c r="D81" s="350">
        <v>71</v>
      </c>
      <c r="E81" s="101">
        <v>400</v>
      </c>
      <c r="F81" s="574">
        <v>96</v>
      </c>
      <c r="G81" s="605"/>
    </row>
    <row r="82" spans="1:7" ht="15.75" customHeight="1" x14ac:dyDescent="0.25">
      <c r="A82" s="92" t="s">
        <v>1373</v>
      </c>
      <c r="B82" s="42" t="s">
        <v>1043</v>
      </c>
      <c r="C82" s="350" t="s">
        <v>1374</v>
      </c>
      <c r="D82" s="350">
        <v>72</v>
      </c>
      <c r="E82" s="101">
        <v>400</v>
      </c>
      <c r="F82" s="574">
        <v>192</v>
      </c>
      <c r="G82" s="605"/>
    </row>
    <row r="83" spans="1:7" ht="15.75" customHeight="1" x14ac:dyDescent="0.25">
      <c r="A83" s="92" t="s">
        <v>1373</v>
      </c>
      <c r="B83" s="42" t="s">
        <v>1043</v>
      </c>
      <c r="C83" s="350" t="s">
        <v>1374</v>
      </c>
      <c r="D83" s="350">
        <v>73</v>
      </c>
      <c r="E83" s="548">
        <v>400</v>
      </c>
      <c r="F83" s="602">
        <v>208</v>
      </c>
      <c r="G83" s="605"/>
    </row>
    <row r="84" spans="1:7" ht="15.75" customHeight="1" x14ac:dyDescent="0.25">
      <c r="A84" s="92" t="s">
        <v>1373</v>
      </c>
      <c r="B84" s="42" t="s">
        <v>1043</v>
      </c>
      <c r="C84" s="350" t="s">
        <v>1374</v>
      </c>
      <c r="D84" s="350">
        <v>73</v>
      </c>
      <c r="E84" s="548">
        <v>400</v>
      </c>
      <c r="F84" s="603"/>
      <c r="G84" s="605"/>
    </row>
    <row r="85" spans="1:7" ht="15.75" customHeight="1" x14ac:dyDescent="0.25">
      <c r="A85" s="92" t="s">
        <v>1373</v>
      </c>
      <c r="B85" s="42" t="s">
        <v>1043</v>
      </c>
      <c r="C85" s="350" t="s">
        <v>1374</v>
      </c>
      <c r="D85" s="350">
        <v>76</v>
      </c>
      <c r="E85" s="101">
        <v>250</v>
      </c>
      <c r="F85" s="574">
        <v>83</v>
      </c>
      <c r="G85" s="605"/>
    </row>
    <row r="86" spans="1:7" ht="15.75" customHeight="1" x14ac:dyDescent="0.25">
      <c r="A86" s="92" t="s">
        <v>1373</v>
      </c>
      <c r="B86" s="42" t="s">
        <v>1043</v>
      </c>
      <c r="C86" s="350" t="s">
        <v>1374</v>
      </c>
      <c r="D86" s="350">
        <v>77</v>
      </c>
      <c r="E86" s="101">
        <v>400</v>
      </c>
      <c r="F86" s="601">
        <v>208</v>
      </c>
      <c r="G86" s="605"/>
    </row>
    <row r="87" spans="1:7" ht="15.75" customHeight="1" x14ac:dyDescent="0.25">
      <c r="A87" s="92" t="s">
        <v>1373</v>
      </c>
      <c r="B87" s="42" t="s">
        <v>1043</v>
      </c>
      <c r="C87" s="350" t="s">
        <v>1374</v>
      </c>
      <c r="D87" s="350">
        <v>77</v>
      </c>
      <c r="E87" s="101" t="s">
        <v>21</v>
      </c>
      <c r="F87" s="601"/>
      <c r="G87" s="605"/>
    </row>
    <row r="88" spans="1:7" ht="15.75" customHeight="1" x14ac:dyDescent="0.25">
      <c r="A88" s="92" t="s">
        <v>1373</v>
      </c>
      <c r="B88" s="42" t="s">
        <v>1043</v>
      </c>
      <c r="C88" s="350" t="s">
        <v>1374</v>
      </c>
      <c r="D88" s="350">
        <v>78</v>
      </c>
      <c r="E88" s="101">
        <v>400</v>
      </c>
      <c r="F88" s="574">
        <v>188</v>
      </c>
      <c r="G88" s="605"/>
    </row>
    <row r="89" spans="1:7" ht="15.75" customHeight="1" x14ac:dyDescent="0.25">
      <c r="A89" s="92" t="s">
        <v>1373</v>
      </c>
      <c r="B89" s="42" t="s">
        <v>1043</v>
      </c>
      <c r="C89" s="350" t="s">
        <v>1374</v>
      </c>
      <c r="D89" s="350">
        <v>79</v>
      </c>
      <c r="E89" s="101">
        <v>400</v>
      </c>
      <c r="F89" s="574">
        <v>236</v>
      </c>
      <c r="G89" s="605"/>
    </row>
    <row r="90" spans="1:7" ht="15.75" customHeight="1" x14ac:dyDescent="0.25">
      <c r="A90" s="92" t="s">
        <v>1373</v>
      </c>
      <c r="B90" s="42" t="s">
        <v>1043</v>
      </c>
      <c r="C90" s="350" t="s">
        <v>1374</v>
      </c>
      <c r="D90" s="350">
        <v>80</v>
      </c>
      <c r="E90" s="101">
        <v>400</v>
      </c>
      <c r="F90" s="574">
        <v>272</v>
      </c>
      <c r="G90" s="605"/>
    </row>
    <row r="91" spans="1:7" ht="15.75" customHeight="1" x14ac:dyDescent="0.25">
      <c r="A91" s="92" t="s">
        <v>1373</v>
      </c>
      <c r="B91" s="42" t="s">
        <v>1043</v>
      </c>
      <c r="C91" s="350" t="s">
        <v>1374</v>
      </c>
      <c r="D91" s="350">
        <v>81</v>
      </c>
      <c r="E91" s="101">
        <v>400</v>
      </c>
      <c r="F91" s="574">
        <v>144</v>
      </c>
      <c r="G91" s="605"/>
    </row>
    <row r="92" spans="1:7" ht="15.75" customHeight="1" x14ac:dyDescent="0.25">
      <c r="A92" s="92" t="s">
        <v>1373</v>
      </c>
      <c r="B92" s="42" t="s">
        <v>1043</v>
      </c>
      <c r="C92" s="350" t="s">
        <v>1374</v>
      </c>
      <c r="D92" s="350">
        <v>85</v>
      </c>
      <c r="E92" s="101">
        <v>630</v>
      </c>
      <c r="F92" s="574">
        <v>334</v>
      </c>
      <c r="G92" s="605"/>
    </row>
    <row r="93" spans="1:7" ht="15.75" customHeight="1" x14ac:dyDescent="0.25">
      <c r="A93" s="92" t="s">
        <v>1373</v>
      </c>
      <c r="B93" s="42" t="s">
        <v>1043</v>
      </c>
      <c r="C93" s="350" t="s">
        <v>1374</v>
      </c>
      <c r="D93" s="350">
        <v>86</v>
      </c>
      <c r="E93" s="101">
        <v>400</v>
      </c>
      <c r="F93" s="574">
        <v>184</v>
      </c>
      <c r="G93" s="605"/>
    </row>
    <row r="94" spans="1:7" ht="15.75" customHeight="1" x14ac:dyDescent="0.25">
      <c r="A94" s="92" t="s">
        <v>1373</v>
      </c>
      <c r="B94" s="42" t="s">
        <v>1043</v>
      </c>
      <c r="C94" s="350" t="s">
        <v>1374</v>
      </c>
      <c r="D94" s="350">
        <v>87</v>
      </c>
      <c r="E94" s="101">
        <v>315</v>
      </c>
      <c r="F94" s="574">
        <v>98</v>
      </c>
      <c r="G94" s="605"/>
    </row>
    <row r="95" spans="1:7" ht="15.75" customHeight="1" x14ac:dyDescent="0.25">
      <c r="A95" s="92" t="s">
        <v>1373</v>
      </c>
      <c r="B95" s="42" t="s">
        <v>1043</v>
      </c>
      <c r="C95" s="350" t="s">
        <v>1374</v>
      </c>
      <c r="D95" s="350">
        <v>89</v>
      </c>
      <c r="E95" s="101">
        <v>400</v>
      </c>
      <c r="F95" s="574">
        <v>216</v>
      </c>
      <c r="G95" s="605"/>
    </row>
    <row r="96" spans="1:7" ht="15.75" customHeight="1" x14ac:dyDescent="0.25">
      <c r="A96" s="92" t="s">
        <v>1373</v>
      </c>
      <c r="B96" s="42" t="s">
        <v>1043</v>
      </c>
      <c r="C96" s="350" t="s">
        <v>1374</v>
      </c>
      <c r="D96" s="350">
        <v>90</v>
      </c>
      <c r="E96" s="101">
        <v>400</v>
      </c>
      <c r="F96" s="574">
        <v>110</v>
      </c>
      <c r="G96" s="605"/>
    </row>
    <row r="97" spans="1:7" ht="15.75" customHeight="1" x14ac:dyDescent="0.25">
      <c r="A97" s="92" t="s">
        <v>1373</v>
      </c>
      <c r="B97" s="42" t="s">
        <v>1043</v>
      </c>
      <c r="C97" s="350" t="s">
        <v>1374</v>
      </c>
      <c r="D97" s="350">
        <v>91</v>
      </c>
      <c r="E97" s="101">
        <v>320</v>
      </c>
      <c r="F97" s="601">
        <v>20</v>
      </c>
      <c r="G97" s="605"/>
    </row>
    <row r="98" spans="1:7" ht="15.75" customHeight="1" x14ac:dyDescent="0.25">
      <c r="A98" s="92" t="s">
        <v>1373</v>
      </c>
      <c r="B98" s="42" t="s">
        <v>1043</v>
      </c>
      <c r="C98" s="350" t="s">
        <v>1374</v>
      </c>
      <c r="D98" s="350">
        <v>91</v>
      </c>
      <c r="E98" s="101">
        <v>400</v>
      </c>
      <c r="F98" s="601"/>
      <c r="G98" s="605"/>
    </row>
    <row r="99" spans="1:7" ht="15.75" customHeight="1" x14ac:dyDescent="0.25">
      <c r="A99" s="92" t="s">
        <v>1373</v>
      </c>
      <c r="B99" s="42" t="s">
        <v>1043</v>
      </c>
      <c r="C99" s="350" t="s">
        <v>1374</v>
      </c>
      <c r="D99" s="350">
        <v>92</v>
      </c>
      <c r="E99" s="101">
        <v>400</v>
      </c>
      <c r="F99" s="574">
        <v>188</v>
      </c>
      <c r="G99" s="605"/>
    </row>
    <row r="100" spans="1:7" ht="15.75" customHeight="1" x14ac:dyDescent="0.25">
      <c r="A100" s="92" t="s">
        <v>1373</v>
      </c>
      <c r="B100" s="42" t="s">
        <v>1043</v>
      </c>
      <c r="C100" s="350" t="s">
        <v>1374</v>
      </c>
      <c r="D100" s="350">
        <v>94</v>
      </c>
      <c r="E100" s="101">
        <v>400</v>
      </c>
      <c r="F100" s="574">
        <v>32</v>
      </c>
      <c r="G100" s="605"/>
    </row>
    <row r="101" spans="1:7" ht="15.75" customHeight="1" x14ac:dyDescent="0.25">
      <c r="A101" s="92" t="s">
        <v>1373</v>
      </c>
      <c r="B101" s="42" t="s">
        <v>1043</v>
      </c>
      <c r="C101" s="350" t="s">
        <v>1374</v>
      </c>
      <c r="D101" s="350">
        <v>95</v>
      </c>
      <c r="E101" s="101">
        <v>400</v>
      </c>
      <c r="F101" s="574">
        <v>264</v>
      </c>
      <c r="G101" s="605"/>
    </row>
    <row r="102" spans="1:7" ht="15.75" customHeight="1" x14ac:dyDescent="0.25">
      <c r="A102" s="92" t="s">
        <v>1373</v>
      </c>
      <c r="B102" s="42" t="s">
        <v>1043</v>
      </c>
      <c r="C102" s="350" t="s">
        <v>1374</v>
      </c>
      <c r="D102" s="350">
        <v>96</v>
      </c>
      <c r="E102" s="548">
        <v>250</v>
      </c>
      <c r="F102" s="574">
        <v>118</v>
      </c>
      <c r="G102" s="605"/>
    </row>
    <row r="103" spans="1:7" ht="15.75" customHeight="1" x14ac:dyDescent="0.25">
      <c r="A103" s="92" t="s">
        <v>1373</v>
      </c>
      <c r="B103" s="42" t="s">
        <v>1043</v>
      </c>
      <c r="C103" s="350" t="s">
        <v>1374</v>
      </c>
      <c r="D103" s="350">
        <v>97</v>
      </c>
      <c r="E103" s="101">
        <v>400</v>
      </c>
      <c r="F103" s="574">
        <v>232</v>
      </c>
      <c r="G103" s="605"/>
    </row>
    <row r="104" spans="1:7" ht="15.75" x14ac:dyDescent="0.25">
      <c r="A104" s="92" t="s">
        <v>1373</v>
      </c>
      <c r="B104" s="42" t="s">
        <v>1043</v>
      </c>
      <c r="C104" s="350" t="s">
        <v>1374</v>
      </c>
      <c r="D104" s="350">
        <v>98</v>
      </c>
      <c r="E104" s="101">
        <v>400</v>
      </c>
      <c r="F104" s="601">
        <v>252</v>
      </c>
      <c r="G104" s="605"/>
    </row>
    <row r="105" spans="1:7" ht="15.75" customHeight="1" x14ac:dyDescent="0.25">
      <c r="A105" s="92" t="s">
        <v>1373</v>
      </c>
      <c r="B105" s="42" t="s">
        <v>1043</v>
      </c>
      <c r="C105" s="350" t="s">
        <v>1374</v>
      </c>
      <c r="D105" s="350">
        <v>98</v>
      </c>
      <c r="E105" s="101" t="s">
        <v>21</v>
      </c>
      <c r="F105" s="601"/>
      <c r="G105" s="605"/>
    </row>
    <row r="106" spans="1:7" ht="15.75" customHeight="1" x14ac:dyDescent="0.25">
      <c r="A106" s="92" t="s">
        <v>1373</v>
      </c>
      <c r="B106" s="42" t="s">
        <v>1043</v>
      </c>
      <c r="C106" s="350" t="s">
        <v>1374</v>
      </c>
      <c r="D106" s="71">
        <v>99</v>
      </c>
      <c r="E106" s="101">
        <v>160</v>
      </c>
      <c r="F106" s="574">
        <v>126</v>
      </c>
      <c r="G106" s="605"/>
    </row>
    <row r="107" spans="1:7" ht="15.75" customHeight="1" x14ac:dyDescent="0.25">
      <c r="A107" s="92" t="s">
        <v>1373</v>
      </c>
      <c r="B107" s="42" t="s">
        <v>1043</v>
      </c>
      <c r="C107" s="350" t="s">
        <v>1374</v>
      </c>
      <c r="D107" s="71">
        <v>100</v>
      </c>
      <c r="E107" s="101">
        <v>400</v>
      </c>
      <c r="F107" s="574">
        <v>88</v>
      </c>
      <c r="G107" s="605"/>
    </row>
    <row r="108" spans="1:7" ht="15.75" customHeight="1" x14ac:dyDescent="0.25">
      <c r="A108" s="92" t="s">
        <v>1373</v>
      </c>
      <c r="B108" s="42" t="s">
        <v>1043</v>
      </c>
      <c r="C108" s="350" t="s">
        <v>1374</v>
      </c>
      <c r="D108" s="350">
        <v>101</v>
      </c>
      <c r="E108" s="101">
        <v>400</v>
      </c>
      <c r="F108" s="601">
        <v>208</v>
      </c>
      <c r="G108" s="605"/>
    </row>
    <row r="109" spans="1:7" ht="15.75" customHeight="1" x14ac:dyDescent="0.25">
      <c r="A109" s="92" t="s">
        <v>1373</v>
      </c>
      <c r="B109" s="42" t="s">
        <v>1043</v>
      </c>
      <c r="C109" s="350" t="s">
        <v>1374</v>
      </c>
      <c r="D109" s="350">
        <v>101</v>
      </c>
      <c r="E109" s="101" t="s">
        <v>21</v>
      </c>
      <c r="F109" s="601"/>
      <c r="G109" s="605"/>
    </row>
    <row r="110" spans="1:7" ht="15.75" customHeight="1" x14ac:dyDescent="0.25">
      <c r="A110" s="92" t="s">
        <v>1373</v>
      </c>
      <c r="B110" s="42" t="s">
        <v>1043</v>
      </c>
      <c r="C110" s="350" t="s">
        <v>1374</v>
      </c>
      <c r="D110" s="350">
        <v>102</v>
      </c>
      <c r="E110" s="101">
        <v>400</v>
      </c>
      <c r="F110" s="601">
        <v>264</v>
      </c>
      <c r="G110" s="605"/>
    </row>
    <row r="111" spans="1:7" ht="15.75" customHeight="1" x14ac:dyDescent="0.25">
      <c r="A111" s="92" t="s">
        <v>1373</v>
      </c>
      <c r="B111" s="42" t="s">
        <v>1043</v>
      </c>
      <c r="C111" s="350" t="s">
        <v>1374</v>
      </c>
      <c r="D111" s="350">
        <v>102</v>
      </c>
      <c r="E111" s="101" t="s">
        <v>21</v>
      </c>
      <c r="F111" s="601"/>
      <c r="G111" s="605"/>
    </row>
    <row r="112" spans="1:7" ht="15.75" customHeight="1" x14ac:dyDescent="0.25">
      <c r="A112" s="92" t="s">
        <v>1373</v>
      </c>
      <c r="B112" s="42" t="s">
        <v>1043</v>
      </c>
      <c r="C112" s="350" t="s">
        <v>1374</v>
      </c>
      <c r="D112" s="350">
        <v>104</v>
      </c>
      <c r="E112" s="101">
        <v>250</v>
      </c>
      <c r="F112" s="574">
        <v>165</v>
      </c>
      <c r="G112" s="605"/>
    </row>
    <row r="113" spans="1:7" ht="15.75" customHeight="1" x14ac:dyDescent="0.25">
      <c r="A113" s="92" t="s">
        <v>1373</v>
      </c>
      <c r="B113" s="42" t="s">
        <v>1043</v>
      </c>
      <c r="C113" s="350" t="s">
        <v>1374</v>
      </c>
      <c r="D113" s="350">
        <v>105</v>
      </c>
      <c r="E113" s="101">
        <v>630</v>
      </c>
      <c r="F113" s="601">
        <v>397</v>
      </c>
      <c r="G113" s="605"/>
    </row>
    <row r="114" spans="1:7" ht="15.75" customHeight="1" x14ac:dyDescent="0.25">
      <c r="A114" s="92" t="s">
        <v>1373</v>
      </c>
      <c r="B114" s="42" t="s">
        <v>1043</v>
      </c>
      <c r="C114" s="350" t="s">
        <v>1374</v>
      </c>
      <c r="D114" s="350">
        <v>105</v>
      </c>
      <c r="E114" s="101" t="s">
        <v>26</v>
      </c>
      <c r="F114" s="601"/>
      <c r="G114" s="605"/>
    </row>
    <row r="115" spans="1:7" ht="15.75" customHeight="1" x14ac:dyDescent="0.25">
      <c r="A115" s="92" t="s">
        <v>1373</v>
      </c>
      <c r="B115" s="42" t="s">
        <v>1043</v>
      </c>
      <c r="C115" s="350" t="s">
        <v>1374</v>
      </c>
      <c r="D115" s="350">
        <v>106</v>
      </c>
      <c r="E115" s="101">
        <v>320</v>
      </c>
      <c r="F115" s="574">
        <v>230</v>
      </c>
      <c r="G115" s="605"/>
    </row>
    <row r="116" spans="1:7" ht="15.75" customHeight="1" x14ac:dyDescent="0.25">
      <c r="A116" s="92" t="s">
        <v>1373</v>
      </c>
      <c r="B116" s="42" t="s">
        <v>1043</v>
      </c>
      <c r="C116" s="350" t="s">
        <v>1374</v>
      </c>
      <c r="D116" s="350">
        <v>107</v>
      </c>
      <c r="E116" s="101">
        <v>160</v>
      </c>
      <c r="F116" s="601">
        <v>94</v>
      </c>
      <c r="G116" s="605"/>
    </row>
    <row r="117" spans="1:7" ht="15.75" customHeight="1" x14ac:dyDescent="0.25">
      <c r="A117" s="92" t="s">
        <v>1373</v>
      </c>
      <c r="B117" s="42" t="s">
        <v>1043</v>
      </c>
      <c r="C117" s="350" t="s">
        <v>1374</v>
      </c>
      <c r="D117" s="350">
        <v>107</v>
      </c>
      <c r="E117" s="101" t="s">
        <v>27</v>
      </c>
      <c r="F117" s="601"/>
      <c r="G117" s="605"/>
    </row>
    <row r="118" spans="1:7" ht="15.75" customHeight="1" x14ac:dyDescent="0.25">
      <c r="A118" s="92" t="s">
        <v>1373</v>
      </c>
      <c r="B118" s="42" t="s">
        <v>1043</v>
      </c>
      <c r="C118" s="350" t="s">
        <v>1374</v>
      </c>
      <c r="D118" s="350">
        <v>108</v>
      </c>
      <c r="E118" s="101">
        <v>630</v>
      </c>
      <c r="F118" s="601">
        <v>284</v>
      </c>
      <c r="G118" s="605"/>
    </row>
    <row r="119" spans="1:7" ht="15.75" customHeight="1" x14ac:dyDescent="0.25">
      <c r="A119" s="92" t="s">
        <v>1373</v>
      </c>
      <c r="B119" s="42" t="s">
        <v>1043</v>
      </c>
      <c r="C119" s="350" t="s">
        <v>1374</v>
      </c>
      <c r="D119" s="350">
        <v>108</v>
      </c>
      <c r="E119" s="101" t="s">
        <v>26</v>
      </c>
      <c r="F119" s="601"/>
      <c r="G119" s="605"/>
    </row>
    <row r="120" spans="1:7" ht="15.75" customHeight="1" x14ac:dyDescent="0.25">
      <c r="A120" s="92" t="s">
        <v>1373</v>
      </c>
      <c r="B120" s="42" t="s">
        <v>1043</v>
      </c>
      <c r="C120" s="350" t="s">
        <v>1374</v>
      </c>
      <c r="D120" s="350">
        <v>109</v>
      </c>
      <c r="E120" s="101">
        <v>400</v>
      </c>
      <c r="F120" s="574">
        <v>50</v>
      </c>
      <c r="G120" s="605"/>
    </row>
    <row r="121" spans="1:7" ht="15.75" customHeight="1" x14ac:dyDescent="0.25">
      <c r="A121" s="92" t="s">
        <v>1373</v>
      </c>
      <c r="B121" s="42" t="s">
        <v>1043</v>
      </c>
      <c r="C121" s="350" t="s">
        <v>1374</v>
      </c>
      <c r="D121" s="350">
        <v>110</v>
      </c>
      <c r="E121" s="101">
        <v>400</v>
      </c>
      <c r="F121" s="574">
        <v>44</v>
      </c>
      <c r="G121" s="605"/>
    </row>
    <row r="122" spans="1:7" ht="15.75" customHeight="1" x14ac:dyDescent="0.25">
      <c r="A122" s="92" t="s">
        <v>1373</v>
      </c>
      <c r="B122" s="42" t="s">
        <v>1043</v>
      </c>
      <c r="C122" s="350" t="s">
        <v>1374</v>
      </c>
      <c r="D122" s="350">
        <v>111</v>
      </c>
      <c r="E122" s="101">
        <v>630</v>
      </c>
      <c r="F122" s="574">
        <v>315</v>
      </c>
      <c r="G122" s="605"/>
    </row>
    <row r="123" spans="1:7" ht="15.75" customHeight="1" x14ac:dyDescent="0.25">
      <c r="A123" s="92" t="s">
        <v>1373</v>
      </c>
      <c r="B123" s="42" t="s">
        <v>1043</v>
      </c>
      <c r="C123" s="350" t="s">
        <v>1374</v>
      </c>
      <c r="D123" s="350">
        <v>112</v>
      </c>
      <c r="E123" s="101">
        <v>250</v>
      </c>
      <c r="F123" s="601">
        <v>140</v>
      </c>
      <c r="G123" s="605"/>
    </row>
    <row r="124" spans="1:7" ht="21" customHeight="1" x14ac:dyDescent="0.25">
      <c r="A124" s="92" t="s">
        <v>1373</v>
      </c>
      <c r="B124" s="42" t="s">
        <v>1043</v>
      </c>
      <c r="C124" s="350" t="s">
        <v>1374</v>
      </c>
      <c r="D124" s="350">
        <v>112</v>
      </c>
      <c r="E124" s="101" t="s">
        <v>22</v>
      </c>
      <c r="F124" s="601"/>
      <c r="G124" s="605"/>
    </row>
    <row r="125" spans="1:7" ht="15.75" customHeight="1" x14ac:dyDescent="0.25">
      <c r="A125" s="92" t="s">
        <v>1373</v>
      </c>
      <c r="B125" s="42" t="s">
        <v>1043</v>
      </c>
      <c r="C125" s="350" t="s">
        <v>1374</v>
      </c>
      <c r="D125" s="350">
        <v>114</v>
      </c>
      <c r="E125" s="101">
        <v>250</v>
      </c>
      <c r="F125" s="601">
        <v>135</v>
      </c>
      <c r="G125" s="605"/>
    </row>
    <row r="126" spans="1:7" ht="15.75" customHeight="1" x14ac:dyDescent="0.25">
      <c r="A126" s="92" t="s">
        <v>1373</v>
      </c>
      <c r="B126" s="42" t="s">
        <v>1043</v>
      </c>
      <c r="C126" s="350" t="s">
        <v>1374</v>
      </c>
      <c r="D126" s="350">
        <v>114</v>
      </c>
      <c r="E126" s="101" t="s">
        <v>22</v>
      </c>
      <c r="F126" s="601"/>
      <c r="G126" s="605"/>
    </row>
    <row r="127" spans="1:7" ht="15.75" customHeight="1" x14ac:dyDescent="0.25">
      <c r="A127" s="92" t="s">
        <v>1373</v>
      </c>
      <c r="B127" s="42" t="s">
        <v>1043</v>
      </c>
      <c r="C127" s="350" t="s">
        <v>1374</v>
      </c>
      <c r="D127" s="350">
        <v>116</v>
      </c>
      <c r="E127" s="548">
        <v>630</v>
      </c>
      <c r="F127" s="602">
        <v>300</v>
      </c>
      <c r="G127" s="605"/>
    </row>
    <row r="128" spans="1:7" ht="15.75" customHeight="1" x14ac:dyDescent="0.25">
      <c r="A128" s="92" t="s">
        <v>1373</v>
      </c>
      <c r="B128" s="42" t="s">
        <v>1043</v>
      </c>
      <c r="C128" s="350" t="s">
        <v>1374</v>
      </c>
      <c r="D128" s="350">
        <v>116</v>
      </c>
      <c r="E128" s="548" t="s">
        <v>26</v>
      </c>
      <c r="F128" s="603"/>
      <c r="G128" s="605"/>
    </row>
    <row r="129" spans="1:7" ht="15.75" customHeight="1" x14ac:dyDescent="0.25">
      <c r="A129" s="92" t="s">
        <v>1373</v>
      </c>
      <c r="B129" s="42" t="s">
        <v>1043</v>
      </c>
      <c r="C129" s="350" t="s">
        <v>1374</v>
      </c>
      <c r="D129" s="350">
        <v>117</v>
      </c>
      <c r="E129" s="101">
        <v>400</v>
      </c>
      <c r="F129" s="601">
        <v>236</v>
      </c>
      <c r="G129" s="605"/>
    </row>
    <row r="130" spans="1:7" ht="15.75" customHeight="1" x14ac:dyDescent="0.25">
      <c r="A130" s="92" t="s">
        <v>1373</v>
      </c>
      <c r="B130" s="42" t="s">
        <v>1043</v>
      </c>
      <c r="C130" s="350" t="s">
        <v>1374</v>
      </c>
      <c r="D130" s="350">
        <v>117</v>
      </c>
      <c r="E130" s="101" t="s">
        <v>21</v>
      </c>
      <c r="F130" s="601"/>
      <c r="G130" s="605"/>
    </row>
    <row r="131" spans="1:7" ht="15.75" customHeight="1" x14ac:dyDescent="0.25">
      <c r="A131" s="92" t="s">
        <v>1373</v>
      </c>
      <c r="B131" s="42" t="s">
        <v>1043</v>
      </c>
      <c r="C131" s="350" t="s">
        <v>1374</v>
      </c>
      <c r="D131" s="350">
        <v>118</v>
      </c>
      <c r="E131" s="101">
        <v>250</v>
      </c>
      <c r="F131" s="601">
        <v>125</v>
      </c>
      <c r="G131" s="605"/>
    </row>
    <row r="132" spans="1:7" ht="15.75" customHeight="1" x14ac:dyDescent="0.25">
      <c r="A132" s="92" t="s">
        <v>1373</v>
      </c>
      <c r="B132" s="42" t="s">
        <v>1043</v>
      </c>
      <c r="C132" s="350" t="s">
        <v>1374</v>
      </c>
      <c r="D132" s="350">
        <v>118</v>
      </c>
      <c r="E132" s="101" t="s">
        <v>22</v>
      </c>
      <c r="F132" s="601"/>
      <c r="G132" s="605"/>
    </row>
    <row r="133" spans="1:7" ht="15.75" customHeight="1" x14ac:dyDescent="0.25">
      <c r="A133" s="92" t="s">
        <v>1373</v>
      </c>
      <c r="B133" s="42" t="s">
        <v>1043</v>
      </c>
      <c r="C133" s="350" t="s">
        <v>1374</v>
      </c>
      <c r="D133" s="350">
        <v>119</v>
      </c>
      <c r="E133" s="101">
        <v>400</v>
      </c>
      <c r="F133" s="601">
        <v>284</v>
      </c>
      <c r="G133" s="605"/>
    </row>
    <row r="134" spans="1:7" ht="15.75" customHeight="1" x14ac:dyDescent="0.25">
      <c r="A134" s="92" t="s">
        <v>1373</v>
      </c>
      <c r="B134" s="42" t="s">
        <v>1043</v>
      </c>
      <c r="C134" s="350" t="s">
        <v>1374</v>
      </c>
      <c r="D134" s="350">
        <v>119</v>
      </c>
      <c r="E134" s="101" t="s">
        <v>21</v>
      </c>
      <c r="F134" s="601"/>
      <c r="G134" s="605"/>
    </row>
    <row r="135" spans="1:7" ht="15.75" customHeight="1" x14ac:dyDescent="0.25">
      <c r="A135" s="92" t="s">
        <v>1373</v>
      </c>
      <c r="B135" s="42" t="s">
        <v>1043</v>
      </c>
      <c r="C135" s="350" t="s">
        <v>1374</v>
      </c>
      <c r="D135" s="350">
        <v>120</v>
      </c>
      <c r="E135" s="101">
        <v>180</v>
      </c>
      <c r="F135" s="574">
        <v>85</v>
      </c>
      <c r="G135" s="605"/>
    </row>
    <row r="136" spans="1:7" ht="15.75" customHeight="1" x14ac:dyDescent="0.25">
      <c r="A136" s="92" t="s">
        <v>1373</v>
      </c>
      <c r="B136" s="42" t="s">
        <v>1043</v>
      </c>
      <c r="C136" s="350" t="s">
        <v>1374</v>
      </c>
      <c r="D136" s="350">
        <v>121</v>
      </c>
      <c r="E136" s="101">
        <v>250</v>
      </c>
      <c r="F136" s="574">
        <v>50</v>
      </c>
      <c r="G136" s="605"/>
    </row>
    <row r="137" spans="1:7" ht="15.75" customHeight="1" x14ac:dyDescent="0.25">
      <c r="A137" s="92" t="s">
        <v>1373</v>
      </c>
      <c r="B137" s="42" t="s">
        <v>1043</v>
      </c>
      <c r="C137" s="350" t="s">
        <v>1374</v>
      </c>
      <c r="D137" s="350">
        <v>122</v>
      </c>
      <c r="E137" s="101">
        <v>400</v>
      </c>
      <c r="F137" s="574">
        <v>176</v>
      </c>
      <c r="G137" s="605"/>
    </row>
    <row r="138" spans="1:7" ht="15.75" customHeight="1" x14ac:dyDescent="0.25">
      <c r="A138" s="92" t="s">
        <v>1373</v>
      </c>
      <c r="B138" s="42" t="s">
        <v>1043</v>
      </c>
      <c r="C138" s="350" t="s">
        <v>1374</v>
      </c>
      <c r="D138" s="350">
        <v>124</v>
      </c>
      <c r="E138" s="350">
        <v>160</v>
      </c>
      <c r="F138" s="574">
        <v>69</v>
      </c>
      <c r="G138" s="605"/>
    </row>
    <row r="139" spans="1:7" ht="15.75" customHeight="1" x14ac:dyDescent="0.25">
      <c r="A139" s="92" t="s">
        <v>1373</v>
      </c>
      <c r="B139" s="42" t="s">
        <v>1043</v>
      </c>
      <c r="C139" s="350" t="s">
        <v>1374</v>
      </c>
      <c r="D139" s="350">
        <v>128</v>
      </c>
      <c r="E139" s="101">
        <v>400</v>
      </c>
      <c r="F139" s="601">
        <v>0</v>
      </c>
      <c r="G139" s="605"/>
    </row>
    <row r="140" spans="1:7" ht="15.75" customHeight="1" x14ac:dyDescent="0.25">
      <c r="A140" s="92" t="s">
        <v>1373</v>
      </c>
      <c r="B140" s="42" t="s">
        <v>1043</v>
      </c>
      <c r="C140" s="350" t="s">
        <v>1374</v>
      </c>
      <c r="D140" s="350">
        <v>128</v>
      </c>
      <c r="E140" s="101" t="s">
        <v>21</v>
      </c>
      <c r="F140" s="601"/>
      <c r="G140" s="605"/>
    </row>
    <row r="141" spans="1:7" ht="15.75" customHeight="1" x14ac:dyDescent="0.25">
      <c r="A141" s="92" t="s">
        <v>1373</v>
      </c>
      <c r="B141" s="42" t="s">
        <v>1043</v>
      </c>
      <c r="C141" s="350" t="s">
        <v>1374</v>
      </c>
      <c r="D141" s="350">
        <v>129</v>
      </c>
      <c r="E141" s="101">
        <v>630</v>
      </c>
      <c r="F141" s="601">
        <v>17</v>
      </c>
      <c r="G141" s="605"/>
    </row>
    <row r="142" spans="1:7" ht="15.75" customHeight="1" x14ac:dyDescent="0.25">
      <c r="A142" s="92" t="s">
        <v>1373</v>
      </c>
      <c r="B142" s="42" t="s">
        <v>1043</v>
      </c>
      <c r="C142" s="350" t="s">
        <v>1374</v>
      </c>
      <c r="D142" s="350">
        <v>129</v>
      </c>
      <c r="E142" s="101" t="s">
        <v>26</v>
      </c>
      <c r="F142" s="601"/>
      <c r="G142" s="605"/>
    </row>
    <row r="143" spans="1:7" ht="15.75" customHeight="1" x14ac:dyDescent="0.25">
      <c r="A143" s="92" t="s">
        <v>1373</v>
      </c>
      <c r="B143" s="42" t="s">
        <v>1043</v>
      </c>
      <c r="C143" s="350" t="s">
        <v>1374</v>
      </c>
      <c r="D143" s="350">
        <v>131</v>
      </c>
      <c r="E143" s="101">
        <v>400</v>
      </c>
      <c r="F143" s="601">
        <v>170</v>
      </c>
      <c r="G143" s="605"/>
    </row>
    <row r="144" spans="1:7" ht="15.75" customHeight="1" x14ac:dyDescent="0.25">
      <c r="A144" s="92" t="s">
        <v>1373</v>
      </c>
      <c r="B144" s="42" t="s">
        <v>1043</v>
      </c>
      <c r="C144" s="350" t="s">
        <v>1374</v>
      </c>
      <c r="D144" s="350">
        <v>131</v>
      </c>
      <c r="E144" s="101" t="s">
        <v>21</v>
      </c>
      <c r="F144" s="601"/>
      <c r="G144" s="605"/>
    </row>
    <row r="145" spans="1:7" ht="15.75" customHeight="1" x14ac:dyDescent="0.25">
      <c r="A145" s="92" t="s">
        <v>1373</v>
      </c>
      <c r="B145" s="42" t="s">
        <v>1043</v>
      </c>
      <c r="C145" s="350" t="s">
        <v>1374</v>
      </c>
      <c r="D145" s="350">
        <v>132</v>
      </c>
      <c r="E145" s="101">
        <v>320</v>
      </c>
      <c r="F145" s="574">
        <v>138</v>
      </c>
      <c r="G145" s="605"/>
    </row>
    <row r="146" spans="1:7" ht="15.75" customHeight="1" x14ac:dyDescent="0.25">
      <c r="A146" s="92" t="s">
        <v>1373</v>
      </c>
      <c r="B146" s="42" t="s">
        <v>1043</v>
      </c>
      <c r="C146" s="350" t="s">
        <v>1374</v>
      </c>
      <c r="D146" s="350">
        <v>135</v>
      </c>
      <c r="E146" s="350">
        <v>400</v>
      </c>
      <c r="F146" s="574">
        <v>188</v>
      </c>
      <c r="G146" s="605"/>
    </row>
    <row r="147" spans="1:7" ht="15.75" customHeight="1" x14ac:dyDescent="0.25">
      <c r="A147" s="92" t="s">
        <v>1373</v>
      </c>
      <c r="B147" s="42" t="s">
        <v>1043</v>
      </c>
      <c r="C147" s="350" t="s">
        <v>1374</v>
      </c>
      <c r="D147" s="350">
        <v>137</v>
      </c>
      <c r="E147" s="101">
        <v>400</v>
      </c>
      <c r="F147" s="574">
        <v>148</v>
      </c>
      <c r="G147" s="605"/>
    </row>
    <row r="148" spans="1:7" ht="15.75" customHeight="1" x14ac:dyDescent="0.25">
      <c r="A148" s="92" t="s">
        <v>1373</v>
      </c>
      <c r="B148" s="42" t="s">
        <v>1043</v>
      </c>
      <c r="C148" s="350" t="s">
        <v>1374</v>
      </c>
      <c r="D148" s="350">
        <v>139</v>
      </c>
      <c r="E148" s="101">
        <v>400</v>
      </c>
      <c r="F148" s="574">
        <v>212</v>
      </c>
      <c r="G148" s="605"/>
    </row>
    <row r="149" spans="1:7" ht="15.75" customHeight="1" x14ac:dyDescent="0.25">
      <c r="A149" s="92" t="s">
        <v>1373</v>
      </c>
      <c r="B149" s="42" t="s">
        <v>1043</v>
      </c>
      <c r="C149" s="350" t="s">
        <v>1374</v>
      </c>
      <c r="D149" s="350">
        <v>142</v>
      </c>
      <c r="E149" s="101">
        <v>400</v>
      </c>
      <c r="F149" s="574">
        <v>204</v>
      </c>
      <c r="G149" s="605"/>
    </row>
    <row r="150" spans="1:7" ht="15.75" customHeight="1" x14ac:dyDescent="0.25">
      <c r="A150" s="92" t="s">
        <v>1373</v>
      </c>
      <c r="B150" s="42" t="s">
        <v>1043</v>
      </c>
      <c r="C150" s="350" t="s">
        <v>1374</v>
      </c>
      <c r="D150" s="350">
        <v>143</v>
      </c>
      <c r="E150" s="101">
        <v>320</v>
      </c>
      <c r="F150" s="601">
        <v>75</v>
      </c>
      <c r="G150" s="605"/>
    </row>
    <row r="151" spans="1:7" ht="15.75" x14ac:dyDescent="0.25">
      <c r="A151" s="92" t="s">
        <v>1373</v>
      </c>
      <c r="B151" s="42" t="s">
        <v>1043</v>
      </c>
      <c r="C151" s="350" t="s">
        <v>1374</v>
      </c>
      <c r="D151" s="350">
        <v>143</v>
      </c>
      <c r="E151" s="101">
        <v>400</v>
      </c>
      <c r="F151" s="601"/>
      <c r="G151" s="605"/>
    </row>
    <row r="152" spans="1:7" ht="15.75" customHeight="1" x14ac:dyDescent="0.25">
      <c r="A152" s="92" t="s">
        <v>1373</v>
      </c>
      <c r="B152" s="42" t="s">
        <v>1043</v>
      </c>
      <c r="C152" s="350" t="s">
        <v>1374</v>
      </c>
      <c r="D152" s="350">
        <v>144</v>
      </c>
      <c r="E152" s="101">
        <v>250</v>
      </c>
      <c r="F152" s="601">
        <v>125</v>
      </c>
      <c r="G152" s="605"/>
    </row>
    <row r="153" spans="1:7" ht="15.75" customHeight="1" x14ac:dyDescent="0.25">
      <c r="A153" s="92" t="s">
        <v>1373</v>
      </c>
      <c r="B153" s="42" t="s">
        <v>1043</v>
      </c>
      <c r="C153" s="350" t="s">
        <v>1374</v>
      </c>
      <c r="D153" s="350">
        <v>144</v>
      </c>
      <c r="E153" s="101">
        <v>400</v>
      </c>
      <c r="F153" s="601"/>
      <c r="G153" s="605"/>
    </row>
    <row r="154" spans="1:7" ht="15.75" customHeight="1" x14ac:dyDescent="0.25">
      <c r="A154" s="92" t="s">
        <v>1373</v>
      </c>
      <c r="B154" s="42" t="s">
        <v>1043</v>
      </c>
      <c r="C154" s="350" t="s">
        <v>1374</v>
      </c>
      <c r="D154" s="350">
        <v>145</v>
      </c>
      <c r="E154" s="101">
        <v>400</v>
      </c>
      <c r="F154" s="574">
        <v>200</v>
      </c>
      <c r="G154" s="605"/>
    </row>
    <row r="155" spans="1:7" ht="15.75" customHeight="1" x14ac:dyDescent="0.25">
      <c r="A155" s="92" t="s">
        <v>1373</v>
      </c>
      <c r="B155" s="42" t="s">
        <v>1043</v>
      </c>
      <c r="C155" s="350" t="s">
        <v>1374</v>
      </c>
      <c r="D155" s="350">
        <v>146</v>
      </c>
      <c r="E155" s="101">
        <v>630</v>
      </c>
      <c r="F155" s="601">
        <v>359</v>
      </c>
      <c r="G155" s="605"/>
    </row>
    <row r="156" spans="1:7" ht="15.75" customHeight="1" x14ac:dyDescent="0.25">
      <c r="A156" s="92" t="s">
        <v>1373</v>
      </c>
      <c r="B156" s="42" t="s">
        <v>1043</v>
      </c>
      <c r="C156" s="350" t="s">
        <v>1374</v>
      </c>
      <c r="D156" s="350">
        <v>146</v>
      </c>
      <c r="E156" s="101" t="s">
        <v>26</v>
      </c>
      <c r="F156" s="601"/>
      <c r="G156" s="605"/>
    </row>
    <row r="157" spans="1:7" s="366" customFormat="1" ht="15.75" customHeight="1" x14ac:dyDescent="0.25">
      <c r="A157" s="92" t="s">
        <v>1373</v>
      </c>
      <c r="B157" s="42" t="s">
        <v>1043</v>
      </c>
      <c r="C157" s="350" t="s">
        <v>1374</v>
      </c>
      <c r="D157" s="350">
        <v>147</v>
      </c>
      <c r="E157" s="101">
        <v>400</v>
      </c>
      <c r="F157" s="601">
        <v>236</v>
      </c>
      <c r="G157" s="605"/>
    </row>
    <row r="158" spans="1:7" ht="15.75" customHeight="1" x14ac:dyDescent="0.25">
      <c r="A158" s="92" t="s">
        <v>1373</v>
      </c>
      <c r="B158" s="42" t="s">
        <v>1043</v>
      </c>
      <c r="C158" s="350" t="s">
        <v>1374</v>
      </c>
      <c r="D158" s="350">
        <v>147</v>
      </c>
      <c r="E158" s="101" t="s">
        <v>21</v>
      </c>
      <c r="F158" s="601"/>
      <c r="G158" s="605"/>
    </row>
    <row r="159" spans="1:7" ht="15.75" x14ac:dyDescent="0.25">
      <c r="A159" s="512" t="s">
        <v>1373</v>
      </c>
      <c r="B159" s="42" t="s">
        <v>1043</v>
      </c>
      <c r="C159" s="546" t="s">
        <v>1374</v>
      </c>
      <c r="D159" s="350">
        <v>148</v>
      </c>
      <c r="E159" s="101">
        <v>180</v>
      </c>
      <c r="F159" s="601">
        <v>103</v>
      </c>
      <c r="G159" s="605"/>
    </row>
    <row r="160" spans="1:7" ht="15.75" customHeight="1" x14ac:dyDescent="0.25">
      <c r="A160" s="512" t="s">
        <v>1373</v>
      </c>
      <c r="B160" s="42" t="s">
        <v>1043</v>
      </c>
      <c r="C160" s="546" t="s">
        <v>1374</v>
      </c>
      <c r="D160" s="350">
        <v>148</v>
      </c>
      <c r="E160" s="101" t="s">
        <v>28</v>
      </c>
      <c r="F160" s="601"/>
      <c r="G160" s="605"/>
    </row>
    <row r="161" spans="1:7" ht="15.75" customHeight="1" x14ac:dyDescent="0.25">
      <c r="A161" s="92" t="s">
        <v>1373</v>
      </c>
      <c r="B161" s="42" t="s">
        <v>1043</v>
      </c>
      <c r="C161" s="350" t="s">
        <v>1374</v>
      </c>
      <c r="D161" s="350">
        <v>149</v>
      </c>
      <c r="E161" s="101">
        <v>400</v>
      </c>
      <c r="F161" s="574">
        <v>248</v>
      </c>
      <c r="G161" s="605"/>
    </row>
    <row r="162" spans="1:7" ht="15.75" customHeight="1" x14ac:dyDescent="0.25">
      <c r="A162" s="92" t="s">
        <v>1373</v>
      </c>
      <c r="B162" s="42" t="s">
        <v>1043</v>
      </c>
      <c r="C162" s="350" t="s">
        <v>1374</v>
      </c>
      <c r="D162" s="350">
        <v>150</v>
      </c>
      <c r="E162" s="101">
        <v>400</v>
      </c>
      <c r="F162" s="574">
        <v>176</v>
      </c>
      <c r="G162" s="605"/>
    </row>
    <row r="163" spans="1:7" ht="15.75" customHeight="1" x14ac:dyDescent="0.25">
      <c r="A163" s="92" t="s">
        <v>1373</v>
      </c>
      <c r="B163" s="42" t="s">
        <v>1043</v>
      </c>
      <c r="C163" s="350" t="s">
        <v>1374</v>
      </c>
      <c r="D163" s="350">
        <v>151</v>
      </c>
      <c r="E163" s="101">
        <v>180</v>
      </c>
      <c r="F163" s="574">
        <v>124</v>
      </c>
      <c r="G163" s="605"/>
    </row>
    <row r="164" spans="1:7" ht="15.75" customHeight="1" x14ac:dyDescent="0.25">
      <c r="A164" s="92" t="s">
        <v>1373</v>
      </c>
      <c r="B164" s="42" t="s">
        <v>1043</v>
      </c>
      <c r="C164" s="350" t="s">
        <v>1374</v>
      </c>
      <c r="D164" s="350">
        <v>152</v>
      </c>
      <c r="E164" s="101">
        <v>250</v>
      </c>
      <c r="F164" s="574">
        <v>183</v>
      </c>
      <c r="G164" s="605"/>
    </row>
    <row r="165" spans="1:7" ht="15.75" customHeight="1" x14ac:dyDescent="0.25">
      <c r="A165" s="92" t="s">
        <v>1373</v>
      </c>
      <c r="B165" s="42" t="s">
        <v>1043</v>
      </c>
      <c r="C165" s="350" t="s">
        <v>1374</v>
      </c>
      <c r="D165" s="350">
        <v>153</v>
      </c>
      <c r="E165" s="101">
        <v>400</v>
      </c>
      <c r="F165" s="574">
        <v>287</v>
      </c>
      <c r="G165" s="605"/>
    </row>
    <row r="166" spans="1:7" ht="15.75" customHeight="1" x14ac:dyDescent="0.25">
      <c r="A166" s="92" t="s">
        <v>1373</v>
      </c>
      <c r="B166" s="42" t="s">
        <v>1043</v>
      </c>
      <c r="C166" s="350" t="s">
        <v>1374</v>
      </c>
      <c r="D166" s="350">
        <v>154</v>
      </c>
      <c r="E166" s="101">
        <v>400</v>
      </c>
      <c r="F166" s="601">
        <v>160</v>
      </c>
      <c r="G166" s="605"/>
    </row>
    <row r="167" spans="1:7" ht="15.75" customHeight="1" x14ac:dyDescent="0.25">
      <c r="A167" s="92" t="s">
        <v>1373</v>
      </c>
      <c r="B167" s="42" t="s">
        <v>1043</v>
      </c>
      <c r="C167" s="350" t="s">
        <v>1374</v>
      </c>
      <c r="D167" s="350">
        <v>154</v>
      </c>
      <c r="E167" s="101" t="s">
        <v>21</v>
      </c>
      <c r="F167" s="601"/>
      <c r="G167" s="605"/>
    </row>
    <row r="168" spans="1:7" ht="15.75" customHeight="1" x14ac:dyDescent="0.25">
      <c r="A168" s="92" t="s">
        <v>1373</v>
      </c>
      <c r="B168" s="42" t="s">
        <v>1043</v>
      </c>
      <c r="C168" s="350" t="s">
        <v>1374</v>
      </c>
      <c r="D168" s="350">
        <v>155</v>
      </c>
      <c r="E168" s="101">
        <v>400</v>
      </c>
      <c r="F168" s="574">
        <v>196</v>
      </c>
      <c r="G168" s="605"/>
    </row>
    <row r="169" spans="1:7" ht="15.75" customHeight="1" x14ac:dyDescent="0.25">
      <c r="A169" s="92" t="s">
        <v>1373</v>
      </c>
      <c r="B169" s="42" t="s">
        <v>1043</v>
      </c>
      <c r="C169" s="350" t="s">
        <v>1374</v>
      </c>
      <c r="D169" s="350">
        <v>156</v>
      </c>
      <c r="E169" s="101">
        <v>320</v>
      </c>
      <c r="F169" s="574">
        <v>128</v>
      </c>
      <c r="G169" s="605"/>
    </row>
    <row r="170" spans="1:7" ht="15.75" customHeight="1" x14ac:dyDescent="0.25">
      <c r="A170" s="92" t="s">
        <v>1373</v>
      </c>
      <c r="B170" s="42" t="s">
        <v>1043</v>
      </c>
      <c r="C170" s="350" t="s">
        <v>1374</v>
      </c>
      <c r="D170" s="350">
        <v>157</v>
      </c>
      <c r="E170" s="101">
        <v>400</v>
      </c>
      <c r="F170" s="601">
        <v>5</v>
      </c>
      <c r="G170" s="605"/>
    </row>
    <row r="171" spans="1:7" ht="15.75" customHeight="1" x14ac:dyDescent="0.25">
      <c r="A171" s="92" t="s">
        <v>1373</v>
      </c>
      <c r="B171" s="42" t="s">
        <v>1043</v>
      </c>
      <c r="C171" s="350" t="s">
        <v>1374</v>
      </c>
      <c r="D171" s="350">
        <v>157</v>
      </c>
      <c r="E171" s="101" t="s">
        <v>21</v>
      </c>
      <c r="F171" s="601"/>
      <c r="G171" s="605"/>
    </row>
    <row r="172" spans="1:7" ht="15.75" customHeight="1" x14ac:dyDescent="0.25">
      <c r="A172" s="92" t="s">
        <v>1373</v>
      </c>
      <c r="B172" s="42" t="s">
        <v>1043</v>
      </c>
      <c r="C172" s="350" t="s">
        <v>1374</v>
      </c>
      <c r="D172" s="350">
        <v>158</v>
      </c>
      <c r="E172" s="101">
        <v>315</v>
      </c>
      <c r="F172" s="601">
        <v>57</v>
      </c>
      <c r="G172" s="605"/>
    </row>
    <row r="173" spans="1:7" ht="15.75" customHeight="1" x14ac:dyDescent="0.25">
      <c r="A173" s="92" t="s">
        <v>1373</v>
      </c>
      <c r="B173" s="42" t="s">
        <v>1043</v>
      </c>
      <c r="C173" s="350" t="s">
        <v>1374</v>
      </c>
      <c r="D173" s="350">
        <v>158</v>
      </c>
      <c r="E173" s="101">
        <v>400</v>
      </c>
      <c r="F173" s="601"/>
      <c r="G173" s="605"/>
    </row>
    <row r="174" spans="1:7" ht="15.75" customHeight="1" x14ac:dyDescent="0.25">
      <c r="A174" s="92" t="s">
        <v>1373</v>
      </c>
      <c r="B174" s="42" t="s">
        <v>1043</v>
      </c>
      <c r="C174" s="350" t="s">
        <v>1374</v>
      </c>
      <c r="D174" s="350">
        <v>159</v>
      </c>
      <c r="E174" s="101">
        <v>400</v>
      </c>
      <c r="F174" s="574">
        <v>228</v>
      </c>
      <c r="G174" s="605"/>
    </row>
    <row r="175" spans="1:7" ht="15.75" customHeight="1" x14ac:dyDescent="0.25">
      <c r="A175" s="92" t="s">
        <v>1373</v>
      </c>
      <c r="B175" s="42" t="s">
        <v>1043</v>
      </c>
      <c r="C175" s="350" t="s">
        <v>1374</v>
      </c>
      <c r="D175" s="350">
        <v>160</v>
      </c>
      <c r="E175" s="101">
        <v>400</v>
      </c>
      <c r="F175" s="574">
        <v>228</v>
      </c>
      <c r="G175" s="605"/>
    </row>
    <row r="176" spans="1:7" ht="15.75" customHeight="1" x14ac:dyDescent="0.25">
      <c r="A176" s="92" t="s">
        <v>1373</v>
      </c>
      <c r="B176" s="42" t="s">
        <v>1043</v>
      </c>
      <c r="C176" s="350" t="s">
        <v>1374</v>
      </c>
      <c r="D176" s="350">
        <v>161</v>
      </c>
      <c r="E176" s="101">
        <v>400</v>
      </c>
      <c r="F176" s="574">
        <v>54</v>
      </c>
      <c r="G176" s="605"/>
    </row>
    <row r="177" spans="1:7" ht="15.75" customHeight="1" x14ac:dyDescent="0.25">
      <c r="A177" s="92" t="s">
        <v>1373</v>
      </c>
      <c r="B177" s="42" t="s">
        <v>1043</v>
      </c>
      <c r="C177" s="350" t="s">
        <v>1374</v>
      </c>
      <c r="D177" s="350">
        <v>162</v>
      </c>
      <c r="E177" s="101">
        <v>320</v>
      </c>
      <c r="F177" s="574">
        <v>170</v>
      </c>
      <c r="G177" s="605"/>
    </row>
    <row r="178" spans="1:7" ht="15.75" customHeight="1" x14ac:dyDescent="0.25">
      <c r="A178" s="92" t="s">
        <v>1373</v>
      </c>
      <c r="B178" s="42" t="s">
        <v>1043</v>
      </c>
      <c r="C178" s="350" t="s">
        <v>1374</v>
      </c>
      <c r="D178" s="350">
        <v>163</v>
      </c>
      <c r="E178" s="101">
        <v>180</v>
      </c>
      <c r="F178" s="574">
        <v>146</v>
      </c>
      <c r="G178" s="605"/>
    </row>
    <row r="179" spans="1:7" ht="15.75" customHeight="1" x14ac:dyDescent="0.25">
      <c r="A179" s="92" t="s">
        <v>1373</v>
      </c>
      <c r="B179" s="42" t="s">
        <v>1043</v>
      </c>
      <c r="C179" s="350" t="s">
        <v>1374</v>
      </c>
      <c r="D179" s="350">
        <v>164</v>
      </c>
      <c r="E179" s="101">
        <v>320</v>
      </c>
      <c r="F179" s="601">
        <v>202</v>
      </c>
      <c r="G179" s="605"/>
    </row>
    <row r="180" spans="1:7" ht="15.75" customHeight="1" x14ac:dyDescent="0.25">
      <c r="A180" s="92" t="s">
        <v>1373</v>
      </c>
      <c r="B180" s="42" t="s">
        <v>1043</v>
      </c>
      <c r="C180" s="350" t="s">
        <v>1374</v>
      </c>
      <c r="D180" s="350">
        <v>164</v>
      </c>
      <c r="E180" s="101" t="s">
        <v>29</v>
      </c>
      <c r="F180" s="601"/>
      <c r="G180" s="605"/>
    </row>
    <row r="181" spans="1:7" ht="15.75" customHeight="1" x14ac:dyDescent="0.25">
      <c r="A181" s="92" t="s">
        <v>1373</v>
      </c>
      <c r="B181" s="42" t="s">
        <v>1043</v>
      </c>
      <c r="C181" s="350" t="s">
        <v>1374</v>
      </c>
      <c r="D181" s="350">
        <v>165</v>
      </c>
      <c r="E181" s="548">
        <v>250</v>
      </c>
      <c r="F181" s="601">
        <v>118</v>
      </c>
      <c r="G181" s="605"/>
    </row>
    <row r="182" spans="1:7" ht="15.75" customHeight="1" x14ac:dyDescent="0.25">
      <c r="A182" s="92" t="s">
        <v>1373</v>
      </c>
      <c r="B182" s="42" t="s">
        <v>1043</v>
      </c>
      <c r="C182" s="350" t="s">
        <v>1374</v>
      </c>
      <c r="D182" s="350">
        <v>165</v>
      </c>
      <c r="E182" s="548" t="s">
        <v>22</v>
      </c>
      <c r="F182" s="601"/>
      <c r="G182" s="605"/>
    </row>
    <row r="183" spans="1:7" ht="15.75" customHeight="1" x14ac:dyDescent="0.25">
      <c r="A183" s="92" t="s">
        <v>1373</v>
      </c>
      <c r="B183" s="42" t="s">
        <v>1043</v>
      </c>
      <c r="C183" s="350" t="s">
        <v>1374</v>
      </c>
      <c r="D183" s="350">
        <v>166</v>
      </c>
      <c r="E183" s="101">
        <v>400</v>
      </c>
      <c r="F183" s="574">
        <v>192</v>
      </c>
      <c r="G183" s="605"/>
    </row>
    <row r="184" spans="1:7" ht="15.75" x14ac:dyDescent="0.25">
      <c r="A184" s="92" t="s">
        <v>1373</v>
      </c>
      <c r="B184" s="42" t="s">
        <v>1043</v>
      </c>
      <c r="C184" s="350" t="s">
        <v>1374</v>
      </c>
      <c r="D184" s="350">
        <v>167</v>
      </c>
      <c r="E184" s="101">
        <v>400</v>
      </c>
      <c r="F184" s="601">
        <v>36</v>
      </c>
      <c r="G184" s="605"/>
    </row>
    <row r="185" spans="1:7" ht="15.75" x14ac:dyDescent="0.25">
      <c r="A185" s="92" t="s">
        <v>1373</v>
      </c>
      <c r="B185" s="42" t="s">
        <v>1043</v>
      </c>
      <c r="C185" s="350" t="s">
        <v>1374</v>
      </c>
      <c r="D185" s="350">
        <v>167</v>
      </c>
      <c r="E185" s="101">
        <v>320</v>
      </c>
      <c r="F185" s="601"/>
      <c r="G185" s="65"/>
    </row>
    <row r="186" spans="1:7" ht="15.75" x14ac:dyDescent="0.25">
      <c r="A186" s="92" t="s">
        <v>1373</v>
      </c>
      <c r="B186" s="42" t="s">
        <v>1043</v>
      </c>
      <c r="C186" s="350" t="s">
        <v>1374</v>
      </c>
      <c r="D186" s="350">
        <v>168</v>
      </c>
      <c r="E186" s="101">
        <v>400</v>
      </c>
      <c r="F186" s="574">
        <v>204</v>
      </c>
      <c r="G186" s="65"/>
    </row>
    <row r="187" spans="1:7" ht="15.75" x14ac:dyDescent="0.25">
      <c r="A187" s="92" t="s">
        <v>1373</v>
      </c>
      <c r="B187" s="42" t="s">
        <v>1043</v>
      </c>
      <c r="C187" s="350" t="s">
        <v>1374</v>
      </c>
      <c r="D187" s="350">
        <v>169</v>
      </c>
      <c r="E187" s="101">
        <v>400</v>
      </c>
      <c r="F187" s="601">
        <v>208</v>
      </c>
      <c r="G187" s="65"/>
    </row>
    <row r="188" spans="1:7" ht="15.75" x14ac:dyDescent="0.25">
      <c r="A188" s="92" t="s">
        <v>1373</v>
      </c>
      <c r="B188" s="42" t="s">
        <v>1043</v>
      </c>
      <c r="C188" s="350" t="s">
        <v>1374</v>
      </c>
      <c r="D188" s="350">
        <v>169</v>
      </c>
      <c r="E188" s="101" t="s">
        <v>21</v>
      </c>
      <c r="F188" s="601"/>
      <c r="G188" s="65"/>
    </row>
    <row r="189" spans="1:7" ht="15.75" x14ac:dyDescent="0.25">
      <c r="A189" s="92" t="s">
        <v>1373</v>
      </c>
      <c r="B189" s="42" t="s">
        <v>1043</v>
      </c>
      <c r="C189" s="350" t="s">
        <v>1374</v>
      </c>
      <c r="D189" s="350">
        <v>170</v>
      </c>
      <c r="E189" s="101">
        <v>400</v>
      </c>
      <c r="F189" s="574">
        <v>15</v>
      </c>
      <c r="G189" s="65"/>
    </row>
    <row r="190" spans="1:7" ht="15.75" x14ac:dyDescent="0.25">
      <c r="A190" s="92" t="s">
        <v>1373</v>
      </c>
      <c r="B190" s="42" t="s">
        <v>1043</v>
      </c>
      <c r="C190" s="350" t="s">
        <v>1374</v>
      </c>
      <c r="D190" s="350">
        <v>171</v>
      </c>
      <c r="E190" s="101">
        <v>400</v>
      </c>
      <c r="F190" s="601">
        <v>240</v>
      </c>
      <c r="G190" s="65"/>
    </row>
    <row r="191" spans="1:7" ht="15.75" x14ac:dyDescent="0.25">
      <c r="A191" s="92" t="s">
        <v>1373</v>
      </c>
      <c r="B191" s="42" t="s">
        <v>1043</v>
      </c>
      <c r="C191" s="350" t="s">
        <v>1374</v>
      </c>
      <c r="D191" s="350">
        <v>171</v>
      </c>
      <c r="E191" s="101" t="s">
        <v>21</v>
      </c>
      <c r="F191" s="601"/>
      <c r="G191" s="65"/>
    </row>
    <row r="192" spans="1:7" ht="15.75" x14ac:dyDescent="0.25">
      <c r="A192" s="92" t="s">
        <v>1373</v>
      </c>
      <c r="B192" s="42" t="s">
        <v>1043</v>
      </c>
      <c r="C192" s="350" t="s">
        <v>1374</v>
      </c>
      <c r="D192" s="350">
        <v>172</v>
      </c>
      <c r="E192" s="101">
        <v>400</v>
      </c>
      <c r="F192" s="601">
        <v>160</v>
      </c>
      <c r="G192" s="65"/>
    </row>
    <row r="193" spans="1:7" ht="15.75" x14ac:dyDescent="0.25">
      <c r="A193" s="92" t="s">
        <v>1373</v>
      </c>
      <c r="B193" s="42" t="s">
        <v>1043</v>
      </c>
      <c r="C193" s="350" t="s">
        <v>1374</v>
      </c>
      <c r="D193" s="350">
        <v>172</v>
      </c>
      <c r="E193" s="101" t="s">
        <v>21</v>
      </c>
      <c r="F193" s="601"/>
      <c r="G193" s="65"/>
    </row>
    <row r="194" spans="1:7" ht="15.75" x14ac:dyDescent="0.25">
      <c r="A194" s="92" t="s">
        <v>1373</v>
      </c>
      <c r="B194" s="42" t="s">
        <v>1043</v>
      </c>
      <c r="C194" s="350" t="s">
        <v>1374</v>
      </c>
      <c r="D194" s="350">
        <v>173</v>
      </c>
      <c r="E194" s="101">
        <v>320</v>
      </c>
      <c r="F194" s="601">
        <v>13</v>
      </c>
      <c r="G194" s="65"/>
    </row>
    <row r="195" spans="1:7" ht="15.75" x14ac:dyDescent="0.25">
      <c r="A195" s="92" t="s">
        <v>1373</v>
      </c>
      <c r="B195" s="42" t="s">
        <v>1043</v>
      </c>
      <c r="C195" s="350" t="s">
        <v>1374</v>
      </c>
      <c r="D195" s="350">
        <v>173</v>
      </c>
      <c r="E195" s="101">
        <v>560</v>
      </c>
      <c r="F195" s="601"/>
      <c r="G195" s="65"/>
    </row>
    <row r="196" spans="1:7" ht="15.75" x14ac:dyDescent="0.25">
      <c r="A196" s="92" t="s">
        <v>1373</v>
      </c>
      <c r="B196" s="42" t="s">
        <v>1043</v>
      </c>
      <c r="C196" s="350" t="s">
        <v>1374</v>
      </c>
      <c r="D196" s="350">
        <v>174</v>
      </c>
      <c r="E196" s="101">
        <v>400</v>
      </c>
      <c r="F196" s="574">
        <v>136</v>
      </c>
      <c r="G196" s="65"/>
    </row>
    <row r="197" spans="1:7" ht="15.75" x14ac:dyDescent="0.25">
      <c r="A197" s="92" t="s">
        <v>1373</v>
      </c>
      <c r="B197" s="42" t="s">
        <v>1043</v>
      </c>
      <c r="C197" s="350" t="s">
        <v>1374</v>
      </c>
      <c r="D197" s="350">
        <v>175</v>
      </c>
      <c r="E197" s="101">
        <v>320</v>
      </c>
      <c r="F197" s="574">
        <v>179</v>
      </c>
      <c r="G197" s="65"/>
    </row>
    <row r="198" spans="1:7" ht="15.75" x14ac:dyDescent="0.25">
      <c r="A198" s="92" t="s">
        <v>1373</v>
      </c>
      <c r="B198" s="42" t="s">
        <v>1043</v>
      </c>
      <c r="C198" s="350" t="s">
        <v>1374</v>
      </c>
      <c r="D198" s="350">
        <v>177</v>
      </c>
      <c r="E198" s="101">
        <v>400</v>
      </c>
      <c r="F198" s="574">
        <v>6</v>
      </c>
      <c r="G198" s="65"/>
    </row>
    <row r="199" spans="1:7" ht="15.75" x14ac:dyDescent="0.25">
      <c r="A199" s="92" t="s">
        <v>1373</v>
      </c>
      <c r="B199" s="42" t="s">
        <v>1043</v>
      </c>
      <c r="C199" s="350" t="s">
        <v>1374</v>
      </c>
      <c r="D199" s="350">
        <v>178</v>
      </c>
      <c r="E199" s="101">
        <v>250</v>
      </c>
      <c r="F199" s="601">
        <v>180</v>
      </c>
      <c r="G199" s="65"/>
    </row>
    <row r="200" spans="1:7" ht="15.75" x14ac:dyDescent="0.25">
      <c r="A200" s="92" t="s">
        <v>1373</v>
      </c>
      <c r="B200" s="42" t="s">
        <v>1043</v>
      </c>
      <c r="C200" s="350" t="s">
        <v>1374</v>
      </c>
      <c r="D200" s="350">
        <v>178</v>
      </c>
      <c r="E200" s="101" t="s">
        <v>22</v>
      </c>
      <c r="F200" s="601"/>
      <c r="G200" s="65"/>
    </row>
    <row r="201" spans="1:7" ht="15.75" x14ac:dyDescent="0.25">
      <c r="A201" s="92" t="s">
        <v>1373</v>
      </c>
      <c r="B201" s="42" t="s">
        <v>1043</v>
      </c>
      <c r="C201" s="350" t="s">
        <v>1374</v>
      </c>
      <c r="D201" s="350">
        <v>180</v>
      </c>
      <c r="E201" s="101">
        <v>630</v>
      </c>
      <c r="F201" s="601">
        <v>70</v>
      </c>
      <c r="G201" s="65"/>
    </row>
    <row r="202" spans="1:7" ht="15.75" x14ac:dyDescent="0.25">
      <c r="A202" s="92" t="s">
        <v>1373</v>
      </c>
      <c r="B202" s="42" t="s">
        <v>1043</v>
      </c>
      <c r="C202" s="350" t="s">
        <v>1374</v>
      </c>
      <c r="D202" s="350">
        <v>180</v>
      </c>
      <c r="E202" s="101" t="s">
        <v>26</v>
      </c>
      <c r="F202" s="601"/>
      <c r="G202" s="65"/>
    </row>
    <row r="203" spans="1:7" ht="15.75" x14ac:dyDescent="0.25">
      <c r="A203" s="92" t="s">
        <v>1373</v>
      </c>
      <c r="B203" s="42" t="s">
        <v>1043</v>
      </c>
      <c r="C203" s="350" t="s">
        <v>1374</v>
      </c>
      <c r="D203" s="350">
        <v>181</v>
      </c>
      <c r="E203" s="101">
        <v>630</v>
      </c>
      <c r="F203" s="601">
        <v>479</v>
      </c>
      <c r="G203" s="65"/>
    </row>
    <row r="204" spans="1:7" ht="15.75" x14ac:dyDescent="0.25">
      <c r="A204" s="92" t="s">
        <v>1373</v>
      </c>
      <c r="B204" s="42" t="s">
        <v>1043</v>
      </c>
      <c r="C204" s="350" t="s">
        <v>1374</v>
      </c>
      <c r="D204" s="350">
        <v>181</v>
      </c>
      <c r="E204" s="101" t="s">
        <v>26</v>
      </c>
      <c r="F204" s="601"/>
      <c r="G204" s="65"/>
    </row>
    <row r="205" spans="1:7" ht="15.75" x14ac:dyDescent="0.25">
      <c r="A205" s="92" t="s">
        <v>1373</v>
      </c>
      <c r="B205" s="42" t="s">
        <v>1043</v>
      </c>
      <c r="C205" s="350" t="s">
        <v>1374</v>
      </c>
      <c r="D205" s="350">
        <v>182</v>
      </c>
      <c r="E205" s="101">
        <v>160</v>
      </c>
      <c r="F205" s="601">
        <v>118</v>
      </c>
      <c r="G205" s="65"/>
    </row>
    <row r="206" spans="1:7" ht="15.75" x14ac:dyDescent="0.25">
      <c r="A206" s="92" t="s">
        <v>1373</v>
      </c>
      <c r="B206" s="42" t="s">
        <v>1043</v>
      </c>
      <c r="C206" s="350" t="s">
        <v>1374</v>
      </c>
      <c r="D206" s="350">
        <v>182</v>
      </c>
      <c r="E206" s="101" t="s">
        <v>27</v>
      </c>
      <c r="F206" s="601"/>
      <c r="G206" s="65"/>
    </row>
    <row r="207" spans="1:7" ht="15.75" x14ac:dyDescent="0.25">
      <c r="A207" s="92" t="s">
        <v>1373</v>
      </c>
      <c r="B207" s="42" t="s">
        <v>1043</v>
      </c>
      <c r="C207" s="350" t="s">
        <v>1374</v>
      </c>
      <c r="D207" s="350">
        <v>184</v>
      </c>
      <c r="E207" s="101">
        <v>400</v>
      </c>
      <c r="F207" s="574">
        <v>212</v>
      </c>
      <c r="G207" s="65"/>
    </row>
    <row r="208" spans="1:7" ht="15.75" x14ac:dyDescent="0.25">
      <c r="A208" s="92" t="s">
        <v>1373</v>
      </c>
      <c r="B208" s="42" t="s">
        <v>1043</v>
      </c>
      <c r="C208" s="350" t="s">
        <v>1374</v>
      </c>
      <c r="D208" s="350">
        <v>185</v>
      </c>
      <c r="E208" s="101">
        <v>250</v>
      </c>
      <c r="F208" s="574">
        <v>25</v>
      </c>
      <c r="G208" s="65"/>
    </row>
    <row r="209" spans="1:7" ht="15.75" x14ac:dyDescent="0.25">
      <c r="A209" s="92" t="s">
        <v>1373</v>
      </c>
      <c r="B209" s="42" t="s">
        <v>1043</v>
      </c>
      <c r="C209" s="350" t="s">
        <v>1374</v>
      </c>
      <c r="D209" s="350">
        <v>186</v>
      </c>
      <c r="E209" s="101">
        <v>320</v>
      </c>
      <c r="F209" s="601">
        <v>0</v>
      </c>
      <c r="G209" s="65"/>
    </row>
    <row r="210" spans="1:7" ht="15.75" x14ac:dyDescent="0.25">
      <c r="A210" s="92" t="s">
        <v>1373</v>
      </c>
      <c r="B210" s="42" t="s">
        <v>1043</v>
      </c>
      <c r="C210" s="350" t="s">
        <v>1374</v>
      </c>
      <c r="D210" s="350">
        <v>186</v>
      </c>
      <c r="E210" s="101">
        <v>180</v>
      </c>
      <c r="F210" s="601"/>
      <c r="G210" s="65"/>
    </row>
    <row r="211" spans="1:7" ht="15.75" x14ac:dyDescent="0.25">
      <c r="A211" s="92" t="s">
        <v>1373</v>
      </c>
      <c r="B211" s="42" t="s">
        <v>1043</v>
      </c>
      <c r="C211" s="350" t="s">
        <v>1374</v>
      </c>
      <c r="D211" s="350">
        <v>187</v>
      </c>
      <c r="E211" s="101">
        <v>320</v>
      </c>
      <c r="F211" s="574">
        <v>154</v>
      </c>
      <c r="G211" s="65"/>
    </row>
    <row r="212" spans="1:7" ht="15.75" x14ac:dyDescent="0.25">
      <c r="A212" s="92" t="s">
        <v>1373</v>
      </c>
      <c r="B212" s="42" t="s">
        <v>1043</v>
      </c>
      <c r="C212" s="350" t="s">
        <v>1374</v>
      </c>
      <c r="D212" s="350">
        <v>189</v>
      </c>
      <c r="E212" s="101">
        <v>400</v>
      </c>
      <c r="F212" s="601">
        <v>344</v>
      </c>
      <c r="G212" s="65"/>
    </row>
    <row r="213" spans="1:7" ht="15.75" x14ac:dyDescent="0.25">
      <c r="A213" s="92" t="s">
        <v>1373</v>
      </c>
      <c r="B213" s="42" t="s">
        <v>1043</v>
      </c>
      <c r="C213" s="350" t="s">
        <v>1374</v>
      </c>
      <c r="D213" s="350">
        <v>189</v>
      </c>
      <c r="E213" s="350" t="s">
        <v>21</v>
      </c>
      <c r="F213" s="601"/>
      <c r="G213" s="65"/>
    </row>
    <row r="214" spans="1:7" ht="15.75" x14ac:dyDescent="0.25">
      <c r="A214" s="92" t="s">
        <v>1373</v>
      </c>
      <c r="B214" s="42" t="s">
        <v>1043</v>
      </c>
      <c r="C214" s="350" t="s">
        <v>1374</v>
      </c>
      <c r="D214" s="350">
        <v>190</v>
      </c>
      <c r="E214" s="101">
        <v>320</v>
      </c>
      <c r="F214" s="574">
        <v>189</v>
      </c>
      <c r="G214" s="65"/>
    </row>
    <row r="215" spans="1:7" ht="15.75" x14ac:dyDescent="0.25">
      <c r="A215" s="92" t="s">
        <v>1373</v>
      </c>
      <c r="B215" s="42" t="s">
        <v>1043</v>
      </c>
      <c r="C215" s="350" t="s">
        <v>1374</v>
      </c>
      <c r="D215" s="350">
        <v>191</v>
      </c>
      <c r="E215" s="101">
        <v>400</v>
      </c>
      <c r="F215" s="574">
        <v>332</v>
      </c>
      <c r="G215" s="65"/>
    </row>
    <row r="216" spans="1:7" ht="15.75" x14ac:dyDescent="0.25">
      <c r="A216" s="92" t="s">
        <v>1373</v>
      </c>
      <c r="B216" s="42" t="s">
        <v>1043</v>
      </c>
      <c r="C216" s="350" t="s">
        <v>1374</v>
      </c>
      <c r="D216" s="350">
        <v>192</v>
      </c>
      <c r="E216" s="101">
        <v>320</v>
      </c>
      <c r="F216" s="574">
        <v>54</v>
      </c>
      <c r="G216" s="65"/>
    </row>
    <row r="217" spans="1:7" ht="15.75" x14ac:dyDescent="0.25">
      <c r="A217" s="92" t="s">
        <v>1373</v>
      </c>
      <c r="B217" s="42" t="s">
        <v>1043</v>
      </c>
      <c r="C217" s="350" t="s">
        <v>1374</v>
      </c>
      <c r="D217" s="350">
        <v>194</v>
      </c>
      <c r="E217" s="101">
        <v>400</v>
      </c>
      <c r="F217" s="574">
        <v>276</v>
      </c>
      <c r="G217" s="65"/>
    </row>
    <row r="218" spans="1:7" ht="15.75" x14ac:dyDescent="0.25">
      <c r="A218" s="92" t="s">
        <v>1373</v>
      </c>
      <c r="B218" s="42" t="s">
        <v>1043</v>
      </c>
      <c r="C218" s="350" t="s">
        <v>1374</v>
      </c>
      <c r="D218" s="350">
        <v>195</v>
      </c>
      <c r="E218" s="101">
        <v>400</v>
      </c>
      <c r="F218" s="601">
        <v>5</v>
      </c>
      <c r="G218" s="65"/>
    </row>
    <row r="219" spans="1:7" ht="15.75" x14ac:dyDescent="0.25">
      <c r="A219" s="92" t="s">
        <v>1373</v>
      </c>
      <c r="B219" s="42" t="s">
        <v>1043</v>
      </c>
      <c r="C219" s="350" t="s">
        <v>1374</v>
      </c>
      <c r="D219" s="350">
        <v>195</v>
      </c>
      <c r="E219" s="101" t="s">
        <v>21</v>
      </c>
      <c r="F219" s="601"/>
      <c r="G219" s="65"/>
    </row>
    <row r="220" spans="1:7" ht="15.75" x14ac:dyDescent="0.25">
      <c r="A220" s="92" t="s">
        <v>1373</v>
      </c>
      <c r="B220" s="42" t="s">
        <v>1043</v>
      </c>
      <c r="C220" s="350" t="s">
        <v>1374</v>
      </c>
      <c r="D220" s="350">
        <v>196</v>
      </c>
      <c r="E220" s="101">
        <v>400</v>
      </c>
      <c r="F220" s="601">
        <v>139</v>
      </c>
      <c r="G220" s="65"/>
    </row>
    <row r="221" spans="1:7" ht="15.75" x14ac:dyDescent="0.25">
      <c r="A221" s="92" t="s">
        <v>1373</v>
      </c>
      <c r="B221" s="42" t="s">
        <v>1043</v>
      </c>
      <c r="C221" s="350" t="s">
        <v>1374</v>
      </c>
      <c r="D221" s="350">
        <v>196</v>
      </c>
      <c r="E221" s="101">
        <v>320</v>
      </c>
      <c r="F221" s="601"/>
      <c r="G221" s="65"/>
    </row>
    <row r="222" spans="1:7" ht="15.75" x14ac:dyDescent="0.25">
      <c r="A222" s="92" t="s">
        <v>1373</v>
      </c>
      <c r="B222" s="42" t="s">
        <v>1043</v>
      </c>
      <c r="C222" s="350" t="s">
        <v>1374</v>
      </c>
      <c r="D222" s="350">
        <v>197</v>
      </c>
      <c r="E222" s="101">
        <v>320</v>
      </c>
      <c r="F222" s="601">
        <v>0</v>
      </c>
      <c r="G222" s="65"/>
    </row>
    <row r="223" spans="1:7" ht="15.75" x14ac:dyDescent="0.25">
      <c r="A223" s="92" t="s">
        <v>1373</v>
      </c>
      <c r="B223" s="42" t="s">
        <v>1043</v>
      </c>
      <c r="C223" s="350" t="s">
        <v>1374</v>
      </c>
      <c r="D223" s="350">
        <v>197</v>
      </c>
      <c r="E223" s="101" t="s">
        <v>29</v>
      </c>
      <c r="F223" s="601"/>
      <c r="G223" s="65"/>
    </row>
    <row r="224" spans="1:7" ht="15.75" x14ac:dyDescent="0.25">
      <c r="A224" s="92" t="s">
        <v>1373</v>
      </c>
      <c r="B224" s="42" t="s">
        <v>1043</v>
      </c>
      <c r="C224" s="350" t="s">
        <v>1374</v>
      </c>
      <c r="D224" s="350">
        <v>198</v>
      </c>
      <c r="E224" s="101">
        <v>320</v>
      </c>
      <c r="F224" s="574">
        <v>192</v>
      </c>
      <c r="G224" s="65"/>
    </row>
    <row r="225" spans="1:7" ht="15.75" x14ac:dyDescent="0.25">
      <c r="A225" s="92" t="s">
        <v>1373</v>
      </c>
      <c r="B225" s="42" t="s">
        <v>1043</v>
      </c>
      <c r="C225" s="350" t="s">
        <v>1374</v>
      </c>
      <c r="D225" s="350">
        <v>199</v>
      </c>
      <c r="E225" s="101">
        <v>630</v>
      </c>
      <c r="F225" s="601">
        <v>353</v>
      </c>
      <c r="G225" s="65"/>
    </row>
    <row r="226" spans="1:7" ht="15.75" x14ac:dyDescent="0.25">
      <c r="A226" s="92" t="s">
        <v>1373</v>
      </c>
      <c r="B226" s="42" t="s">
        <v>1043</v>
      </c>
      <c r="C226" s="350" t="s">
        <v>1374</v>
      </c>
      <c r="D226" s="350">
        <v>199</v>
      </c>
      <c r="E226" s="101" t="s">
        <v>26</v>
      </c>
      <c r="F226" s="601"/>
      <c r="G226" s="65"/>
    </row>
    <row r="227" spans="1:7" ht="15.75" x14ac:dyDescent="0.25">
      <c r="A227" s="92" t="s">
        <v>1373</v>
      </c>
      <c r="B227" s="42" t="s">
        <v>1043</v>
      </c>
      <c r="C227" s="350" t="s">
        <v>1374</v>
      </c>
      <c r="D227" s="350">
        <v>200</v>
      </c>
      <c r="E227" s="101">
        <v>630</v>
      </c>
      <c r="F227" s="601">
        <v>302</v>
      </c>
      <c r="G227" s="65"/>
    </row>
    <row r="228" spans="1:7" ht="15.75" x14ac:dyDescent="0.25">
      <c r="A228" s="92" t="s">
        <v>1373</v>
      </c>
      <c r="B228" s="42" t="s">
        <v>1043</v>
      </c>
      <c r="C228" s="350" t="s">
        <v>1374</v>
      </c>
      <c r="D228" s="350">
        <v>200</v>
      </c>
      <c r="E228" s="101" t="s">
        <v>26</v>
      </c>
      <c r="F228" s="601"/>
      <c r="G228" s="65"/>
    </row>
    <row r="229" spans="1:7" ht="15.75" x14ac:dyDescent="0.25">
      <c r="A229" s="92" t="s">
        <v>1373</v>
      </c>
      <c r="B229" s="42" t="s">
        <v>1043</v>
      </c>
      <c r="C229" s="350" t="s">
        <v>1374</v>
      </c>
      <c r="D229" s="350">
        <v>201</v>
      </c>
      <c r="E229" s="101">
        <v>320</v>
      </c>
      <c r="F229" s="601">
        <v>131</v>
      </c>
      <c r="G229" s="65"/>
    </row>
    <row r="230" spans="1:7" ht="15.75" x14ac:dyDescent="0.25">
      <c r="A230" s="92" t="s">
        <v>1373</v>
      </c>
      <c r="B230" s="42" t="s">
        <v>1043</v>
      </c>
      <c r="C230" s="350" t="s">
        <v>1374</v>
      </c>
      <c r="D230" s="350">
        <v>201</v>
      </c>
      <c r="E230" s="101" t="s">
        <v>29</v>
      </c>
      <c r="F230" s="601"/>
      <c r="G230" s="65"/>
    </row>
    <row r="231" spans="1:7" ht="15.75" x14ac:dyDescent="0.25">
      <c r="A231" s="92" t="s">
        <v>1373</v>
      </c>
      <c r="B231" s="42" t="s">
        <v>1043</v>
      </c>
      <c r="C231" s="350" t="s">
        <v>1374</v>
      </c>
      <c r="D231" s="350">
        <v>202</v>
      </c>
      <c r="E231" s="101">
        <v>400</v>
      </c>
      <c r="F231" s="601">
        <v>148</v>
      </c>
      <c r="G231" s="65"/>
    </row>
    <row r="232" spans="1:7" ht="15.75" x14ac:dyDescent="0.25">
      <c r="A232" s="92" t="s">
        <v>1373</v>
      </c>
      <c r="B232" s="42" t="s">
        <v>1043</v>
      </c>
      <c r="C232" s="350" t="s">
        <v>1374</v>
      </c>
      <c r="D232" s="350">
        <v>202</v>
      </c>
      <c r="E232" s="101" t="s">
        <v>21</v>
      </c>
      <c r="F232" s="601"/>
      <c r="G232" s="65"/>
    </row>
    <row r="233" spans="1:7" ht="15.75" x14ac:dyDescent="0.25">
      <c r="A233" s="92" t="s">
        <v>1373</v>
      </c>
      <c r="B233" s="42" t="s">
        <v>1043</v>
      </c>
      <c r="C233" s="350" t="s">
        <v>1374</v>
      </c>
      <c r="D233" s="350">
        <v>203</v>
      </c>
      <c r="E233" s="101">
        <v>630</v>
      </c>
      <c r="F233" s="601">
        <v>353</v>
      </c>
      <c r="G233" s="65"/>
    </row>
    <row r="234" spans="1:7" ht="15.75" x14ac:dyDescent="0.25">
      <c r="A234" s="92" t="s">
        <v>1373</v>
      </c>
      <c r="B234" s="42" t="s">
        <v>1043</v>
      </c>
      <c r="C234" s="350" t="s">
        <v>1374</v>
      </c>
      <c r="D234" s="350">
        <v>203</v>
      </c>
      <c r="E234" s="101" t="s">
        <v>26</v>
      </c>
      <c r="F234" s="601"/>
      <c r="G234" s="65"/>
    </row>
    <row r="235" spans="1:7" ht="15.75" x14ac:dyDescent="0.25">
      <c r="A235" s="92" t="s">
        <v>1373</v>
      </c>
      <c r="B235" s="42" t="s">
        <v>1043</v>
      </c>
      <c r="C235" s="350" t="s">
        <v>1374</v>
      </c>
      <c r="D235" s="350">
        <v>204</v>
      </c>
      <c r="E235" s="101">
        <v>400</v>
      </c>
      <c r="F235" s="601">
        <v>146</v>
      </c>
      <c r="G235" s="65"/>
    </row>
    <row r="236" spans="1:7" ht="15.75" x14ac:dyDescent="0.25">
      <c r="A236" s="92" t="s">
        <v>1373</v>
      </c>
      <c r="B236" s="42" t="s">
        <v>1043</v>
      </c>
      <c r="C236" s="350" t="s">
        <v>1374</v>
      </c>
      <c r="D236" s="350">
        <v>204</v>
      </c>
      <c r="E236" s="101">
        <v>400</v>
      </c>
      <c r="F236" s="601"/>
      <c r="G236" s="65"/>
    </row>
    <row r="237" spans="1:7" ht="15.75" x14ac:dyDescent="0.25">
      <c r="A237" s="92" t="s">
        <v>1373</v>
      </c>
      <c r="B237" s="42" t="s">
        <v>1043</v>
      </c>
      <c r="C237" s="350" t="s">
        <v>1374</v>
      </c>
      <c r="D237" s="350">
        <v>205</v>
      </c>
      <c r="E237" s="101">
        <v>400</v>
      </c>
      <c r="F237" s="574">
        <v>8</v>
      </c>
      <c r="G237" s="65"/>
    </row>
    <row r="238" spans="1:7" ht="15.75" x14ac:dyDescent="0.25">
      <c r="A238" s="92" t="s">
        <v>1373</v>
      </c>
      <c r="B238" s="42" t="s">
        <v>1043</v>
      </c>
      <c r="C238" s="350" t="s">
        <v>1374</v>
      </c>
      <c r="D238" s="350">
        <v>206</v>
      </c>
      <c r="E238" s="101">
        <v>400</v>
      </c>
      <c r="F238" s="574">
        <v>76</v>
      </c>
      <c r="G238" s="65"/>
    </row>
    <row r="239" spans="1:7" ht="15.75" x14ac:dyDescent="0.25">
      <c r="A239" s="92" t="s">
        <v>1373</v>
      </c>
      <c r="B239" s="42" t="s">
        <v>1043</v>
      </c>
      <c r="C239" s="350" t="s">
        <v>1374</v>
      </c>
      <c r="D239" s="350">
        <v>207</v>
      </c>
      <c r="E239" s="101">
        <v>400</v>
      </c>
      <c r="F239" s="601">
        <v>196</v>
      </c>
      <c r="G239" s="65"/>
    </row>
    <row r="240" spans="1:7" ht="15.75" x14ac:dyDescent="0.25">
      <c r="A240" s="92" t="s">
        <v>1373</v>
      </c>
      <c r="B240" s="42" t="s">
        <v>1043</v>
      </c>
      <c r="C240" s="350" t="s">
        <v>1374</v>
      </c>
      <c r="D240" s="350">
        <v>207</v>
      </c>
      <c r="E240" s="101" t="s">
        <v>21</v>
      </c>
      <c r="F240" s="601"/>
      <c r="G240" s="65"/>
    </row>
    <row r="241" spans="1:7" ht="15.75" x14ac:dyDescent="0.25">
      <c r="A241" s="92" t="s">
        <v>1373</v>
      </c>
      <c r="B241" s="42" t="s">
        <v>1043</v>
      </c>
      <c r="C241" s="350" t="s">
        <v>1374</v>
      </c>
      <c r="D241" s="350">
        <v>209</v>
      </c>
      <c r="E241" s="101">
        <v>400</v>
      </c>
      <c r="F241" s="616">
        <v>228</v>
      </c>
      <c r="G241" s="65"/>
    </row>
    <row r="242" spans="1:7" ht="15.75" x14ac:dyDescent="0.25">
      <c r="A242" s="92" t="s">
        <v>1373</v>
      </c>
      <c r="B242" s="42" t="s">
        <v>1043</v>
      </c>
      <c r="C242" s="350" t="s">
        <v>1374</v>
      </c>
      <c r="D242" s="350">
        <v>209</v>
      </c>
      <c r="E242" s="101" t="s">
        <v>21</v>
      </c>
      <c r="F242" s="616"/>
      <c r="G242" s="65"/>
    </row>
    <row r="243" spans="1:7" ht="15.75" x14ac:dyDescent="0.25">
      <c r="A243" s="92" t="s">
        <v>1373</v>
      </c>
      <c r="B243" s="42" t="s">
        <v>1043</v>
      </c>
      <c r="C243" s="350" t="s">
        <v>1374</v>
      </c>
      <c r="D243" s="350">
        <v>210</v>
      </c>
      <c r="E243" s="101">
        <v>400</v>
      </c>
      <c r="F243" s="601">
        <v>204</v>
      </c>
      <c r="G243" s="65"/>
    </row>
    <row r="244" spans="1:7" ht="15.75" x14ac:dyDescent="0.25">
      <c r="A244" s="92" t="s">
        <v>1373</v>
      </c>
      <c r="B244" s="42" t="s">
        <v>1043</v>
      </c>
      <c r="C244" s="350" t="s">
        <v>1374</v>
      </c>
      <c r="D244" s="350">
        <v>210</v>
      </c>
      <c r="E244" s="101" t="s">
        <v>21</v>
      </c>
      <c r="F244" s="601"/>
      <c r="G244" s="65"/>
    </row>
    <row r="245" spans="1:7" ht="15.75" x14ac:dyDescent="0.25">
      <c r="A245" s="92" t="s">
        <v>1373</v>
      </c>
      <c r="B245" s="42" t="s">
        <v>1043</v>
      </c>
      <c r="C245" s="350" t="s">
        <v>1374</v>
      </c>
      <c r="D245" s="350">
        <v>211</v>
      </c>
      <c r="E245" s="101">
        <v>320</v>
      </c>
      <c r="F245" s="601">
        <v>26</v>
      </c>
      <c r="G245" s="65"/>
    </row>
    <row r="246" spans="1:7" ht="15.75" x14ac:dyDescent="0.25">
      <c r="A246" s="92" t="s">
        <v>1373</v>
      </c>
      <c r="B246" s="42" t="s">
        <v>1043</v>
      </c>
      <c r="C246" s="350" t="s">
        <v>1374</v>
      </c>
      <c r="D246" s="350">
        <v>211</v>
      </c>
      <c r="E246" s="101">
        <v>400</v>
      </c>
      <c r="F246" s="601"/>
      <c r="G246" s="65"/>
    </row>
    <row r="247" spans="1:7" ht="15.75" x14ac:dyDescent="0.25">
      <c r="A247" s="92" t="s">
        <v>1373</v>
      </c>
      <c r="B247" s="42" t="s">
        <v>1043</v>
      </c>
      <c r="C247" s="350" t="s">
        <v>1374</v>
      </c>
      <c r="D247" s="350">
        <v>213</v>
      </c>
      <c r="E247" s="101">
        <v>400</v>
      </c>
      <c r="F247" s="601">
        <v>204</v>
      </c>
      <c r="G247" s="65"/>
    </row>
    <row r="248" spans="1:7" ht="15.75" x14ac:dyDescent="0.25">
      <c r="A248" s="92" t="s">
        <v>1373</v>
      </c>
      <c r="B248" s="42" t="s">
        <v>1043</v>
      </c>
      <c r="C248" s="350" t="s">
        <v>1374</v>
      </c>
      <c r="D248" s="350">
        <v>213</v>
      </c>
      <c r="E248" s="101" t="s">
        <v>21</v>
      </c>
      <c r="F248" s="601"/>
      <c r="G248" s="65"/>
    </row>
    <row r="249" spans="1:7" ht="15.75" x14ac:dyDescent="0.25">
      <c r="A249" s="92" t="s">
        <v>1373</v>
      </c>
      <c r="B249" s="42" t="s">
        <v>1043</v>
      </c>
      <c r="C249" s="350" t="s">
        <v>1374</v>
      </c>
      <c r="D249" s="350">
        <v>214</v>
      </c>
      <c r="E249" s="101">
        <v>400</v>
      </c>
      <c r="F249" s="601">
        <v>184</v>
      </c>
      <c r="G249" s="65"/>
    </row>
    <row r="250" spans="1:7" ht="15.75" x14ac:dyDescent="0.25">
      <c r="A250" s="92" t="s">
        <v>1373</v>
      </c>
      <c r="B250" s="42" t="s">
        <v>1043</v>
      </c>
      <c r="C250" s="350" t="s">
        <v>1374</v>
      </c>
      <c r="D250" s="350">
        <v>214</v>
      </c>
      <c r="E250" s="101" t="s">
        <v>21</v>
      </c>
      <c r="F250" s="601"/>
      <c r="G250" s="65"/>
    </row>
    <row r="251" spans="1:7" ht="15.75" x14ac:dyDescent="0.25">
      <c r="A251" s="92" t="s">
        <v>1373</v>
      </c>
      <c r="B251" s="42" t="s">
        <v>1043</v>
      </c>
      <c r="C251" s="350" t="s">
        <v>1374</v>
      </c>
      <c r="D251" s="350">
        <v>215</v>
      </c>
      <c r="E251" s="101">
        <v>400</v>
      </c>
      <c r="F251" s="574">
        <v>260</v>
      </c>
      <c r="G251" s="65"/>
    </row>
    <row r="252" spans="1:7" ht="15.75" x14ac:dyDescent="0.25">
      <c r="A252" s="92" t="s">
        <v>1373</v>
      </c>
      <c r="B252" s="42" t="s">
        <v>1043</v>
      </c>
      <c r="C252" s="350" t="s">
        <v>1374</v>
      </c>
      <c r="D252" s="350">
        <v>216</v>
      </c>
      <c r="E252" s="101">
        <v>320</v>
      </c>
      <c r="F252" s="574">
        <v>115</v>
      </c>
      <c r="G252" s="65"/>
    </row>
    <row r="253" spans="1:7" ht="15.75" x14ac:dyDescent="0.25">
      <c r="A253" s="92" t="s">
        <v>1373</v>
      </c>
      <c r="B253" s="42" t="s">
        <v>1043</v>
      </c>
      <c r="C253" s="350" t="s">
        <v>1374</v>
      </c>
      <c r="D253" s="350">
        <v>217</v>
      </c>
      <c r="E253" s="101">
        <v>250</v>
      </c>
      <c r="F253" s="601">
        <v>238</v>
      </c>
      <c r="G253" s="65"/>
    </row>
    <row r="254" spans="1:7" ht="15.75" x14ac:dyDescent="0.25">
      <c r="A254" s="92" t="s">
        <v>1373</v>
      </c>
      <c r="B254" s="42" t="s">
        <v>1043</v>
      </c>
      <c r="C254" s="350" t="s">
        <v>1374</v>
      </c>
      <c r="D254" s="350">
        <v>217</v>
      </c>
      <c r="E254" s="101" t="s">
        <v>22</v>
      </c>
      <c r="F254" s="601"/>
      <c r="G254" s="65"/>
    </row>
    <row r="255" spans="1:7" ht="15.75" x14ac:dyDescent="0.25">
      <c r="A255" s="92" t="s">
        <v>1373</v>
      </c>
      <c r="B255" s="42" t="s">
        <v>1043</v>
      </c>
      <c r="C255" s="350" t="s">
        <v>1374</v>
      </c>
      <c r="D255" s="350">
        <v>219</v>
      </c>
      <c r="E255" s="101">
        <v>400</v>
      </c>
      <c r="F255" s="574">
        <v>260</v>
      </c>
      <c r="G255" s="65"/>
    </row>
    <row r="256" spans="1:7" ht="15.75" x14ac:dyDescent="0.25">
      <c r="A256" s="92" t="s">
        <v>1373</v>
      </c>
      <c r="B256" s="42" t="s">
        <v>1043</v>
      </c>
      <c r="C256" s="350" t="s">
        <v>1374</v>
      </c>
      <c r="D256" s="350">
        <v>220</v>
      </c>
      <c r="E256" s="101">
        <v>250</v>
      </c>
      <c r="F256" s="601">
        <v>55</v>
      </c>
      <c r="G256" s="65"/>
    </row>
    <row r="257" spans="1:7" ht="15.75" x14ac:dyDescent="0.25">
      <c r="A257" s="92" t="s">
        <v>1373</v>
      </c>
      <c r="B257" s="42" t="s">
        <v>1043</v>
      </c>
      <c r="C257" s="350" t="s">
        <v>1374</v>
      </c>
      <c r="D257" s="350">
        <v>220</v>
      </c>
      <c r="E257" s="101" t="s">
        <v>22</v>
      </c>
      <c r="F257" s="601"/>
      <c r="G257" s="65"/>
    </row>
    <row r="258" spans="1:7" ht="15.75" x14ac:dyDescent="0.25">
      <c r="A258" s="92" t="s">
        <v>1373</v>
      </c>
      <c r="B258" s="42" t="s">
        <v>1043</v>
      </c>
      <c r="C258" s="350" t="s">
        <v>1374</v>
      </c>
      <c r="D258" s="350">
        <v>221</v>
      </c>
      <c r="E258" s="101">
        <v>320</v>
      </c>
      <c r="F258" s="601">
        <v>130</v>
      </c>
      <c r="G258" s="65"/>
    </row>
    <row r="259" spans="1:7" ht="15.75" x14ac:dyDescent="0.25">
      <c r="A259" s="92" t="s">
        <v>1373</v>
      </c>
      <c r="B259" s="42" t="s">
        <v>1043</v>
      </c>
      <c r="C259" s="350" t="s">
        <v>1374</v>
      </c>
      <c r="D259" s="350">
        <v>221</v>
      </c>
      <c r="E259" s="101">
        <v>400</v>
      </c>
      <c r="F259" s="601"/>
      <c r="G259" s="65"/>
    </row>
    <row r="260" spans="1:7" ht="24" customHeight="1" x14ac:dyDescent="0.25">
      <c r="A260" s="92" t="s">
        <v>1373</v>
      </c>
      <c r="B260" s="42" t="s">
        <v>1043</v>
      </c>
      <c r="C260" s="350" t="s">
        <v>1374</v>
      </c>
      <c r="D260" s="350">
        <v>222</v>
      </c>
      <c r="E260" s="101">
        <v>320</v>
      </c>
      <c r="F260" s="601">
        <v>126</v>
      </c>
      <c r="G260" s="65"/>
    </row>
    <row r="261" spans="1:7" ht="15.75" x14ac:dyDescent="0.25">
      <c r="A261" s="92" t="s">
        <v>1373</v>
      </c>
      <c r="B261" s="42" t="s">
        <v>1043</v>
      </c>
      <c r="C261" s="350" t="s">
        <v>1374</v>
      </c>
      <c r="D261" s="350">
        <v>222</v>
      </c>
      <c r="E261" s="101">
        <v>400</v>
      </c>
      <c r="F261" s="601"/>
      <c r="G261" s="65"/>
    </row>
    <row r="262" spans="1:7" ht="15.75" x14ac:dyDescent="0.25">
      <c r="A262" s="92" t="s">
        <v>1373</v>
      </c>
      <c r="B262" s="42" t="s">
        <v>1043</v>
      </c>
      <c r="C262" s="350" t="s">
        <v>1374</v>
      </c>
      <c r="D262" s="350">
        <v>223</v>
      </c>
      <c r="E262" s="359">
        <v>400</v>
      </c>
      <c r="F262" s="601">
        <v>148</v>
      </c>
      <c r="G262" s="65"/>
    </row>
    <row r="263" spans="1:7" ht="15.75" x14ac:dyDescent="0.25">
      <c r="A263" s="92" t="s">
        <v>1373</v>
      </c>
      <c r="B263" s="42" t="s">
        <v>1043</v>
      </c>
      <c r="C263" s="350" t="s">
        <v>1374</v>
      </c>
      <c r="D263" s="350">
        <v>223</v>
      </c>
      <c r="E263" s="101" t="s">
        <v>21</v>
      </c>
      <c r="F263" s="601"/>
      <c r="G263" s="65"/>
    </row>
    <row r="264" spans="1:7" ht="15.75" x14ac:dyDescent="0.25">
      <c r="A264" s="92" t="s">
        <v>1373</v>
      </c>
      <c r="B264" s="42" t="s">
        <v>1043</v>
      </c>
      <c r="C264" s="350" t="s">
        <v>1374</v>
      </c>
      <c r="D264" s="350">
        <v>225</v>
      </c>
      <c r="E264" s="101">
        <v>630</v>
      </c>
      <c r="F264" s="601">
        <v>110</v>
      </c>
      <c r="G264" s="65"/>
    </row>
    <row r="265" spans="1:7" ht="15.75" x14ac:dyDescent="0.25">
      <c r="A265" s="92" t="s">
        <v>1373</v>
      </c>
      <c r="B265" s="42" t="s">
        <v>1043</v>
      </c>
      <c r="C265" s="350" t="s">
        <v>1374</v>
      </c>
      <c r="D265" s="350">
        <v>225</v>
      </c>
      <c r="E265" s="101" t="s">
        <v>26</v>
      </c>
      <c r="F265" s="601"/>
      <c r="G265" s="65"/>
    </row>
    <row r="266" spans="1:7" ht="15.75" x14ac:dyDescent="0.25">
      <c r="A266" s="92" t="s">
        <v>1373</v>
      </c>
      <c r="B266" s="42" t="s">
        <v>1043</v>
      </c>
      <c r="C266" s="350" t="s">
        <v>1374</v>
      </c>
      <c r="D266" s="350">
        <v>227</v>
      </c>
      <c r="E266" s="101">
        <v>400</v>
      </c>
      <c r="F266" s="574">
        <v>160</v>
      </c>
      <c r="G266" s="65"/>
    </row>
    <row r="267" spans="1:7" ht="15.75" x14ac:dyDescent="0.25">
      <c r="A267" s="92" t="s">
        <v>1373</v>
      </c>
      <c r="B267" s="42" t="s">
        <v>1043</v>
      </c>
      <c r="C267" s="350" t="s">
        <v>1374</v>
      </c>
      <c r="D267" s="350">
        <v>228</v>
      </c>
      <c r="E267" s="101">
        <v>400</v>
      </c>
      <c r="F267" s="574">
        <v>156</v>
      </c>
      <c r="G267" s="65"/>
    </row>
    <row r="268" spans="1:7" ht="15.75" x14ac:dyDescent="0.25">
      <c r="A268" s="92" t="s">
        <v>1373</v>
      </c>
      <c r="B268" s="42" t="s">
        <v>1043</v>
      </c>
      <c r="C268" s="350" t="s">
        <v>1374</v>
      </c>
      <c r="D268" s="350">
        <v>229</v>
      </c>
      <c r="E268" s="101">
        <v>320</v>
      </c>
      <c r="F268" s="601">
        <v>184</v>
      </c>
      <c r="G268" s="65"/>
    </row>
    <row r="269" spans="1:7" ht="15.75" x14ac:dyDescent="0.25">
      <c r="A269" s="92" t="s">
        <v>1373</v>
      </c>
      <c r="B269" s="42" t="s">
        <v>1043</v>
      </c>
      <c r="C269" s="350" t="s">
        <v>1374</v>
      </c>
      <c r="D269" s="350">
        <v>229</v>
      </c>
      <c r="E269" s="101">
        <v>400</v>
      </c>
      <c r="F269" s="601"/>
      <c r="G269" s="65"/>
    </row>
    <row r="270" spans="1:7" ht="15.75" x14ac:dyDescent="0.25">
      <c r="A270" s="92" t="s">
        <v>1373</v>
      </c>
      <c r="B270" s="42" t="s">
        <v>1043</v>
      </c>
      <c r="C270" s="350" t="s">
        <v>1374</v>
      </c>
      <c r="D270" s="350">
        <v>230</v>
      </c>
      <c r="E270" s="101">
        <v>320</v>
      </c>
      <c r="F270" s="601">
        <v>210</v>
      </c>
      <c r="G270" s="65"/>
    </row>
    <row r="271" spans="1:7" ht="15.75" x14ac:dyDescent="0.25">
      <c r="A271" s="92" t="s">
        <v>1373</v>
      </c>
      <c r="B271" s="42" t="s">
        <v>1043</v>
      </c>
      <c r="C271" s="350" t="s">
        <v>1374</v>
      </c>
      <c r="D271" s="350">
        <v>230</v>
      </c>
      <c r="E271" s="101">
        <v>315</v>
      </c>
      <c r="F271" s="601"/>
      <c r="G271" s="65"/>
    </row>
    <row r="272" spans="1:7" ht="15.75" x14ac:dyDescent="0.25">
      <c r="A272" s="92" t="s">
        <v>1373</v>
      </c>
      <c r="B272" s="42" t="s">
        <v>1043</v>
      </c>
      <c r="C272" s="350" t="s">
        <v>1374</v>
      </c>
      <c r="D272" s="350">
        <v>231</v>
      </c>
      <c r="E272" s="101">
        <v>400</v>
      </c>
      <c r="F272" s="574">
        <v>168</v>
      </c>
      <c r="G272" s="65"/>
    </row>
    <row r="273" spans="1:7" ht="15.75" x14ac:dyDescent="0.25">
      <c r="A273" s="92" t="s">
        <v>1373</v>
      </c>
      <c r="B273" s="42" t="s">
        <v>1043</v>
      </c>
      <c r="C273" s="350" t="s">
        <v>1374</v>
      </c>
      <c r="D273" s="350">
        <v>232</v>
      </c>
      <c r="E273" s="101">
        <v>400</v>
      </c>
      <c r="F273" s="601">
        <v>86</v>
      </c>
      <c r="G273" s="65"/>
    </row>
    <row r="274" spans="1:7" ht="15.75" x14ac:dyDescent="0.25">
      <c r="A274" s="92" t="s">
        <v>1373</v>
      </c>
      <c r="B274" s="42" t="s">
        <v>1043</v>
      </c>
      <c r="C274" s="350" t="s">
        <v>1374</v>
      </c>
      <c r="D274" s="350">
        <v>232</v>
      </c>
      <c r="E274" s="101">
        <v>320</v>
      </c>
      <c r="F274" s="601"/>
      <c r="G274" s="65"/>
    </row>
    <row r="275" spans="1:7" ht="15.75" x14ac:dyDescent="0.25">
      <c r="A275" s="92" t="s">
        <v>1373</v>
      </c>
      <c r="B275" s="42" t="s">
        <v>1043</v>
      </c>
      <c r="C275" s="350" t="s">
        <v>1374</v>
      </c>
      <c r="D275" s="350">
        <v>235</v>
      </c>
      <c r="E275" s="101">
        <v>160</v>
      </c>
      <c r="F275" s="601">
        <v>75</v>
      </c>
      <c r="G275" s="65"/>
    </row>
    <row r="276" spans="1:7" ht="15.75" x14ac:dyDescent="0.25">
      <c r="A276" s="92" t="s">
        <v>1373</v>
      </c>
      <c r="B276" s="42" t="s">
        <v>1043</v>
      </c>
      <c r="C276" s="350" t="s">
        <v>1374</v>
      </c>
      <c r="D276" s="350">
        <v>235</v>
      </c>
      <c r="E276" s="101">
        <v>400</v>
      </c>
      <c r="F276" s="601"/>
      <c r="G276" s="65"/>
    </row>
    <row r="277" spans="1:7" ht="15.75" x14ac:dyDescent="0.25">
      <c r="A277" s="92" t="s">
        <v>1373</v>
      </c>
      <c r="B277" s="42" t="s">
        <v>1043</v>
      </c>
      <c r="C277" s="350" t="s">
        <v>1374</v>
      </c>
      <c r="D277" s="350">
        <v>237</v>
      </c>
      <c r="E277" s="350">
        <v>400</v>
      </c>
      <c r="F277" s="601">
        <v>304</v>
      </c>
      <c r="G277" s="65"/>
    </row>
    <row r="278" spans="1:7" ht="15.75" x14ac:dyDescent="0.25">
      <c r="A278" s="92" t="s">
        <v>1373</v>
      </c>
      <c r="B278" s="42" t="s">
        <v>1043</v>
      </c>
      <c r="C278" s="350" t="s">
        <v>1374</v>
      </c>
      <c r="D278" s="350">
        <v>237</v>
      </c>
      <c r="E278" s="350" t="s">
        <v>21</v>
      </c>
      <c r="F278" s="601"/>
      <c r="G278" s="65"/>
    </row>
    <row r="279" spans="1:7" ht="15.75" x14ac:dyDescent="0.25">
      <c r="A279" s="92" t="s">
        <v>1373</v>
      </c>
      <c r="B279" s="42" t="s">
        <v>1043</v>
      </c>
      <c r="C279" s="350" t="s">
        <v>1374</v>
      </c>
      <c r="D279" s="350">
        <v>239</v>
      </c>
      <c r="E279" s="350">
        <v>400</v>
      </c>
      <c r="F279" s="574">
        <v>176</v>
      </c>
      <c r="G279" s="65"/>
    </row>
    <row r="280" spans="1:7" ht="15.75" x14ac:dyDescent="0.25">
      <c r="A280" s="92" t="s">
        <v>1373</v>
      </c>
      <c r="B280" s="42" t="s">
        <v>1043</v>
      </c>
      <c r="C280" s="350" t="s">
        <v>1374</v>
      </c>
      <c r="D280" s="350">
        <v>240</v>
      </c>
      <c r="E280" s="350">
        <v>320</v>
      </c>
      <c r="F280" s="601">
        <v>25</v>
      </c>
      <c r="G280" s="65"/>
    </row>
    <row r="281" spans="1:7" ht="15.75" x14ac:dyDescent="0.25">
      <c r="A281" s="92" t="s">
        <v>1373</v>
      </c>
      <c r="B281" s="42" t="s">
        <v>1043</v>
      </c>
      <c r="C281" s="350" t="s">
        <v>1374</v>
      </c>
      <c r="D281" s="350">
        <v>240</v>
      </c>
      <c r="E281" s="350">
        <v>400</v>
      </c>
      <c r="F281" s="601"/>
      <c r="G281" s="65"/>
    </row>
    <row r="282" spans="1:7" ht="15.75" x14ac:dyDescent="0.25">
      <c r="A282" s="92" t="s">
        <v>1373</v>
      </c>
      <c r="B282" s="42" t="s">
        <v>1043</v>
      </c>
      <c r="C282" s="350" t="s">
        <v>1374</v>
      </c>
      <c r="D282" s="350">
        <v>241</v>
      </c>
      <c r="E282" s="350">
        <v>400</v>
      </c>
      <c r="F282" s="601">
        <v>248</v>
      </c>
      <c r="G282" s="65"/>
    </row>
    <row r="283" spans="1:7" ht="15.75" x14ac:dyDescent="0.25">
      <c r="A283" s="92" t="s">
        <v>1373</v>
      </c>
      <c r="B283" s="42" t="s">
        <v>1043</v>
      </c>
      <c r="C283" s="350" t="s">
        <v>1374</v>
      </c>
      <c r="D283" s="350">
        <v>241</v>
      </c>
      <c r="E283" s="350" t="s">
        <v>21</v>
      </c>
      <c r="F283" s="601"/>
      <c r="G283" s="65"/>
    </row>
    <row r="284" spans="1:7" ht="15.75" x14ac:dyDescent="0.25">
      <c r="A284" s="92" t="s">
        <v>1373</v>
      </c>
      <c r="B284" s="42" t="s">
        <v>1043</v>
      </c>
      <c r="C284" s="350" t="s">
        <v>1374</v>
      </c>
      <c r="D284" s="350">
        <v>242</v>
      </c>
      <c r="E284" s="350">
        <v>250</v>
      </c>
      <c r="F284" s="601">
        <v>13</v>
      </c>
      <c r="G284" s="65"/>
    </row>
    <row r="285" spans="1:7" ht="15.75" x14ac:dyDescent="0.25">
      <c r="A285" s="92" t="s">
        <v>1373</v>
      </c>
      <c r="B285" s="42" t="s">
        <v>1043</v>
      </c>
      <c r="C285" s="350" t="s">
        <v>1374</v>
      </c>
      <c r="D285" s="350">
        <v>242</v>
      </c>
      <c r="E285" s="350" t="s">
        <v>22</v>
      </c>
      <c r="F285" s="601"/>
      <c r="G285" s="65"/>
    </row>
    <row r="286" spans="1:7" ht="15.75" x14ac:dyDescent="0.25">
      <c r="A286" s="92" t="s">
        <v>1373</v>
      </c>
      <c r="B286" s="42" t="s">
        <v>1043</v>
      </c>
      <c r="C286" s="350" t="s">
        <v>1374</v>
      </c>
      <c r="D286" s="350">
        <v>243</v>
      </c>
      <c r="E286" s="350">
        <v>400</v>
      </c>
      <c r="F286" s="601">
        <v>200</v>
      </c>
      <c r="G286" s="65"/>
    </row>
    <row r="287" spans="1:7" ht="15.75" x14ac:dyDescent="0.25">
      <c r="A287" s="92" t="s">
        <v>1373</v>
      </c>
      <c r="B287" s="42" t="s">
        <v>1043</v>
      </c>
      <c r="C287" s="350" t="s">
        <v>1374</v>
      </c>
      <c r="D287" s="350">
        <v>243</v>
      </c>
      <c r="E287" s="350" t="s">
        <v>21</v>
      </c>
      <c r="F287" s="601"/>
      <c r="G287" s="65"/>
    </row>
    <row r="288" spans="1:7" ht="15.75" x14ac:dyDescent="0.25">
      <c r="A288" s="92" t="s">
        <v>1373</v>
      </c>
      <c r="B288" s="42" t="s">
        <v>1043</v>
      </c>
      <c r="C288" s="350" t="s">
        <v>1374</v>
      </c>
      <c r="D288" s="350">
        <v>244</v>
      </c>
      <c r="E288" s="350">
        <v>400</v>
      </c>
      <c r="F288" s="601">
        <v>175</v>
      </c>
      <c r="G288" s="65"/>
    </row>
    <row r="289" spans="1:7" ht="15.75" x14ac:dyDescent="0.25">
      <c r="A289" s="92" t="s">
        <v>1373</v>
      </c>
      <c r="B289" s="42" t="s">
        <v>1043</v>
      </c>
      <c r="C289" s="350" t="s">
        <v>1374</v>
      </c>
      <c r="D289" s="350">
        <v>244</v>
      </c>
      <c r="E289" s="350" t="s">
        <v>21</v>
      </c>
      <c r="F289" s="601"/>
      <c r="G289" s="65"/>
    </row>
    <row r="290" spans="1:7" ht="15.75" x14ac:dyDescent="0.25">
      <c r="A290" s="92" t="s">
        <v>1373</v>
      </c>
      <c r="B290" s="42" t="s">
        <v>1043</v>
      </c>
      <c r="C290" s="350" t="s">
        <v>1374</v>
      </c>
      <c r="D290" s="350">
        <v>245</v>
      </c>
      <c r="E290" s="350">
        <v>400</v>
      </c>
      <c r="F290" s="601">
        <v>372</v>
      </c>
      <c r="G290" s="65"/>
    </row>
    <row r="291" spans="1:7" ht="15.75" x14ac:dyDescent="0.25">
      <c r="A291" s="92" t="s">
        <v>1373</v>
      </c>
      <c r="B291" s="42" t="s">
        <v>1043</v>
      </c>
      <c r="C291" s="350" t="s">
        <v>1374</v>
      </c>
      <c r="D291" s="350">
        <v>245</v>
      </c>
      <c r="E291" s="350" t="s">
        <v>21</v>
      </c>
      <c r="F291" s="601"/>
      <c r="G291" s="65"/>
    </row>
    <row r="292" spans="1:7" ht="15.75" x14ac:dyDescent="0.25">
      <c r="A292" s="92" t="s">
        <v>1373</v>
      </c>
      <c r="B292" s="42" t="s">
        <v>1043</v>
      </c>
      <c r="C292" s="350" t="s">
        <v>1374</v>
      </c>
      <c r="D292" s="350">
        <v>246</v>
      </c>
      <c r="E292" s="350">
        <v>400</v>
      </c>
      <c r="F292" s="574">
        <v>208</v>
      </c>
      <c r="G292" s="65"/>
    </row>
    <row r="293" spans="1:7" ht="15.75" x14ac:dyDescent="0.25">
      <c r="A293" s="92" t="s">
        <v>1373</v>
      </c>
      <c r="B293" s="42" t="s">
        <v>1043</v>
      </c>
      <c r="C293" s="350" t="s">
        <v>1374</v>
      </c>
      <c r="D293" s="350">
        <v>247</v>
      </c>
      <c r="E293" s="350">
        <v>400</v>
      </c>
      <c r="F293" s="574">
        <v>212</v>
      </c>
      <c r="G293" s="65"/>
    </row>
    <row r="294" spans="1:7" ht="15.75" x14ac:dyDescent="0.25">
      <c r="A294" s="92" t="s">
        <v>1373</v>
      </c>
      <c r="B294" s="42" t="s">
        <v>1043</v>
      </c>
      <c r="C294" s="350" t="s">
        <v>1374</v>
      </c>
      <c r="D294" s="350">
        <v>248</v>
      </c>
      <c r="E294" s="350">
        <v>630</v>
      </c>
      <c r="F294" s="601">
        <v>227</v>
      </c>
      <c r="G294" s="65"/>
    </row>
    <row r="295" spans="1:7" ht="15.75" x14ac:dyDescent="0.25">
      <c r="A295" s="92" t="s">
        <v>1373</v>
      </c>
      <c r="B295" s="42" t="s">
        <v>1043</v>
      </c>
      <c r="C295" s="350" t="s">
        <v>1374</v>
      </c>
      <c r="D295" s="350">
        <v>248</v>
      </c>
      <c r="E295" s="350" t="s">
        <v>26</v>
      </c>
      <c r="F295" s="601"/>
      <c r="G295" s="65"/>
    </row>
    <row r="296" spans="1:7" ht="15.75" x14ac:dyDescent="0.25">
      <c r="A296" s="92" t="s">
        <v>1373</v>
      </c>
      <c r="B296" s="42" t="s">
        <v>1043</v>
      </c>
      <c r="C296" s="350" t="s">
        <v>1374</v>
      </c>
      <c r="D296" s="350">
        <v>250</v>
      </c>
      <c r="E296" s="350">
        <v>400</v>
      </c>
      <c r="F296" s="601">
        <v>10</v>
      </c>
      <c r="G296" s="65"/>
    </row>
    <row r="297" spans="1:7" ht="15.75" x14ac:dyDescent="0.25">
      <c r="A297" s="92" t="s">
        <v>1373</v>
      </c>
      <c r="B297" s="42" t="s">
        <v>1043</v>
      </c>
      <c r="C297" s="350" t="s">
        <v>1374</v>
      </c>
      <c r="D297" s="350">
        <v>250</v>
      </c>
      <c r="E297" s="350" t="s">
        <v>21</v>
      </c>
      <c r="F297" s="601"/>
      <c r="G297" s="65"/>
    </row>
    <row r="298" spans="1:7" ht="15.75" x14ac:dyDescent="0.25">
      <c r="A298" s="92" t="s">
        <v>1373</v>
      </c>
      <c r="B298" s="42" t="s">
        <v>1043</v>
      </c>
      <c r="C298" s="350" t="s">
        <v>1374</v>
      </c>
      <c r="D298" s="350">
        <v>251</v>
      </c>
      <c r="E298" s="350">
        <v>250</v>
      </c>
      <c r="F298" s="601">
        <v>8</v>
      </c>
      <c r="G298" s="65"/>
    </row>
    <row r="299" spans="1:7" ht="15.75" x14ac:dyDescent="0.25">
      <c r="A299" s="92" t="s">
        <v>1373</v>
      </c>
      <c r="B299" s="42" t="s">
        <v>1043</v>
      </c>
      <c r="C299" s="350" t="s">
        <v>1374</v>
      </c>
      <c r="D299" s="350">
        <v>251</v>
      </c>
      <c r="E299" s="350" t="s">
        <v>22</v>
      </c>
      <c r="F299" s="601"/>
      <c r="G299" s="65"/>
    </row>
    <row r="300" spans="1:7" ht="15.75" x14ac:dyDescent="0.25">
      <c r="A300" s="92" t="s">
        <v>1373</v>
      </c>
      <c r="B300" s="42" t="s">
        <v>1043</v>
      </c>
      <c r="C300" s="350" t="s">
        <v>1374</v>
      </c>
      <c r="D300" s="350">
        <v>252</v>
      </c>
      <c r="E300" s="350">
        <v>630</v>
      </c>
      <c r="F300" s="574">
        <v>328</v>
      </c>
      <c r="G300" s="65"/>
    </row>
    <row r="301" spans="1:7" ht="15.75" x14ac:dyDescent="0.25">
      <c r="A301" s="92" t="s">
        <v>1373</v>
      </c>
      <c r="B301" s="42" t="s">
        <v>1043</v>
      </c>
      <c r="C301" s="350" t="s">
        <v>1374</v>
      </c>
      <c r="D301" s="350">
        <v>253</v>
      </c>
      <c r="E301" s="350">
        <v>400</v>
      </c>
      <c r="F301" s="601">
        <v>308</v>
      </c>
      <c r="G301" s="65"/>
    </row>
    <row r="302" spans="1:7" ht="15.75" x14ac:dyDescent="0.25">
      <c r="A302" s="92" t="s">
        <v>1373</v>
      </c>
      <c r="B302" s="42" t="s">
        <v>1043</v>
      </c>
      <c r="C302" s="350" t="s">
        <v>1374</v>
      </c>
      <c r="D302" s="350">
        <v>253</v>
      </c>
      <c r="E302" s="350" t="s">
        <v>21</v>
      </c>
      <c r="F302" s="601"/>
      <c r="G302" s="65"/>
    </row>
    <row r="303" spans="1:7" ht="15.75" x14ac:dyDescent="0.25">
      <c r="A303" s="92" t="s">
        <v>1373</v>
      </c>
      <c r="B303" s="42" t="s">
        <v>1043</v>
      </c>
      <c r="C303" s="350" t="s">
        <v>1374</v>
      </c>
      <c r="D303" s="350">
        <v>254</v>
      </c>
      <c r="E303" s="350">
        <v>630</v>
      </c>
      <c r="F303" s="574">
        <v>460</v>
      </c>
      <c r="G303" s="65"/>
    </row>
    <row r="304" spans="1:7" ht="15.75" x14ac:dyDescent="0.25">
      <c r="A304" s="92" t="s">
        <v>1373</v>
      </c>
      <c r="B304" s="42" t="s">
        <v>1043</v>
      </c>
      <c r="C304" s="350" t="s">
        <v>1374</v>
      </c>
      <c r="D304" s="350">
        <v>255</v>
      </c>
      <c r="E304" s="350">
        <v>630</v>
      </c>
      <c r="F304" s="601">
        <v>233</v>
      </c>
      <c r="G304" s="65"/>
    </row>
    <row r="305" spans="1:7" ht="15.75" x14ac:dyDescent="0.25">
      <c r="A305" s="92" t="s">
        <v>1373</v>
      </c>
      <c r="B305" s="42" t="s">
        <v>1043</v>
      </c>
      <c r="C305" s="350" t="s">
        <v>1374</v>
      </c>
      <c r="D305" s="350">
        <v>255</v>
      </c>
      <c r="E305" s="350" t="s">
        <v>26</v>
      </c>
      <c r="F305" s="601"/>
      <c r="G305" s="65"/>
    </row>
    <row r="306" spans="1:7" ht="15.75" x14ac:dyDescent="0.25">
      <c r="A306" s="92" t="s">
        <v>1373</v>
      </c>
      <c r="B306" s="42" t="s">
        <v>1043</v>
      </c>
      <c r="C306" s="350" t="s">
        <v>1374</v>
      </c>
      <c r="D306" s="350">
        <v>257</v>
      </c>
      <c r="E306" s="350">
        <v>630</v>
      </c>
      <c r="F306" s="601">
        <v>302</v>
      </c>
      <c r="G306" s="65"/>
    </row>
    <row r="307" spans="1:7" ht="15.75" x14ac:dyDescent="0.25">
      <c r="A307" s="92" t="s">
        <v>1373</v>
      </c>
      <c r="B307" s="42" t="s">
        <v>1043</v>
      </c>
      <c r="C307" s="350" t="s">
        <v>1374</v>
      </c>
      <c r="D307" s="350">
        <v>257</v>
      </c>
      <c r="E307" s="350" t="s">
        <v>26</v>
      </c>
      <c r="F307" s="601"/>
      <c r="G307" s="65"/>
    </row>
    <row r="308" spans="1:7" ht="15.75" x14ac:dyDescent="0.25">
      <c r="A308" s="92" t="s">
        <v>1373</v>
      </c>
      <c r="B308" s="42" t="s">
        <v>1043</v>
      </c>
      <c r="C308" s="350" t="s">
        <v>1374</v>
      </c>
      <c r="D308" s="350">
        <v>258</v>
      </c>
      <c r="E308" s="350">
        <v>630</v>
      </c>
      <c r="F308" s="601">
        <v>180</v>
      </c>
      <c r="G308" s="65"/>
    </row>
    <row r="309" spans="1:7" ht="15.75" x14ac:dyDescent="0.25">
      <c r="A309" s="92" t="s">
        <v>1373</v>
      </c>
      <c r="B309" s="42" t="s">
        <v>1043</v>
      </c>
      <c r="C309" s="350" t="s">
        <v>1374</v>
      </c>
      <c r="D309" s="350">
        <v>258</v>
      </c>
      <c r="E309" s="350" t="s">
        <v>26</v>
      </c>
      <c r="F309" s="601"/>
      <c r="G309" s="65"/>
    </row>
    <row r="310" spans="1:7" ht="15.75" x14ac:dyDescent="0.25">
      <c r="A310" s="92" t="s">
        <v>1373</v>
      </c>
      <c r="B310" s="42" t="s">
        <v>1043</v>
      </c>
      <c r="C310" s="350" t="s">
        <v>1374</v>
      </c>
      <c r="D310" s="350">
        <v>259</v>
      </c>
      <c r="E310" s="350">
        <v>160</v>
      </c>
      <c r="F310" s="574">
        <v>10</v>
      </c>
      <c r="G310" s="65"/>
    </row>
    <row r="311" spans="1:7" ht="15.75" x14ac:dyDescent="0.25">
      <c r="A311" s="92" t="s">
        <v>1373</v>
      </c>
      <c r="B311" s="42" t="s">
        <v>1043</v>
      </c>
      <c r="C311" s="350" t="s">
        <v>1374</v>
      </c>
      <c r="D311" s="350">
        <v>260</v>
      </c>
      <c r="E311" s="350">
        <v>630</v>
      </c>
      <c r="F311" s="574">
        <v>8</v>
      </c>
      <c r="G311" s="65"/>
    </row>
    <row r="312" spans="1:7" ht="15.75" x14ac:dyDescent="0.25">
      <c r="A312" s="92" t="s">
        <v>1373</v>
      </c>
      <c r="B312" s="42" t="s">
        <v>1043</v>
      </c>
      <c r="C312" s="350" t="s">
        <v>1374</v>
      </c>
      <c r="D312" s="350">
        <v>263</v>
      </c>
      <c r="E312" s="350">
        <v>400</v>
      </c>
      <c r="F312" s="574">
        <v>112</v>
      </c>
      <c r="G312" s="65"/>
    </row>
    <row r="313" spans="1:7" ht="15.75" x14ac:dyDescent="0.25">
      <c r="A313" s="92" t="s">
        <v>1373</v>
      </c>
      <c r="B313" s="42" t="s">
        <v>1043</v>
      </c>
      <c r="C313" s="350" t="s">
        <v>1374</v>
      </c>
      <c r="D313" s="350">
        <v>265</v>
      </c>
      <c r="E313" s="350">
        <v>100</v>
      </c>
      <c r="F313" s="574">
        <v>83</v>
      </c>
      <c r="G313" s="65"/>
    </row>
    <row r="314" spans="1:7" ht="15.75" x14ac:dyDescent="0.25">
      <c r="A314" s="92" t="s">
        <v>1373</v>
      </c>
      <c r="B314" s="42" t="s">
        <v>1043</v>
      </c>
      <c r="C314" s="350" t="s">
        <v>1374</v>
      </c>
      <c r="D314" s="350">
        <v>266</v>
      </c>
      <c r="E314" s="350">
        <v>250</v>
      </c>
      <c r="F314" s="601">
        <v>48</v>
      </c>
      <c r="G314" s="65"/>
    </row>
    <row r="315" spans="1:7" ht="15.75" x14ac:dyDescent="0.25">
      <c r="A315" s="92" t="s">
        <v>1373</v>
      </c>
      <c r="B315" s="42" t="s">
        <v>1043</v>
      </c>
      <c r="C315" s="350" t="s">
        <v>1374</v>
      </c>
      <c r="D315" s="350">
        <v>266</v>
      </c>
      <c r="E315" s="350">
        <v>250</v>
      </c>
      <c r="F315" s="601"/>
      <c r="G315" s="65"/>
    </row>
    <row r="316" spans="1:7" ht="15.75" x14ac:dyDescent="0.25">
      <c r="A316" s="92" t="s">
        <v>1373</v>
      </c>
      <c r="B316" s="42" t="s">
        <v>1043</v>
      </c>
      <c r="C316" s="350" t="s">
        <v>1374</v>
      </c>
      <c r="D316" s="350">
        <v>268</v>
      </c>
      <c r="E316" s="350">
        <v>320</v>
      </c>
      <c r="F316" s="601">
        <v>110</v>
      </c>
      <c r="G316" s="65"/>
    </row>
    <row r="317" spans="1:7" ht="15.75" x14ac:dyDescent="0.25">
      <c r="A317" s="92" t="s">
        <v>1373</v>
      </c>
      <c r="B317" s="42" t="s">
        <v>1043</v>
      </c>
      <c r="C317" s="350" t="s">
        <v>1374</v>
      </c>
      <c r="D317" s="350">
        <v>268</v>
      </c>
      <c r="E317" s="350">
        <v>180</v>
      </c>
      <c r="F317" s="601"/>
      <c r="G317" s="65"/>
    </row>
    <row r="318" spans="1:7" ht="15.75" x14ac:dyDescent="0.25">
      <c r="A318" s="92" t="s">
        <v>1373</v>
      </c>
      <c r="B318" s="42" t="s">
        <v>1043</v>
      </c>
      <c r="C318" s="350" t="s">
        <v>1374</v>
      </c>
      <c r="D318" s="350">
        <v>269</v>
      </c>
      <c r="E318" s="350">
        <v>250</v>
      </c>
      <c r="F318" s="606">
        <v>28</v>
      </c>
      <c r="G318" s="65"/>
    </row>
    <row r="319" spans="1:7" ht="15.75" x14ac:dyDescent="0.25">
      <c r="A319" s="92" t="s">
        <v>1373</v>
      </c>
      <c r="B319" s="42" t="s">
        <v>1043</v>
      </c>
      <c r="C319" s="350" t="s">
        <v>1374</v>
      </c>
      <c r="D319" s="350">
        <v>269</v>
      </c>
      <c r="E319" s="350">
        <v>250</v>
      </c>
      <c r="F319" s="606"/>
      <c r="G319" s="65"/>
    </row>
    <row r="320" spans="1:7" ht="15.75" x14ac:dyDescent="0.25">
      <c r="A320" s="92" t="s">
        <v>1373</v>
      </c>
      <c r="B320" s="42" t="s">
        <v>1043</v>
      </c>
      <c r="C320" s="350" t="s">
        <v>1374</v>
      </c>
      <c r="D320" s="350">
        <v>271</v>
      </c>
      <c r="E320" s="350">
        <v>630</v>
      </c>
      <c r="F320" s="601">
        <v>498</v>
      </c>
      <c r="G320" s="65"/>
    </row>
    <row r="321" spans="1:7" ht="15.75" x14ac:dyDescent="0.25">
      <c r="A321" s="92" t="s">
        <v>1373</v>
      </c>
      <c r="B321" s="42" t="s">
        <v>1043</v>
      </c>
      <c r="C321" s="350" t="s">
        <v>1374</v>
      </c>
      <c r="D321" s="350">
        <v>271</v>
      </c>
      <c r="E321" s="350" t="s">
        <v>26</v>
      </c>
      <c r="F321" s="601"/>
      <c r="G321" s="65"/>
    </row>
    <row r="322" spans="1:7" ht="15.75" x14ac:dyDescent="0.25">
      <c r="A322" s="92" t="s">
        <v>1373</v>
      </c>
      <c r="B322" s="42" t="s">
        <v>1043</v>
      </c>
      <c r="C322" s="350" t="s">
        <v>1374</v>
      </c>
      <c r="D322" s="350">
        <v>274</v>
      </c>
      <c r="E322" s="350">
        <v>400</v>
      </c>
      <c r="F322" s="601">
        <v>244</v>
      </c>
      <c r="G322" s="65"/>
    </row>
    <row r="323" spans="1:7" ht="15.75" x14ac:dyDescent="0.25">
      <c r="A323" s="92" t="s">
        <v>1373</v>
      </c>
      <c r="B323" s="42" t="s">
        <v>1043</v>
      </c>
      <c r="C323" s="350" t="s">
        <v>1374</v>
      </c>
      <c r="D323" s="350">
        <v>274</v>
      </c>
      <c r="E323" s="350" t="s">
        <v>21</v>
      </c>
      <c r="F323" s="601"/>
      <c r="G323" s="65"/>
    </row>
    <row r="324" spans="1:7" ht="15.75" x14ac:dyDescent="0.25">
      <c r="A324" s="92" t="s">
        <v>1373</v>
      </c>
      <c r="B324" s="42" t="s">
        <v>1043</v>
      </c>
      <c r="C324" s="350" t="s">
        <v>1374</v>
      </c>
      <c r="D324" s="350">
        <v>275</v>
      </c>
      <c r="E324" s="350">
        <v>400</v>
      </c>
      <c r="F324" s="574">
        <v>176</v>
      </c>
      <c r="G324" s="65"/>
    </row>
    <row r="325" spans="1:7" ht="15.75" x14ac:dyDescent="0.25">
      <c r="A325" s="92" t="s">
        <v>1373</v>
      </c>
      <c r="B325" s="42" t="s">
        <v>1043</v>
      </c>
      <c r="C325" s="350" t="s">
        <v>1374</v>
      </c>
      <c r="D325" s="350">
        <v>276</v>
      </c>
      <c r="E325" s="350">
        <v>400</v>
      </c>
      <c r="F325" s="601">
        <v>232</v>
      </c>
      <c r="G325" s="65"/>
    </row>
    <row r="326" spans="1:7" ht="15.75" x14ac:dyDescent="0.25">
      <c r="A326" s="92" t="s">
        <v>1373</v>
      </c>
      <c r="B326" s="42" t="s">
        <v>1043</v>
      </c>
      <c r="C326" s="350" t="s">
        <v>1374</v>
      </c>
      <c r="D326" s="350">
        <v>276</v>
      </c>
      <c r="E326" s="350" t="s">
        <v>21</v>
      </c>
      <c r="F326" s="601"/>
      <c r="G326" s="65"/>
    </row>
    <row r="327" spans="1:7" ht="15.75" x14ac:dyDescent="0.25">
      <c r="A327" s="92" t="s">
        <v>1373</v>
      </c>
      <c r="B327" s="42" t="s">
        <v>1043</v>
      </c>
      <c r="C327" s="350" t="s">
        <v>1374</v>
      </c>
      <c r="D327" s="350">
        <v>278</v>
      </c>
      <c r="E327" s="350">
        <v>400</v>
      </c>
      <c r="F327" s="601">
        <v>144</v>
      </c>
      <c r="G327" s="65"/>
    </row>
    <row r="328" spans="1:7" ht="15.75" x14ac:dyDescent="0.25">
      <c r="A328" s="92" t="s">
        <v>1373</v>
      </c>
      <c r="B328" s="42" t="s">
        <v>1043</v>
      </c>
      <c r="C328" s="350" t="s">
        <v>1374</v>
      </c>
      <c r="D328" s="350">
        <v>278</v>
      </c>
      <c r="E328" s="350" t="s">
        <v>21</v>
      </c>
      <c r="F328" s="601"/>
      <c r="G328" s="65"/>
    </row>
    <row r="329" spans="1:7" ht="15.75" x14ac:dyDescent="0.25">
      <c r="A329" s="92" t="s">
        <v>1373</v>
      </c>
      <c r="B329" s="42" t="s">
        <v>1043</v>
      </c>
      <c r="C329" s="350" t="s">
        <v>1374</v>
      </c>
      <c r="D329" s="350">
        <v>279</v>
      </c>
      <c r="E329" s="350">
        <v>630</v>
      </c>
      <c r="F329" s="601">
        <v>334</v>
      </c>
      <c r="G329" s="65"/>
    </row>
    <row r="330" spans="1:7" ht="15.75" x14ac:dyDescent="0.25">
      <c r="A330" s="92" t="s">
        <v>1373</v>
      </c>
      <c r="B330" s="42" t="s">
        <v>1043</v>
      </c>
      <c r="C330" s="350" t="s">
        <v>1374</v>
      </c>
      <c r="D330" s="350">
        <v>279</v>
      </c>
      <c r="E330" s="350" t="s">
        <v>26</v>
      </c>
      <c r="F330" s="601"/>
      <c r="G330" s="65"/>
    </row>
    <row r="331" spans="1:7" ht="15.75" x14ac:dyDescent="0.25">
      <c r="A331" s="92" t="s">
        <v>1373</v>
      </c>
      <c r="B331" s="42" t="s">
        <v>1043</v>
      </c>
      <c r="C331" s="350" t="s">
        <v>1374</v>
      </c>
      <c r="D331" s="350">
        <v>280</v>
      </c>
      <c r="E331" s="350">
        <v>630</v>
      </c>
      <c r="F331" s="574">
        <v>208</v>
      </c>
      <c r="G331" s="65"/>
    </row>
    <row r="332" spans="1:7" ht="15.75" x14ac:dyDescent="0.25">
      <c r="A332" s="92" t="s">
        <v>1373</v>
      </c>
      <c r="B332" s="42" t="s">
        <v>1043</v>
      </c>
      <c r="C332" s="350" t="s">
        <v>1374</v>
      </c>
      <c r="D332" s="350">
        <v>281</v>
      </c>
      <c r="E332" s="350">
        <v>400</v>
      </c>
      <c r="F332" s="601">
        <v>280</v>
      </c>
      <c r="G332" s="65"/>
    </row>
    <row r="333" spans="1:7" ht="15.75" x14ac:dyDescent="0.25">
      <c r="A333" s="92" t="s">
        <v>1373</v>
      </c>
      <c r="B333" s="42" t="s">
        <v>1043</v>
      </c>
      <c r="C333" s="350" t="s">
        <v>1374</v>
      </c>
      <c r="D333" s="350">
        <v>281</v>
      </c>
      <c r="E333" s="350" t="s">
        <v>21</v>
      </c>
      <c r="F333" s="601"/>
      <c r="G333" s="65"/>
    </row>
    <row r="334" spans="1:7" ht="15.75" x14ac:dyDescent="0.25">
      <c r="A334" s="92" t="s">
        <v>1373</v>
      </c>
      <c r="B334" s="42" t="s">
        <v>1043</v>
      </c>
      <c r="C334" s="350" t="s">
        <v>1374</v>
      </c>
      <c r="D334" s="350">
        <v>283</v>
      </c>
      <c r="E334" s="350">
        <v>400</v>
      </c>
      <c r="F334" s="601">
        <v>300</v>
      </c>
      <c r="G334" s="65"/>
    </row>
    <row r="335" spans="1:7" ht="15.75" x14ac:dyDescent="0.25">
      <c r="A335" s="92" t="s">
        <v>1373</v>
      </c>
      <c r="B335" s="42" t="s">
        <v>1043</v>
      </c>
      <c r="C335" s="350" t="s">
        <v>1374</v>
      </c>
      <c r="D335" s="350">
        <v>283</v>
      </c>
      <c r="E335" s="350" t="s">
        <v>21</v>
      </c>
      <c r="F335" s="601"/>
      <c r="G335" s="65"/>
    </row>
    <row r="336" spans="1:7" ht="15.75" x14ac:dyDescent="0.25">
      <c r="A336" s="92" t="s">
        <v>1373</v>
      </c>
      <c r="B336" s="42" t="s">
        <v>1043</v>
      </c>
      <c r="C336" s="350" t="s">
        <v>1374</v>
      </c>
      <c r="D336" s="350">
        <v>284</v>
      </c>
      <c r="E336" s="350">
        <v>250</v>
      </c>
      <c r="F336" s="601">
        <v>85</v>
      </c>
      <c r="G336" s="65"/>
    </row>
    <row r="337" spans="1:7" ht="15.75" x14ac:dyDescent="0.25">
      <c r="A337" s="92" t="s">
        <v>1373</v>
      </c>
      <c r="B337" s="42" t="s">
        <v>1043</v>
      </c>
      <c r="C337" s="350" t="s">
        <v>1374</v>
      </c>
      <c r="D337" s="350">
        <v>284</v>
      </c>
      <c r="E337" s="350" t="s">
        <v>22</v>
      </c>
      <c r="F337" s="601"/>
      <c r="G337" s="65"/>
    </row>
    <row r="338" spans="1:7" ht="15.75" x14ac:dyDescent="0.25">
      <c r="A338" s="92" t="s">
        <v>1373</v>
      </c>
      <c r="B338" s="42" t="s">
        <v>1043</v>
      </c>
      <c r="C338" s="350" t="s">
        <v>1374</v>
      </c>
      <c r="D338" s="350">
        <v>286</v>
      </c>
      <c r="E338" s="350">
        <v>315</v>
      </c>
      <c r="F338" s="601">
        <v>180</v>
      </c>
      <c r="G338" s="65"/>
    </row>
    <row r="339" spans="1:7" ht="15.75" x14ac:dyDescent="0.25">
      <c r="A339" s="92" t="s">
        <v>1373</v>
      </c>
      <c r="B339" s="42" t="s">
        <v>1043</v>
      </c>
      <c r="C339" s="350" t="s">
        <v>1374</v>
      </c>
      <c r="D339" s="350">
        <v>286</v>
      </c>
      <c r="E339" s="350">
        <v>400</v>
      </c>
      <c r="F339" s="601"/>
      <c r="G339" s="65"/>
    </row>
    <row r="340" spans="1:7" ht="15.75" x14ac:dyDescent="0.25">
      <c r="A340" s="92" t="s">
        <v>1373</v>
      </c>
      <c r="B340" s="42" t="s">
        <v>1043</v>
      </c>
      <c r="C340" s="350" t="s">
        <v>1374</v>
      </c>
      <c r="D340" s="350">
        <v>287</v>
      </c>
      <c r="E340" s="350">
        <v>180</v>
      </c>
      <c r="F340" s="574">
        <v>153</v>
      </c>
      <c r="G340" s="65"/>
    </row>
    <row r="341" spans="1:7" ht="15.75" x14ac:dyDescent="0.25">
      <c r="A341" s="92" t="s">
        <v>1373</v>
      </c>
      <c r="B341" s="42" t="s">
        <v>1043</v>
      </c>
      <c r="C341" s="350" t="s">
        <v>1374</v>
      </c>
      <c r="D341" s="350">
        <v>288</v>
      </c>
      <c r="E341" s="350">
        <v>400</v>
      </c>
      <c r="F341" s="574">
        <v>80</v>
      </c>
      <c r="G341" s="65"/>
    </row>
    <row r="342" spans="1:7" ht="15.75" x14ac:dyDescent="0.25">
      <c r="A342" s="92" t="s">
        <v>1373</v>
      </c>
      <c r="B342" s="42" t="s">
        <v>1043</v>
      </c>
      <c r="C342" s="350" t="s">
        <v>1374</v>
      </c>
      <c r="D342" s="350">
        <v>289</v>
      </c>
      <c r="E342" s="350">
        <v>630</v>
      </c>
      <c r="F342" s="601">
        <v>536</v>
      </c>
      <c r="G342" s="65"/>
    </row>
    <row r="343" spans="1:7" ht="15.75" x14ac:dyDescent="0.25">
      <c r="A343" s="92" t="s">
        <v>1373</v>
      </c>
      <c r="B343" s="42" t="s">
        <v>1043</v>
      </c>
      <c r="C343" s="350" t="s">
        <v>1374</v>
      </c>
      <c r="D343" s="350">
        <v>289</v>
      </c>
      <c r="E343" s="350" t="s">
        <v>26</v>
      </c>
      <c r="F343" s="601"/>
      <c r="G343" s="65"/>
    </row>
    <row r="344" spans="1:7" ht="15.75" x14ac:dyDescent="0.25">
      <c r="A344" s="92" t="s">
        <v>1373</v>
      </c>
      <c r="B344" s="42" t="s">
        <v>1043</v>
      </c>
      <c r="C344" s="350" t="s">
        <v>1374</v>
      </c>
      <c r="D344" s="350">
        <v>290</v>
      </c>
      <c r="E344" s="350">
        <v>630</v>
      </c>
      <c r="F344" s="601">
        <v>397</v>
      </c>
      <c r="G344" s="65"/>
    </row>
    <row r="345" spans="1:7" ht="15.75" x14ac:dyDescent="0.25">
      <c r="A345" s="92" t="s">
        <v>1373</v>
      </c>
      <c r="B345" s="42" t="s">
        <v>1043</v>
      </c>
      <c r="C345" s="350" t="s">
        <v>1374</v>
      </c>
      <c r="D345" s="350">
        <v>290</v>
      </c>
      <c r="E345" s="350" t="s">
        <v>26</v>
      </c>
      <c r="F345" s="601"/>
      <c r="G345" s="65"/>
    </row>
    <row r="346" spans="1:7" ht="15.75" x14ac:dyDescent="0.25">
      <c r="A346" s="92" t="s">
        <v>1373</v>
      </c>
      <c r="B346" s="42" t="s">
        <v>1043</v>
      </c>
      <c r="C346" s="350" t="s">
        <v>1374</v>
      </c>
      <c r="D346" s="350">
        <v>291</v>
      </c>
      <c r="E346" s="350">
        <v>400</v>
      </c>
      <c r="F346" s="601">
        <v>168</v>
      </c>
      <c r="G346" s="65"/>
    </row>
    <row r="347" spans="1:7" ht="15.75" x14ac:dyDescent="0.25">
      <c r="A347" s="92" t="s">
        <v>1373</v>
      </c>
      <c r="B347" s="42" t="s">
        <v>1043</v>
      </c>
      <c r="C347" s="350" t="s">
        <v>1374</v>
      </c>
      <c r="D347" s="350">
        <v>291</v>
      </c>
      <c r="E347" s="350" t="s">
        <v>21</v>
      </c>
      <c r="F347" s="601"/>
      <c r="G347" s="65"/>
    </row>
    <row r="348" spans="1:7" ht="15.75" x14ac:dyDescent="0.25">
      <c r="A348" s="92" t="s">
        <v>1373</v>
      </c>
      <c r="B348" s="42" t="s">
        <v>1043</v>
      </c>
      <c r="C348" s="350" t="s">
        <v>1374</v>
      </c>
      <c r="D348" s="350">
        <v>293</v>
      </c>
      <c r="E348" s="350">
        <v>400</v>
      </c>
      <c r="F348" s="601">
        <v>248</v>
      </c>
      <c r="G348" s="65"/>
    </row>
    <row r="349" spans="1:7" ht="15.75" x14ac:dyDescent="0.25">
      <c r="A349" s="92" t="s">
        <v>1373</v>
      </c>
      <c r="B349" s="42" t="s">
        <v>1043</v>
      </c>
      <c r="C349" s="350" t="s">
        <v>1374</v>
      </c>
      <c r="D349" s="350">
        <v>293</v>
      </c>
      <c r="E349" s="350" t="s">
        <v>21</v>
      </c>
      <c r="F349" s="601"/>
      <c r="G349" s="65"/>
    </row>
    <row r="350" spans="1:7" ht="15.75" x14ac:dyDescent="0.25">
      <c r="A350" s="92" t="s">
        <v>1373</v>
      </c>
      <c r="B350" s="42" t="s">
        <v>1043</v>
      </c>
      <c r="C350" s="350" t="s">
        <v>1374</v>
      </c>
      <c r="D350" s="350">
        <v>294</v>
      </c>
      <c r="E350" s="350">
        <v>400</v>
      </c>
      <c r="F350" s="606">
        <v>240</v>
      </c>
      <c r="G350" s="65"/>
    </row>
    <row r="351" spans="1:7" ht="15.75" x14ac:dyDescent="0.25">
      <c r="A351" s="92" t="s">
        <v>1373</v>
      </c>
      <c r="B351" s="42" t="s">
        <v>1043</v>
      </c>
      <c r="C351" s="350" t="s">
        <v>1374</v>
      </c>
      <c r="D351" s="350">
        <v>294</v>
      </c>
      <c r="E351" s="350" t="s">
        <v>21</v>
      </c>
      <c r="F351" s="606"/>
      <c r="G351" s="65"/>
    </row>
    <row r="352" spans="1:7" ht="15.75" x14ac:dyDescent="0.25">
      <c r="A352" s="92" t="s">
        <v>1373</v>
      </c>
      <c r="B352" s="42" t="s">
        <v>1043</v>
      </c>
      <c r="C352" s="350" t="s">
        <v>1374</v>
      </c>
      <c r="D352" s="350">
        <v>295</v>
      </c>
      <c r="E352" s="69">
        <v>400</v>
      </c>
      <c r="F352" s="601">
        <v>184</v>
      </c>
      <c r="G352" s="65"/>
    </row>
    <row r="353" spans="1:7" ht="15.75" x14ac:dyDescent="0.25">
      <c r="A353" s="92" t="s">
        <v>1373</v>
      </c>
      <c r="B353" s="42" t="s">
        <v>1043</v>
      </c>
      <c r="C353" s="350" t="s">
        <v>1374</v>
      </c>
      <c r="D353" s="350">
        <v>295</v>
      </c>
      <c r="E353" s="69" t="s">
        <v>21</v>
      </c>
      <c r="F353" s="601"/>
      <c r="G353" s="65"/>
    </row>
    <row r="354" spans="1:7" ht="15.75" x14ac:dyDescent="0.25">
      <c r="A354" s="92" t="s">
        <v>1373</v>
      </c>
      <c r="B354" s="42" t="s">
        <v>1043</v>
      </c>
      <c r="C354" s="350" t="s">
        <v>1374</v>
      </c>
      <c r="D354" s="71">
        <v>296</v>
      </c>
      <c r="E354" s="71">
        <v>400</v>
      </c>
      <c r="F354" s="601">
        <v>128</v>
      </c>
      <c r="G354" s="65"/>
    </row>
    <row r="355" spans="1:7" ht="15.75" x14ac:dyDescent="0.25">
      <c r="A355" s="92" t="s">
        <v>1373</v>
      </c>
      <c r="B355" s="42" t="s">
        <v>1043</v>
      </c>
      <c r="C355" s="350" t="s">
        <v>1374</v>
      </c>
      <c r="D355" s="71">
        <v>296</v>
      </c>
      <c r="E355" s="71" t="s">
        <v>21</v>
      </c>
      <c r="F355" s="601"/>
      <c r="G355" s="65"/>
    </row>
    <row r="356" spans="1:7" ht="15.75" x14ac:dyDescent="0.25">
      <c r="A356" s="92" t="s">
        <v>1373</v>
      </c>
      <c r="B356" s="42" t="s">
        <v>1043</v>
      </c>
      <c r="C356" s="350" t="s">
        <v>1374</v>
      </c>
      <c r="D356" s="350">
        <v>300</v>
      </c>
      <c r="E356" s="350">
        <v>630</v>
      </c>
      <c r="F356" s="601">
        <v>66</v>
      </c>
      <c r="G356" s="65"/>
    </row>
    <row r="357" spans="1:7" ht="15.75" x14ac:dyDescent="0.25">
      <c r="A357" s="92" t="s">
        <v>1373</v>
      </c>
      <c r="B357" s="42" t="s">
        <v>1043</v>
      </c>
      <c r="C357" s="350" t="s">
        <v>1374</v>
      </c>
      <c r="D357" s="350">
        <v>300</v>
      </c>
      <c r="E357" s="350" t="s">
        <v>26</v>
      </c>
      <c r="F357" s="601"/>
      <c r="G357" s="65"/>
    </row>
    <row r="358" spans="1:7" ht="15.75" x14ac:dyDescent="0.25">
      <c r="A358" s="92" t="s">
        <v>1373</v>
      </c>
      <c r="B358" s="42" t="s">
        <v>1043</v>
      </c>
      <c r="C358" s="350" t="s">
        <v>1374</v>
      </c>
      <c r="D358" s="350">
        <v>301</v>
      </c>
      <c r="E358" s="350">
        <v>250</v>
      </c>
      <c r="F358" s="574">
        <v>184</v>
      </c>
      <c r="G358" s="65"/>
    </row>
    <row r="359" spans="1:7" ht="15.75" x14ac:dyDescent="0.25">
      <c r="A359" s="92" t="s">
        <v>1373</v>
      </c>
      <c r="B359" s="42" t="s">
        <v>1043</v>
      </c>
      <c r="C359" s="350" t="s">
        <v>1374</v>
      </c>
      <c r="D359" s="350">
        <v>302</v>
      </c>
      <c r="E359" s="350">
        <v>400</v>
      </c>
      <c r="F359" s="601">
        <v>25</v>
      </c>
      <c r="G359" s="65"/>
    </row>
    <row r="360" spans="1:7" ht="15.75" x14ac:dyDescent="0.25">
      <c r="A360" s="92" t="s">
        <v>1373</v>
      </c>
      <c r="B360" s="42" t="s">
        <v>1043</v>
      </c>
      <c r="C360" s="350" t="s">
        <v>1374</v>
      </c>
      <c r="D360" s="350">
        <v>302</v>
      </c>
      <c r="E360" s="350" t="s">
        <v>21</v>
      </c>
      <c r="F360" s="601"/>
      <c r="G360" s="65"/>
    </row>
    <row r="361" spans="1:7" ht="15.75" x14ac:dyDescent="0.25">
      <c r="A361" s="92" t="s">
        <v>1373</v>
      </c>
      <c r="B361" s="42" t="s">
        <v>1043</v>
      </c>
      <c r="C361" s="350" t="s">
        <v>1374</v>
      </c>
      <c r="D361" s="350">
        <v>303</v>
      </c>
      <c r="E361" s="350">
        <v>180</v>
      </c>
      <c r="F361" s="601">
        <v>0</v>
      </c>
      <c r="G361" s="65"/>
    </row>
    <row r="362" spans="1:7" ht="15.75" x14ac:dyDescent="0.25">
      <c r="A362" s="92" t="s">
        <v>1373</v>
      </c>
      <c r="B362" s="42" t="s">
        <v>1043</v>
      </c>
      <c r="C362" s="350" t="s">
        <v>1374</v>
      </c>
      <c r="D362" s="350">
        <v>303</v>
      </c>
      <c r="E362" s="350">
        <v>250</v>
      </c>
      <c r="F362" s="601"/>
      <c r="G362" s="65"/>
    </row>
    <row r="363" spans="1:7" ht="15.75" x14ac:dyDescent="0.25">
      <c r="A363" s="92" t="s">
        <v>1373</v>
      </c>
      <c r="B363" s="42" t="s">
        <v>1043</v>
      </c>
      <c r="C363" s="350" t="s">
        <v>1374</v>
      </c>
      <c r="D363" s="350">
        <v>304</v>
      </c>
      <c r="E363" s="350">
        <v>400</v>
      </c>
      <c r="F363" s="601">
        <v>116</v>
      </c>
      <c r="G363" s="65"/>
    </row>
    <row r="364" spans="1:7" ht="15.75" x14ac:dyDescent="0.25">
      <c r="A364" s="92" t="s">
        <v>1373</v>
      </c>
      <c r="B364" s="42" t="s">
        <v>1043</v>
      </c>
      <c r="C364" s="350" t="s">
        <v>1374</v>
      </c>
      <c r="D364" s="350">
        <v>304</v>
      </c>
      <c r="E364" s="350" t="s">
        <v>21</v>
      </c>
      <c r="F364" s="601"/>
      <c r="G364" s="65"/>
    </row>
    <row r="365" spans="1:7" ht="15.75" x14ac:dyDescent="0.25">
      <c r="A365" s="92" t="s">
        <v>1373</v>
      </c>
      <c r="B365" s="42" t="s">
        <v>1043</v>
      </c>
      <c r="C365" s="350" t="s">
        <v>1374</v>
      </c>
      <c r="D365" s="350">
        <v>306</v>
      </c>
      <c r="E365" s="350">
        <v>250</v>
      </c>
      <c r="F365" s="601">
        <v>148</v>
      </c>
      <c r="G365" s="65"/>
    </row>
    <row r="366" spans="1:7" ht="15.75" x14ac:dyDescent="0.25">
      <c r="A366" s="92" t="s">
        <v>1373</v>
      </c>
      <c r="B366" s="42" t="s">
        <v>1043</v>
      </c>
      <c r="C366" s="350" t="s">
        <v>1374</v>
      </c>
      <c r="D366" s="350">
        <v>306</v>
      </c>
      <c r="E366" s="350" t="s">
        <v>22</v>
      </c>
      <c r="F366" s="601"/>
      <c r="G366" s="65"/>
    </row>
    <row r="367" spans="1:7" ht="15.75" x14ac:dyDescent="0.25">
      <c r="A367" s="92" t="s">
        <v>1373</v>
      </c>
      <c r="B367" s="42" t="s">
        <v>1043</v>
      </c>
      <c r="C367" s="350" t="s">
        <v>1374</v>
      </c>
      <c r="D367" s="350">
        <v>307</v>
      </c>
      <c r="E367" s="350">
        <v>400</v>
      </c>
      <c r="F367" s="574">
        <v>276</v>
      </c>
      <c r="G367" s="65"/>
    </row>
    <row r="368" spans="1:7" ht="15.75" x14ac:dyDescent="0.25">
      <c r="A368" s="92" t="s">
        <v>1373</v>
      </c>
      <c r="B368" s="42" t="s">
        <v>1043</v>
      </c>
      <c r="C368" s="350" t="s">
        <v>1374</v>
      </c>
      <c r="D368" s="350">
        <v>310</v>
      </c>
      <c r="E368" s="350">
        <v>400</v>
      </c>
      <c r="F368" s="601">
        <v>216</v>
      </c>
      <c r="G368" s="65"/>
    </row>
    <row r="369" spans="1:7" ht="15.75" x14ac:dyDescent="0.25">
      <c r="A369" s="92" t="s">
        <v>1373</v>
      </c>
      <c r="B369" s="42" t="s">
        <v>1043</v>
      </c>
      <c r="C369" s="350" t="s">
        <v>1374</v>
      </c>
      <c r="D369" s="350">
        <v>310</v>
      </c>
      <c r="E369" s="350" t="s">
        <v>21</v>
      </c>
      <c r="F369" s="601"/>
      <c r="G369" s="65"/>
    </row>
    <row r="370" spans="1:7" ht="15.75" x14ac:dyDescent="0.25">
      <c r="A370" s="92" t="s">
        <v>1373</v>
      </c>
      <c r="B370" s="42" t="s">
        <v>1043</v>
      </c>
      <c r="C370" s="350" t="s">
        <v>1374</v>
      </c>
      <c r="D370" s="350">
        <v>311</v>
      </c>
      <c r="E370" s="350">
        <v>400</v>
      </c>
      <c r="F370" s="601">
        <v>60</v>
      </c>
      <c r="G370" s="65"/>
    </row>
    <row r="371" spans="1:7" ht="15.75" x14ac:dyDescent="0.25">
      <c r="A371" s="92" t="s">
        <v>1373</v>
      </c>
      <c r="B371" s="42" t="s">
        <v>1043</v>
      </c>
      <c r="C371" s="350" t="s">
        <v>1374</v>
      </c>
      <c r="D371" s="350">
        <v>311</v>
      </c>
      <c r="E371" s="350" t="s">
        <v>21</v>
      </c>
      <c r="F371" s="601"/>
      <c r="G371" s="65"/>
    </row>
    <row r="372" spans="1:7" ht="15.75" x14ac:dyDescent="0.25">
      <c r="A372" s="92" t="s">
        <v>1373</v>
      </c>
      <c r="B372" s="42" t="s">
        <v>1043</v>
      </c>
      <c r="C372" s="350" t="s">
        <v>1374</v>
      </c>
      <c r="D372" s="350">
        <v>312</v>
      </c>
      <c r="E372" s="350">
        <v>400</v>
      </c>
      <c r="F372" s="601">
        <v>144</v>
      </c>
      <c r="G372" s="65"/>
    </row>
    <row r="373" spans="1:7" ht="15.75" x14ac:dyDescent="0.25">
      <c r="A373" s="92" t="s">
        <v>1373</v>
      </c>
      <c r="B373" s="42" t="s">
        <v>1043</v>
      </c>
      <c r="C373" s="350" t="s">
        <v>1374</v>
      </c>
      <c r="D373" s="350">
        <v>312</v>
      </c>
      <c r="E373" s="350" t="s">
        <v>21</v>
      </c>
      <c r="F373" s="601"/>
      <c r="G373" s="65"/>
    </row>
    <row r="374" spans="1:7" ht="15.75" x14ac:dyDescent="0.25">
      <c r="A374" s="92" t="s">
        <v>1373</v>
      </c>
      <c r="B374" s="42" t="s">
        <v>1043</v>
      </c>
      <c r="C374" s="350" t="s">
        <v>1374</v>
      </c>
      <c r="D374" s="350">
        <v>313</v>
      </c>
      <c r="E374" s="350">
        <v>400</v>
      </c>
      <c r="F374" s="601">
        <v>82</v>
      </c>
      <c r="G374" s="65"/>
    </row>
    <row r="375" spans="1:7" ht="15.75" x14ac:dyDescent="0.25">
      <c r="A375" s="92" t="s">
        <v>1373</v>
      </c>
      <c r="B375" s="42" t="s">
        <v>1043</v>
      </c>
      <c r="C375" s="350" t="s">
        <v>1374</v>
      </c>
      <c r="D375" s="350">
        <v>313</v>
      </c>
      <c r="E375" s="350">
        <v>320</v>
      </c>
      <c r="F375" s="601"/>
      <c r="G375" s="65"/>
    </row>
    <row r="376" spans="1:7" ht="15.75" x14ac:dyDescent="0.25">
      <c r="A376" s="92" t="s">
        <v>1373</v>
      </c>
      <c r="B376" s="42" t="s">
        <v>1043</v>
      </c>
      <c r="C376" s="350" t="s">
        <v>1374</v>
      </c>
      <c r="D376" s="350">
        <v>314</v>
      </c>
      <c r="E376" s="350">
        <v>400</v>
      </c>
      <c r="F376" s="601">
        <v>180</v>
      </c>
      <c r="G376" s="65"/>
    </row>
    <row r="377" spans="1:7" ht="15.75" x14ac:dyDescent="0.25">
      <c r="A377" s="92" t="s">
        <v>1373</v>
      </c>
      <c r="B377" s="42" t="s">
        <v>1043</v>
      </c>
      <c r="C377" s="350" t="s">
        <v>1374</v>
      </c>
      <c r="D377" s="350">
        <v>314</v>
      </c>
      <c r="E377" s="350" t="s">
        <v>21</v>
      </c>
      <c r="F377" s="601"/>
      <c r="G377" s="65"/>
    </row>
    <row r="378" spans="1:7" ht="15.75" x14ac:dyDescent="0.25">
      <c r="A378" s="92" t="s">
        <v>1373</v>
      </c>
      <c r="B378" s="42" t="s">
        <v>1043</v>
      </c>
      <c r="C378" s="350" t="s">
        <v>1374</v>
      </c>
      <c r="D378" s="350">
        <v>316</v>
      </c>
      <c r="E378" s="350">
        <v>630</v>
      </c>
      <c r="F378" s="601">
        <v>87</v>
      </c>
      <c r="G378" s="65"/>
    </row>
    <row r="379" spans="1:7" ht="15.75" x14ac:dyDescent="0.25">
      <c r="A379" s="92" t="s">
        <v>1373</v>
      </c>
      <c r="B379" s="42" t="s">
        <v>1043</v>
      </c>
      <c r="C379" s="350" t="s">
        <v>1374</v>
      </c>
      <c r="D379" s="350">
        <v>316</v>
      </c>
      <c r="E379" s="350">
        <v>630</v>
      </c>
      <c r="F379" s="601"/>
      <c r="G379" s="65"/>
    </row>
    <row r="380" spans="1:7" ht="15.75" x14ac:dyDescent="0.25">
      <c r="A380" s="92" t="s">
        <v>1373</v>
      </c>
      <c r="B380" s="42" t="s">
        <v>1043</v>
      </c>
      <c r="C380" s="350" t="s">
        <v>1374</v>
      </c>
      <c r="D380" s="350">
        <v>321</v>
      </c>
      <c r="E380" s="350">
        <v>630</v>
      </c>
      <c r="F380" s="601">
        <v>238</v>
      </c>
      <c r="G380" s="65"/>
    </row>
    <row r="381" spans="1:7" ht="15.75" x14ac:dyDescent="0.25">
      <c r="A381" s="92" t="s">
        <v>1373</v>
      </c>
      <c r="B381" s="42" t="s">
        <v>1043</v>
      </c>
      <c r="C381" s="350" t="s">
        <v>1374</v>
      </c>
      <c r="D381" s="350">
        <v>321</v>
      </c>
      <c r="E381" s="350">
        <v>400</v>
      </c>
      <c r="F381" s="601"/>
      <c r="G381" s="65"/>
    </row>
    <row r="382" spans="1:7" ht="15.75" x14ac:dyDescent="0.25">
      <c r="A382" s="92" t="s">
        <v>1373</v>
      </c>
      <c r="B382" s="42" t="s">
        <v>1043</v>
      </c>
      <c r="C382" s="350" t="s">
        <v>1374</v>
      </c>
      <c r="D382" s="350">
        <v>324</v>
      </c>
      <c r="E382" s="350">
        <v>250</v>
      </c>
      <c r="F382" s="601">
        <v>123</v>
      </c>
      <c r="G382" s="65"/>
    </row>
    <row r="383" spans="1:7" ht="15.75" x14ac:dyDescent="0.25">
      <c r="A383" s="92" t="s">
        <v>1373</v>
      </c>
      <c r="B383" s="42" t="s">
        <v>1043</v>
      </c>
      <c r="C383" s="350" t="s">
        <v>1374</v>
      </c>
      <c r="D383" s="350">
        <v>324</v>
      </c>
      <c r="E383" s="350" t="s">
        <v>22</v>
      </c>
      <c r="F383" s="601"/>
      <c r="G383" s="65"/>
    </row>
    <row r="384" spans="1:7" ht="15.75" x14ac:dyDescent="0.25">
      <c r="A384" s="92" t="s">
        <v>1373</v>
      </c>
      <c r="B384" s="42" t="s">
        <v>1043</v>
      </c>
      <c r="C384" s="350" t="s">
        <v>1374</v>
      </c>
      <c r="D384" s="350">
        <v>325</v>
      </c>
      <c r="E384" s="350">
        <v>400</v>
      </c>
      <c r="F384" s="601">
        <v>268</v>
      </c>
      <c r="G384" s="65"/>
    </row>
    <row r="385" spans="1:7" ht="15.75" x14ac:dyDescent="0.25">
      <c r="A385" s="92" t="s">
        <v>1373</v>
      </c>
      <c r="B385" s="42" t="s">
        <v>1043</v>
      </c>
      <c r="C385" s="350" t="s">
        <v>1374</v>
      </c>
      <c r="D385" s="350">
        <v>325</v>
      </c>
      <c r="E385" s="350" t="s">
        <v>21</v>
      </c>
      <c r="F385" s="601"/>
      <c r="G385" s="65"/>
    </row>
    <row r="386" spans="1:7" ht="15.75" x14ac:dyDescent="0.25">
      <c r="A386" s="92" t="s">
        <v>1373</v>
      </c>
      <c r="B386" s="42" t="s">
        <v>1043</v>
      </c>
      <c r="C386" s="350" t="s">
        <v>1374</v>
      </c>
      <c r="D386" s="350">
        <v>326</v>
      </c>
      <c r="E386" s="350">
        <v>400</v>
      </c>
      <c r="F386" s="601">
        <v>220</v>
      </c>
      <c r="G386" s="65"/>
    </row>
    <row r="387" spans="1:7" ht="15.75" x14ac:dyDescent="0.25">
      <c r="A387" s="92" t="s">
        <v>1373</v>
      </c>
      <c r="B387" s="42" t="s">
        <v>1043</v>
      </c>
      <c r="C387" s="350" t="s">
        <v>1374</v>
      </c>
      <c r="D387" s="350">
        <v>326</v>
      </c>
      <c r="E387" s="350" t="s">
        <v>21</v>
      </c>
      <c r="F387" s="601"/>
      <c r="G387" s="65"/>
    </row>
    <row r="388" spans="1:7" ht="15.75" x14ac:dyDescent="0.25">
      <c r="A388" s="92" t="s">
        <v>1373</v>
      </c>
      <c r="B388" s="42" t="s">
        <v>1043</v>
      </c>
      <c r="C388" s="350" t="s">
        <v>1374</v>
      </c>
      <c r="D388" s="350">
        <v>328</v>
      </c>
      <c r="E388" s="350">
        <v>630</v>
      </c>
      <c r="F388" s="601">
        <v>422</v>
      </c>
      <c r="G388" s="65"/>
    </row>
    <row r="389" spans="1:7" ht="15.75" x14ac:dyDescent="0.25">
      <c r="A389" s="92" t="s">
        <v>1373</v>
      </c>
      <c r="B389" s="42" t="s">
        <v>1043</v>
      </c>
      <c r="C389" s="350" t="s">
        <v>1374</v>
      </c>
      <c r="D389" s="350">
        <v>328</v>
      </c>
      <c r="E389" s="350" t="s">
        <v>26</v>
      </c>
      <c r="F389" s="601"/>
      <c r="G389" s="65"/>
    </row>
    <row r="390" spans="1:7" ht="15.75" x14ac:dyDescent="0.25">
      <c r="A390" s="92" t="s">
        <v>1373</v>
      </c>
      <c r="B390" s="42" t="s">
        <v>1043</v>
      </c>
      <c r="C390" s="350" t="s">
        <v>1374</v>
      </c>
      <c r="D390" s="350">
        <v>329</v>
      </c>
      <c r="E390" s="350">
        <v>400</v>
      </c>
      <c r="F390" s="601">
        <v>180</v>
      </c>
      <c r="G390" s="65"/>
    </row>
    <row r="391" spans="1:7" ht="15.75" x14ac:dyDescent="0.25">
      <c r="A391" s="92" t="s">
        <v>1373</v>
      </c>
      <c r="B391" s="42" t="s">
        <v>1043</v>
      </c>
      <c r="C391" s="350" t="s">
        <v>1374</v>
      </c>
      <c r="D391" s="350">
        <v>329</v>
      </c>
      <c r="E391" s="350" t="s">
        <v>21</v>
      </c>
      <c r="F391" s="601"/>
      <c r="G391" s="65"/>
    </row>
    <row r="392" spans="1:7" ht="15.75" x14ac:dyDescent="0.25">
      <c r="A392" s="92" t="s">
        <v>1373</v>
      </c>
      <c r="B392" s="42" t="s">
        <v>1043</v>
      </c>
      <c r="C392" s="350" t="s">
        <v>1374</v>
      </c>
      <c r="D392" s="350">
        <v>330</v>
      </c>
      <c r="E392" s="350">
        <v>400</v>
      </c>
      <c r="F392" s="574">
        <v>30</v>
      </c>
      <c r="G392" s="65"/>
    </row>
    <row r="393" spans="1:7" ht="15.75" x14ac:dyDescent="0.25">
      <c r="A393" s="92" t="s">
        <v>1373</v>
      </c>
      <c r="B393" s="42" t="s">
        <v>1043</v>
      </c>
      <c r="C393" s="350" t="s">
        <v>1374</v>
      </c>
      <c r="D393" s="350">
        <v>331</v>
      </c>
      <c r="E393" s="350">
        <v>400</v>
      </c>
      <c r="F393" s="601">
        <v>221</v>
      </c>
      <c r="G393" s="65"/>
    </row>
    <row r="394" spans="1:7" ht="15.75" x14ac:dyDescent="0.25">
      <c r="A394" s="92" t="s">
        <v>1373</v>
      </c>
      <c r="B394" s="42" t="s">
        <v>1043</v>
      </c>
      <c r="C394" s="350" t="s">
        <v>1374</v>
      </c>
      <c r="D394" s="350">
        <v>331</v>
      </c>
      <c r="E394" s="350" t="s">
        <v>21</v>
      </c>
      <c r="F394" s="601"/>
      <c r="G394" s="65"/>
    </row>
    <row r="395" spans="1:7" ht="15.75" x14ac:dyDescent="0.25">
      <c r="A395" s="92" t="s">
        <v>1373</v>
      </c>
      <c r="B395" s="42" t="s">
        <v>1043</v>
      </c>
      <c r="C395" s="350" t="s">
        <v>1374</v>
      </c>
      <c r="D395" s="350">
        <v>332</v>
      </c>
      <c r="E395" s="350">
        <v>400</v>
      </c>
      <c r="F395" s="601">
        <v>332</v>
      </c>
      <c r="G395" s="65"/>
    </row>
    <row r="396" spans="1:7" ht="15.75" x14ac:dyDescent="0.25">
      <c r="A396" s="92" t="s">
        <v>1373</v>
      </c>
      <c r="B396" s="42" t="s">
        <v>1043</v>
      </c>
      <c r="C396" s="350" t="s">
        <v>1374</v>
      </c>
      <c r="D396" s="350">
        <v>332</v>
      </c>
      <c r="E396" s="350" t="s">
        <v>21</v>
      </c>
      <c r="F396" s="601"/>
      <c r="G396" s="65"/>
    </row>
    <row r="397" spans="1:7" ht="15.75" x14ac:dyDescent="0.25">
      <c r="A397" s="92" t="s">
        <v>1373</v>
      </c>
      <c r="B397" s="42" t="s">
        <v>1043</v>
      </c>
      <c r="C397" s="350" t="s">
        <v>1374</v>
      </c>
      <c r="D397" s="350">
        <v>333</v>
      </c>
      <c r="E397" s="350">
        <v>250</v>
      </c>
      <c r="F397" s="601">
        <v>15</v>
      </c>
      <c r="G397" s="65"/>
    </row>
    <row r="398" spans="1:7" ht="15.75" x14ac:dyDescent="0.25">
      <c r="A398" s="92" t="s">
        <v>1373</v>
      </c>
      <c r="B398" s="42" t="s">
        <v>1043</v>
      </c>
      <c r="C398" s="350" t="s">
        <v>1374</v>
      </c>
      <c r="D398" s="350">
        <v>333</v>
      </c>
      <c r="E398" s="350" t="s">
        <v>22</v>
      </c>
      <c r="F398" s="601"/>
      <c r="G398" s="65"/>
    </row>
    <row r="399" spans="1:7" ht="19.5" customHeight="1" x14ac:dyDescent="0.25">
      <c r="A399" s="92" t="s">
        <v>1373</v>
      </c>
      <c r="B399" s="42" t="s">
        <v>1043</v>
      </c>
      <c r="C399" s="350" t="s">
        <v>1374</v>
      </c>
      <c r="D399" s="350">
        <v>335</v>
      </c>
      <c r="E399" s="350">
        <v>630</v>
      </c>
      <c r="F399" s="601">
        <v>473</v>
      </c>
      <c r="G399" s="65"/>
    </row>
    <row r="400" spans="1:7" ht="15.75" x14ac:dyDescent="0.25">
      <c r="A400" s="92" t="s">
        <v>1373</v>
      </c>
      <c r="B400" s="42" t="s">
        <v>1043</v>
      </c>
      <c r="C400" s="350" t="s">
        <v>1374</v>
      </c>
      <c r="D400" s="350">
        <v>335</v>
      </c>
      <c r="E400" s="350" t="s">
        <v>26</v>
      </c>
      <c r="F400" s="601"/>
      <c r="G400" s="65"/>
    </row>
    <row r="401" spans="1:7" ht="15.75" x14ac:dyDescent="0.25">
      <c r="A401" s="92" t="s">
        <v>1373</v>
      </c>
      <c r="B401" s="42" t="s">
        <v>1043</v>
      </c>
      <c r="C401" s="350" t="s">
        <v>1374</v>
      </c>
      <c r="D401" s="350">
        <v>336</v>
      </c>
      <c r="E401" s="350">
        <v>400</v>
      </c>
      <c r="F401" s="601">
        <v>212</v>
      </c>
      <c r="G401" s="65"/>
    </row>
    <row r="402" spans="1:7" ht="15.75" x14ac:dyDescent="0.25">
      <c r="A402" s="92" t="s">
        <v>1373</v>
      </c>
      <c r="B402" s="42" t="s">
        <v>1043</v>
      </c>
      <c r="C402" s="350" t="s">
        <v>1374</v>
      </c>
      <c r="D402" s="350">
        <v>336</v>
      </c>
      <c r="E402" s="350" t="s">
        <v>21</v>
      </c>
      <c r="F402" s="601"/>
      <c r="G402" s="65"/>
    </row>
    <row r="403" spans="1:7" ht="15.75" x14ac:dyDescent="0.25">
      <c r="A403" s="92" t="s">
        <v>1373</v>
      </c>
      <c r="B403" s="42" t="s">
        <v>1043</v>
      </c>
      <c r="C403" s="350" t="s">
        <v>1374</v>
      </c>
      <c r="D403" s="350">
        <v>337</v>
      </c>
      <c r="E403" s="350">
        <v>160</v>
      </c>
      <c r="F403" s="601">
        <v>119</v>
      </c>
      <c r="G403" s="65"/>
    </row>
    <row r="404" spans="1:7" ht="15.75" x14ac:dyDescent="0.25">
      <c r="A404" s="92" t="s">
        <v>1373</v>
      </c>
      <c r="B404" s="42" t="s">
        <v>1043</v>
      </c>
      <c r="C404" s="350" t="s">
        <v>1374</v>
      </c>
      <c r="D404" s="350">
        <v>337</v>
      </c>
      <c r="E404" s="350">
        <v>180</v>
      </c>
      <c r="F404" s="601"/>
      <c r="G404" s="65"/>
    </row>
    <row r="405" spans="1:7" ht="15.75" x14ac:dyDescent="0.25">
      <c r="A405" s="92" t="s">
        <v>1373</v>
      </c>
      <c r="B405" s="42" t="s">
        <v>1043</v>
      </c>
      <c r="C405" s="350" t="s">
        <v>1374</v>
      </c>
      <c r="D405" s="350">
        <v>339</v>
      </c>
      <c r="E405" s="350">
        <v>400</v>
      </c>
      <c r="F405" s="574">
        <v>108</v>
      </c>
      <c r="G405" s="65"/>
    </row>
    <row r="406" spans="1:7" ht="15.75" x14ac:dyDescent="0.25">
      <c r="A406" s="92" t="s">
        <v>1373</v>
      </c>
      <c r="B406" s="42" t="s">
        <v>1043</v>
      </c>
      <c r="C406" s="350" t="s">
        <v>1374</v>
      </c>
      <c r="D406" s="350">
        <v>341</v>
      </c>
      <c r="E406" s="350">
        <v>250</v>
      </c>
      <c r="F406" s="574">
        <v>163</v>
      </c>
      <c r="G406" s="65"/>
    </row>
    <row r="407" spans="1:7" ht="15.75" x14ac:dyDescent="0.25">
      <c r="A407" s="92" t="s">
        <v>1373</v>
      </c>
      <c r="B407" s="42" t="s">
        <v>1043</v>
      </c>
      <c r="C407" s="350" t="s">
        <v>1374</v>
      </c>
      <c r="D407" s="350">
        <v>342</v>
      </c>
      <c r="E407" s="350">
        <v>400</v>
      </c>
      <c r="F407" s="601">
        <v>280</v>
      </c>
      <c r="G407" s="65"/>
    </row>
    <row r="408" spans="1:7" ht="15.75" x14ac:dyDescent="0.25">
      <c r="A408" s="92" t="s">
        <v>1373</v>
      </c>
      <c r="B408" s="42" t="s">
        <v>1043</v>
      </c>
      <c r="C408" s="350" t="s">
        <v>1374</v>
      </c>
      <c r="D408" s="350">
        <v>342</v>
      </c>
      <c r="E408" s="350" t="s">
        <v>21</v>
      </c>
      <c r="F408" s="601"/>
      <c r="G408" s="65"/>
    </row>
    <row r="409" spans="1:7" ht="15.75" x14ac:dyDescent="0.25">
      <c r="A409" s="92" t="s">
        <v>1373</v>
      </c>
      <c r="B409" s="42" t="s">
        <v>1043</v>
      </c>
      <c r="C409" s="350" t="s">
        <v>1374</v>
      </c>
      <c r="D409" s="350">
        <v>343</v>
      </c>
      <c r="E409" s="350">
        <v>630</v>
      </c>
      <c r="F409" s="601">
        <v>460</v>
      </c>
      <c r="G409" s="65"/>
    </row>
    <row r="410" spans="1:7" ht="15.75" x14ac:dyDescent="0.25">
      <c r="A410" s="92" t="s">
        <v>1373</v>
      </c>
      <c r="B410" s="42" t="s">
        <v>1043</v>
      </c>
      <c r="C410" s="350" t="s">
        <v>1374</v>
      </c>
      <c r="D410" s="350">
        <v>343</v>
      </c>
      <c r="E410" s="350" t="s">
        <v>26</v>
      </c>
      <c r="F410" s="601"/>
      <c r="G410" s="65"/>
    </row>
    <row r="411" spans="1:7" ht="15.75" x14ac:dyDescent="0.25">
      <c r="A411" s="92" t="s">
        <v>1373</v>
      </c>
      <c r="B411" s="42" t="s">
        <v>1043</v>
      </c>
      <c r="C411" s="350" t="s">
        <v>1374</v>
      </c>
      <c r="D411" s="350">
        <v>344</v>
      </c>
      <c r="E411" s="350">
        <v>630</v>
      </c>
      <c r="F411" s="601">
        <v>479</v>
      </c>
      <c r="G411" s="65"/>
    </row>
    <row r="412" spans="1:7" ht="15.75" x14ac:dyDescent="0.25">
      <c r="A412" s="92" t="s">
        <v>1373</v>
      </c>
      <c r="B412" s="42" t="s">
        <v>1043</v>
      </c>
      <c r="C412" s="350" t="s">
        <v>1374</v>
      </c>
      <c r="D412" s="350">
        <v>344</v>
      </c>
      <c r="E412" s="350" t="s">
        <v>26</v>
      </c>
      <c r="F412" s="601"/>
      <c r="G412" s="65"/>
    </row>
    <row r="413" spans="1:7" ht="15.75" x14ac:dyDescent="0.25">
      <c r="A413" s="92" t="s">
        <v>1373</v>
      </c>
      <c r="B413" s="42" t="s">
        <v>1043</v>
      </c>
      <c r="C413" s="350" t="s">
        <v>1374</v>
      </c>
      <c r="D413" s="350">
        <v>345</v>
      </c>
      <c r="E413" s="350">
        <v>630</v>
      </c>
      <c r="F413" s="601">
        <v>378</v>
      </c>
      <c r="G413" s="65"/>
    </row>
    <row r="414" spans="1:7" ht="15.75" x14ac:dyDescent="0.25">
      <c r="A414" s="92" t="s">
        <v>1373</v>
      </c>
      <c r="B414" s="42" t="s">
        <v>1043</v>
      </c>
      <c r="C414" s="350" t="s">
        <v>1374</v>
      </c>
      <c r="D414" s="350">
        <v>345</v>
      </c>
      <c r="E414" s="350" t="s">
        <v>26</v>
      </c>
      <c r="F414" s="601"/>
      <c r="G414" s="65"/>
    </row>
    <row r="415" spans="1:7" ht="15.75" x14ac:dyDescent="0.25">
      <c r="A415" s="92" t="s">
        <v>1373</v>
      </c>
      <c r="B415" s="42" t="s">
        <v>1043</v>
      </c>
      <c r="C415" s="350" t="s">
        <v>1374</v>
      </c>
      <c r="D415" s="350">
        <v>346</v>
      </c>
      <c r="E415" s="350">
        <v>630</v>
      </c>
      <c r="F415" s="601">
        <v>353</v>
      </c>
      <c r="G415" s="65"/>
    </row>
    <row r="416" spans="1:7" ht="15.75" x14ac:dyDescent="0.25">
      <c r="A416" s="92" t="s">
        <v>1373</v>
      </c>
      <c r="B416" s="42" t="s">
        <v>1043</v>
      </c>
      <c r="C416" s="350" t="s">
        <v>1374</v>
      </c>
      <c r="D416" s="350">
        <v>346</v>
      </c>
      <c r="E416" s="350" t="s">
        <v>26</v>
      </c>
      <c r="F416" s="601"/>
      <c r="G416" s="65"/>
    </row>
    <row r="417" spans="1:7" ht="15.75" x14ac:dyDescent="0.25">
      <c r="A417" s="92" t="s">
        <v>1373</v>
      </c>
      <c r="B417" s="42" t="s">
        <v>1043</v>
      </c>
      <c r="C417" s="350" t="s">
        <v>1374</v>
      </c>
      <c r="D417" s="350">
        <v>347</v>
      </c>
      <c r="E417" s="350">
        <v>400</v>
      </c>
      <c r="F417" s="601">
        <v>192</v>
      </c>
      <c r="G417" s="65"/>
    </row>
    <row r="418" spans="1:7" ht="15.75" x14ac:dyDescent="0.25">
      <c r="A418" s="92" t="s">
        <v>1373</v>
      </c>
      <c r="B418" s="42" t="s">
        <v>1043</v>
      </c>
      <c r="C418" s="350" t="s">
        <v>1374</v>
      </c>
      <c r="D418" s="350">
        <v>347</v>
      </c>
      <c r="E418" s="350" t="s">
        <v>21</v>
      </c>
      <c r="F418" s="601"/>
      <c r="G418" s="65"/>
    </row>
    <row r="419" spans="1:7" ht="15.75" x14ac:dyDescent="0.25">
      <c r="A419" s="92" t="s">
        <v>1373</v>
      </c>
      <c r="B419" s="42" t="s">
        <v>1043</v>
      </c>
      <c r="C419" s="350" t="s">
        <v>1374</v>
      </c>
      <c r="D419" s="350">
        <v>348</v>
      </c>
      <c r="E419" s="350">
        <v>630</v>
      </c>
      <c r="F419" s="574">
        <v>100</v>
      </c>
      <c r="G419" s="65"/>
    </row>
    <row r="420" spans="1:7" ht="15.75" x14ac:dyDescent="0.25">
      <c r="A420" s="92" t="s">
        <v>1373</v>
      </c>
      <c r="B420" s="42" t="s">
        <v>1043</v>
      </c>
      <c r="C420" s="350" t="s">
        <v>1374</v>
      </c>
      <c r="D420" s="350">
        <v>349</v>
      </c>
      <c r="E420" s="350">
        <v>630</v>
      </c>
      <c r="F420" s="601">
        <v>353</v>
      </c>
      <c r="G420" s="65"/>
    </row>
    <row r="421" spans="1:7" ht="15.75" x14ac:dyDescent="0.25">
      <c r="A421" s="92" t="s">
        <v>1373</v>
      </c>
      <c r="B421" s="42" t="s">
        <v>1043</v>
      </c>
      <c r="C421" s="350" t="s">
        <v>1374</v>
      </c>
      <c r="D421" s="350">
        <v>349</v>
      </c>
      <c r="E421" s="350" t="s">
        <v>26</v>
      </c>
      <c r="F421" s="601"/>
      <c r="G421" s="65"/>
    </row>
    <row r="422" spans="1:7" ht="15.75" x14ac:dyDescent="0.25">
      <c r="A422" s="92" t="s">
        <v>1373</v>
      </c>
      <c r="B422" s="42" t="s">
        <v>1043</v>
      </c>
      <c r="C422" s="350" t="s">
        <v>1374</v>
      </c>
      <c r="D422" s="350">
        <v>350</v>
      </c>
      <c r="E422" s="350">
        <v>250</v>
      </c>
      <c r="F422" s="601">
        <v>55</v>
      </c>
      <c r="G422" s="65"/>
    </row>
    <row r="423" spans="1:7" ht="15.75" x14ac:dyDescent="0.25">
      <c r="A423" s="92" t="s">
        <v>1373</v>
      </c>
      <c r="B423" s="42" t="s">
        <v>1043</v>
      </c>
      <c r="C423" s="350" t="s">
        <v>1374</v>
      </c>
      <c r="D423" s="350">
        <v>350</v>
      </c>
      <c r="E423" s="350" t="s">
        <v>22</v>
      </c>
      <c r="F423" s="601"/>
      <c r="G423" s="65"/>
    </row>
    <row r="424" spans="1:7" ht="15.75" x14ac:dyDescent="0.25">
      <c r="A424" s="92" t="s">
        <v>1373</v>
      </c>
      <c r="B424" s="42" t="s">
        <v>1043</v>
      </c>
      <c r="C424" s="350" t="s">
        <v>1374</v>
      </c>
      <c r="D424" s="350">
        <v>351</v>
      </c>
      <c r="E424" s="350">
        <v>400</v>
      </c>
      <c r="F424" s="601">
        <v>192</v>
      </c>
      <c r="G424" s="65"/>
    </row>
    <row r="425" spans="1:7" ht="15.75" x14ac:dyDescent="0.25">
      <c r="A425" s="92" t="s">
        <v>1373</v>
      </c>
      <c r="B425" s="42" t="s">
        <v>1043</v>
      </c>
      <c r="C425" s="350" t="s">
        <v>1374</v>
      </c>
      <c r="D425" s="350">
        <v>351</v>
      </c>
      <c r="E425" s="350" t="s">
        <v>21</v>
      </c>
      <c r="F425" s="601"/>
      <c r="G425" s="65"/>
    </row>
    <row r="426" spans="1:7" ht="15.75" x14ac:dyDescent="0.25">
      <c r="A426" s="92" t="s">
        <v>1373</v>
      </c>
      <c r="B426" s="42" t="s">
        <v>1043</v>
      </c>
      <c r="C426" s="350" t="s">
        <v>1374</v>
      </c>
      <c r="D426" s="350">
        <v>352</v>
      </c>
      <c r="E426" s="350">
        <v>630</v>
      </c>
      <c r="F426" s="601">
        <v>400</v>
      </c>
      <c r="G426" s="65"/>
    </row>
    <row r="427" spans="1:7" ht="15.75" x14ac:dyDescent="0.25">
      <c r="A427" s="92" t="s">
        <v>1373</v>
      </c>
      <c r="B427" s="42" t="s">
        <v>1043</v>
      </c>
      <c r="C427" s="350" t="s">
        <v>1374</v>
      </c>
      <c r="D427" s="350">
        <v>352</v>
      </c>
      <c r="E427" s="350" t="s">
        <v>26</v>
      </c>
      <c r="F427" s="601"/>
      <c r="G427" s="65"/>
    </row>
    <row r="428" spans="1:7" ht="15.75" x14ac:dyDescent="0.25">
      <c r="A428" s="92" t="s">
        <v>1373</v>
      </c>
      <c r="B428" s="42" t="s">
        <v>1043</v>
      </c>
      <c r="C428" s="350" t="s">
        <v>1374</v>
      </c>
      <c r="D428" s="350">
        <v>355</v>
      </c>
      <c r="E428" s="350">
        <v>400</v>
      </c>
      <c r="F428" s="606">
        <v>20</v>
      </c>
      <c r="G428" s="65"/>
    </row>
    <row r="429" spans="1:7" ht="15.75" x14ac:dyDescent="0.25">
      <c r="A429" s="92" t="s">
        <v>1373</v>
      </c>
      <c r="B429" s="42" t="s">
        <v>1043</v>
      </c>
      <c r="C429" s="350" t="s">
        <v>1374</v>
      </c>
      <c r="D429" s="350">
        <v>355</v>
      </c>
      <c r="E429" s="350" t="s">
        <v>21</v>
      </c>
      <c r="F429" s="606"/>
      <c r="G429" s="65"/>
    </row>
    <row r="430" spans="1:7" ht="15.75" x14ac:dyDescent="0.25">
      <c r="A430" s="92" t="s">
        <v>1373</v>
      </c>
      <c r="B430" s="42" t="s">
        <v>1043</v>
      </c>
      <c r="C430" s="350" t="s">
        <v>1374</v>
      </c>
      <c r="D430" s="350">
        <v>356</v>
      </c>
      <c r="E430" s="350">
        <v>400</v>
      </c>
      <c r="F430" s="601">
        <v>108</v>
      </c>
      <c r="G430" s="65"/>
    </row>
    <row r="431" spans="1:7" ht="15.75" x14ac:dyDescent="0.25">
      <c r="A431" s="92" t="s">
        <v>1373</v>
      </c>
      <c r="B431" s="42" t="s">
        <v>1043</v>
      </c>
      <c r="C431" s="350" t="s">
        <v>1374</v>
      </c>
      <c r="D431" s="350">
        <v>356</v>
      </c>
      <c r="E431" s="350" t="s">
        <v>21</v>
      </c>
      <c r="F431" s="601"/>
      <c r="G431" s="65"/>
    </row>
    <row r="432" spans="1:7" ht="15.75" x14ac:dyDescent="0.25">
      <c r="A432" s="92" t="s">
        <v>1373</v>
      </c>
      <c r="B432" s="42" t="s">
        <v>1043</v>
      </c>
      <c r="C432" s="350" t="s">
        <v>1374</v>
      </c>
      <c r="D432" s="350">
        <v>357</v>
      </c>
      <c r="E432" s="350">
        <v>400</v>
      </c>
      <c r="F432" s="601">
        <v>196</v>
      </c>
      <c r="G432" s="65"/>
    </row>
    <row r="433" spans="1:7" ht="15.75" x14ac:dyDescent="0.25">
      <c r="A433" s="92" t="s">
        <v>1373</v>
      </c>
      <c r="B433" s="42" t="s">
        <v>1043</v>
      </c>
      <c r="C433" s="350" t="s">
        <v>1374</v>
      </c>
      <c r="D433" s="350">
        <v>357</v>
      </c>
      <c r="E433" s="350" t="s">
        <v>21</v>
      </c>
      <c r="F433" s="601"/>
      <c r="G433" s="65"/>
    </row>
    <row r="434" spans="1:7" ht="15.75" x14ac:dyDescent="0.25">
      <c r="A434" s="92" t="s">
        <v>1373</v>
      </c>
      <c r="B434" s="42" t="s">
        <v>1043</v>
      </c>
      <c r="C434" s="350" t="s">
        <v>1374</v>
      </c>
      <c r="D434" s="350">
        <v>358</v>
      </c>
      <c r="E434" s="350">
        <v>400</v>
      </c>
      <c r="F434" s="601">
        <v>224</v>
      </c>
      <c r="G434" s="65"/>
    </row>
    <row r="435" spans="1:7" ht="15.75" x14ac:dyDescent="0.25">
      <c r="A435" s="92" t="s">
        <v>1373</v>
      </c>
      <c r="B435" s="42" t="s">
        <v>1043</v>
      </c>
      <c r="C435" s="350" t="s">
        <v>1374</v>
      </c>
      <c r="D435" s="350">
        <v>358</v>
      </c>
      <c r="E435" s="350" t="s">
        <v>21</v>
      </c>
      <c r="F435" s="601"/>
      <c r="G435" s="65"/>
    </row>
    <row r="436" spans="1:7" ht="15.75" x14ac:dyDescent="0.25">
      <c r="A436" s="92" t="s">
        <v>1373</v>
      </c>
      <c r="B436" s="42" t="s">
        <v>1043</v>
      </c>
      <c r="C436" s="350" t="s">
        <v>1374</v>
      </c>
      <c r="D436" s="350">
        <v>359</v>
      </c>
      <c r="E436" s="350">
        <v>250</v>
      </c>
      <c r="F436" s="601">
        <v>53</v>
      </c>
      <c r="G436" s="65"/>
    </row>
    <row r="437" spans="1:7" ht="15.75" x14ac:dyDescent="0.25">
      <c r="A437" s="92" t="s">
        <v>1373</v>
      </c>
      <c r="B437" s="42" t="s">
        <v>1043</v>
      </c>
      <c r="C437" s="350" t="s">
        <v>1374</v>
      </c>
      <c r="D437" s="350">
        <v>359</v>
      </c>
      <c r="E437" s="350" t="s">
        <v>22</v>
      </c>
      <c r="F437" s="601"/>
      <c r="G437" s="65"/>
    </row>
    <row r="438" spans="1:7" ht="15.75" x14ac:dyDescent="0.25">
      <c r="A438" s="92" t="s">
        <v>1373</v>
      </c>
      <c r="B438" s="42" t="s">
        <v>1043</v>
      </c>
      <c r="C438" s="350" t="s">
        <v>1374</v>
      </c>
      <c r="D438" s="350">
        <v>360</v>
      </c>
      <c r="E438" s="350">
        <v>250</v>
      </c>
      <c r="F438" s="601">
        <v>123</v>
      </c>
      <c r="G438" s="65"/>
    </row>
    <row r="439" spans="1:7" ht="15.75" x14ac:dyDescent="0.25">
      <c r="A439" s="92" t="s">
        <v>1373</v>
      </c>
      <c r="B439" s="42" t="s">
        <v>1043</v>
      </c>
      <c r="C439" s="350" t="s">
        <v>1374</v>
      </c>
      <c r="D439" s="350">
        <v>360</v>
      </c>
      <c r="E439" s="350" t="s">
        <v>22</v>
      </c>
      <c r="F439" s="601"/>
      <c r="G439" s="65"/>
    </row>
    <row r="440" spans="1:7" ht="15.75" x14ac:dyDescent="0.25">
      <c r="A440" s="92" t="s">
        <v>1373</v>
      </c>
      <c r="B440" s="42" t="s">
        <v>1043</v>
      </c>
      <c r="C440" s="350" t="s">
        <v>1374</v>
      </c>
      <c r="D440" s="350">
        <v>362</v>
      </c>
      <c r="E440" s="350">
        <v>400</v>
      </c>
      <c r="F440" s="601">
        <v>272</v>
      </c>
      <c r="G440" s="65"/>
    </row>
    <row r="441" spans="1:7" ht="15.75" x14ac:dyDescent="0.25">
      <c r="A441" s="92" t="s">
        <v>1373</v>
      </c>
      <c r="B441" s="42" t="s">
        <v>1043</v>
      </c>
      <c r="C441" s="350" t="s">
        <v>1374</v>
      </c>
      <c r="D441" s="350">
        <v>362</v>
      </c>
      <c r="E441" s="350" t="s">
        <v>21</v>
      </c>
      <c r="F441" s="601"/>
      <c r="G441" s="65"/>
    </row>
    <row r="442" spans="1:7" ht="15.75" x14ac:dyDescent="0.25">
      <c r="A442" s="92" t="s">
        <v>1373</v>
      </c>
      <c r="B442" s="42" t="s">
        <v>1043</v>
      </c>
      <c r="C442" s="350" t="s">
        <v>1374</v>
      </c>
      <c r="D442" s="350">
        <v>363</v>
      </c>
      <c r="E442" s="350">
        <v>400</v>
      </c>
      <c r="F442" s="601">
        <v>124</v>
      </c>
      <c r="G442" s="65"/>
    </row>
    <row r="443" spans="1:7" ht="15.75" x14ac:dyDescent="0.25">
      <c r="A443" s="92" t="s">
        <v>1373</v>
      </c>
      <c r="B443" s="42" t="s">
        <v>1043</v>
      </c>
      <c r="C443" s="350" t="s">
        <v>1374</v>
      </c>
      <c r="D443" s="350">
        <v>363</v>
      </c>
      <c r="E443" s="350" t="s">
        <v>21</v>
      </c>
      <c r="F443" s="601"/>
      <c r="G443" s="65"/>
    </row>
    <row r="444" spans="1:7" ht="15.75" x14ac:dyDescent="0.25">
      <c r="A444" s="92" t="s">
        <v>1373</v>
      </c>
      <c r="B444" s="42" t="s">
        <v>1043</v>
      </c>
      <c r="C444" s="350" t="s">
        <v>1374</v>
      </c>
      <c r="D444" s="350">
        <v>364</v>
      </c>
      <c r="E444" s="350">
        <v>630</v>
      </c>
      <c r="F444" s="601">
        <v>378</v>
      </c>
      <c r="G444" s="65"/>
    </row>
    <row r="445" spans="1:7" ht="15.75" x14ac:dyDescent="0.25">
      <c r="A445" s="92" t="s">
        <v>1373</v>
      </c>
      <c r="B445" s="42" t="s">
        <v>1043</v>
      </c>
      <c r="C445" s="350" t="s">
        <v>1374</v>
      </c>
      <c r="D445" s="350">
        <v>364</v>
      </c>
      <c r="E445" s="350" t="s">
        <v>26</v>
      </c>
      <c r="F445" s="601"/>
      <c r="G445" s="65"/>
    </row>
    <row r="446" spans="1:7" ht="15.75" x14ac:dyDescent="0.25">
      <c r="A446" s="92" t="s">
        <v>1373</v>
      </c>
      <c r="B446" s="42" t="s">
        <v>1043</v>
      </c>
      <c r="C446" s="350" t="s">
        <v>1374</v>
      </c>
      <c r="D446" s="350">
        <v>365</v>
      </c>
      <c r="E446" s="350">
        <v>630</v>
      </c>
      <c r="F446" s="601">
        <v>340</v>
      </c>
      <c r="G446" s="65"/>
    </row>
    <row r="447" spans="1:7" ht="15.75" x14ac:dyDescent="0.25">
      <c r="A447" s="92" t="s">
        <v>1373</v>
      </c>
      <c r="B447" s="42" t="s">
        <v>1043</v>
      </c>
      <c r="C447" s="350" t="s">
        <v>1374</v>
      </c>
      <c r="D447" s="350">
        <v>365</v>
      </c>
      <c r="E447" s="350" t="s">
        <v>26</v>
      </c>
      <c r="F447" s="601"/>
      <c r="G447" s="65"/>
    </row>
    <row r="448" spans="1:7" ht="15.75" x14ac:dyDescent="0.25">
      <c r="A448" s="92" t="s">
        <v>1373</v>
      </c>
      <c r="B448" s="42" t="s">
        <v>1043</v>
      </c>
      <c r="C448" s="350" t="s">
        <v>1374</v>
      </c>
      <c r="D448" s="350">
        <v>366</v>
      </c>
      <c r="E448" s="350">
        <v>400</v>
      </c>
      <c r="F448" s="601">
        <v>268</v>
      </c>
      <c r="G448" s="65"/>
    </row>
    <row r="449" spans="1:7" ht="15.75" x14ac:dyDescent="0.25">
      <c r="A449" s="92" t="s">
        <v>1373</v>
      </c>
      <c r="B449" s="42" t="s">
        <v>1043</v>
      </c>
      <c r="C449" s="350" t="s">
        <v>1374</v>
      </c>
      <c r="D449" s="350">
        <v>366</v>
      </c>
      <c r="E449" s="350">
        <v>320</v>
      </c>
      <c r="F449" s="601"/>
      <c r="G449" s="65"/>
    </row>
    <row r="450" spans="1:7" ht="15.75" x14ac:dyDescent="0.25">
      <c r="A450" s="92" t="s">
        <v>1373</v>
      </c>
      <c r="B450" s="42" t="s">
        <v>1043</v>
      </c>
      <c r="C450" s="350" t="s">
        <v>1374</v>
      </c>
      <c r="D450" s="350">
        <v>368</v>
      </c>
      <c r="E450" s="350">
        <v>250</v>
      </c>
      <c r="F450" s="601">
        <v>83</v>
      </c>
      <c r="G450" s="65"/>
    </row>
    <row r="451" spans="1:7" ht="15.75" x14ac:dyDescent="0.25">
      <c r="A451" s="92" t="s">
        <v>1373</v>
      </c>
      <c r="B451" s="42" t="s">
        <v>1043</v>
      </c>
      <c r="C451" s="350" t="s">
        <v>1374</v>
      </c>
      <c r="D451" s="350">
        <v>368</v>
      </c>
      <c r="E451" s="350" t="s">
        <v>22</v>
      </c>
      <c r="F451" s="601"/>
      <c r="G451" s="65"/>
    </row>
    <row r="452" spans="1:7" ht="15.75" x14ac:dyDescent="0.25">
      <c r="A452" s="92" t="s">
        <v>1373</v>
      </c>
      <c r="B452" s="42" t="s">
        <v>1043</v>
      </c>
      <c r="C452" s="350" t="s">
        <v>1374</v>
      </c>
      <c r="D452" s="350">
        <v>370</v>
      </c>
      <c r="E452" s="350">
        <v>400</v>
      </c>
      <c r="F452" s="601">
        <v>312</v>
      </c>
      <c r="G452" s="65"/>
    </row>
    <row r="453" spans="1:7" ht="15.75" x14ac:dyDescent="0.25">
      <c r="A453" s="92" t="s">
        <v>1373</v>
      </c>
      <c r="B453" s="42" t="s">
        <v>1043</v>
      </c>
      <c r="C453" s="350" t="s">
        <v>1374</v>
      </c>
      <c r="D453" s="350">
        <v>370</v>
      </c>
      <c r="E453" s="350" t="s">
        <v>21</v>
      </c>
      <c r="F453" s="601"/>
      <c r="G453" s="65"/>
    </row>
    <row r="454" spans="1:7" ht="15.75" x14ac:dyDescent="0.25">
      <c r="A454" s="92" t="s">
        <v>1373</v>
      </c>
      <c r="B454" s="42" t="s">
        <v>1043</v>
      </c>
      <c r="C454" s="350" t="s">
        <v>1374</v>
      </c>
      <c r="D454" s="350">
        <v>372</v>
      </c>
      <c r="E454" s="350">
        <v>160</v>
      </c>
      <c r="F454" s="574">
        <v>51</v>
      </c>
      <c r="G454" s="65"/>
    </row>
    <row r="455" spans="1:7" ht="15.75" x14ac:dyDescent="0.25">
      <c r="A455" s="92" t="s">
        <v>1373</v>
      </c>
      <c r="B455" s="42" t="s">
        <v>1043</v>
      </c>
      <c r="C455" s="350" t="s">
        <v>1374</v>
      </c>
      <c r="D455" s="350">
        <v>373</v>
      </c>
      <c r="E455" s="350">
        <v>250</v>
      </c>
      <c r="F455" s="601">
        <v>155</v>
      </c>
      <c r="G455" s="65"/>
    </row>
    <row r="456" spans="1:7" ht="15.75" x14ac:dyDescent="0.25">
      <c r="A456" s="92" t="s">
        <v>1373</v>
      </c>
      <c r="B456" s="42" t="s">
        <v>1043</v>
      </c>
      <c r="C456" s="350" t="s">
        <v>1374</v>
      </c>
      <c r="D456" s="350">
        <v>373</v>
      </c>
      <c r="E456" s="350" t="s">
        <v>22</v>
      </c>
      <c r="F456" s="601"/>
      <c r="G456" s="65"/>
    </row>
    <row r="457" spans="1:7" ht="15.75" x14ac:dyDescent="0.25">
      <c r="A457" s="92" t="s">
        <v>1373</v>
      </c>
      <c r="B457" s="42" t="s">
        <v>1043</v>
      </c>
      <c r="C457" s="350" t="s">
        <v>1374</v>
      </c>
      <c r="D457" s="350">
        <v>375</v>
      </c>
      <c r="E457" s="350">
        <v>400</v>
      </c>
      <c r="F457" s="601">
        <v>204</v>
      </c>
      <c r="G457" s="65"/>
    </row>
    <row r="458" spans="1:7" ht="15.75" x14ac:dyDescent="0.25">
      <c r="A458" s="92" t="s">
        <v>1373</v>
      </c>
      <c r="B458" s="42" t="s">
        <v>1043</v>
      </c>
      <c r="C458" s="350" t="s">
        <v>1374</v>
      </c>
      <c r="D458" s="350">
        <v>375</v>
      </c>
      <c r="E458" s="350" t="s">
        <v>21</v>
      </c>
      <c r="F458" s="601"/>
      <c r="G458" s="65"/>
    </row>
    <row r="459" spans="1:7" ht="15.75" x14ac:dyDescent="0.25">
      <c r="A459" s="92" t="s">
        <v>1373</v>
      </c>
      <c r="B459" s="42" t="s">
        <v>1043</v>
      </c>
      <c r="C459" s="350" t="s">
        <v>1374</v>
      </c>
      <c r="D459" s="350">
        <v>376</v>
      </c>
      <c r="E459" s="350">
        <v>400</v>
      </c>
      <c r="F459" s="601">
        <v>304</v>
      </c>
      <c r="G459" s="65"/>
    </row>
    <row r="460" spans="1:7" ht="15.75" x14ac:dyDescent="0.25">
      <c r="A460" s="92" t="s">
        <v>1373</v>
      </c>
      <c r="B460" s="42" t="s">
        <v>1043</v>
      </c>
      <c r="C460" s="350" t="s">
        <v>1374</v>
      </c>
      <c r="D460" s="350">
        <v>376</v>
      </c>
      <c r="E460" s="350" t="s">
        <v>21</v>
      </c>
      <c r="F460" s="601"/>
      <c r="G460" s="65"/>
    </row>
    <row r="461" spans="1:7" ht="15.75" x14ac:dyDescent="0.25">
      <c r="A461" s="92" t="s">
        <v>1373</v>
      </c>
      <c r="B461" s="42" t="s">
        <v>1043</v>
      </c>
      <c r="C461" s="350" t="s">
        <v>1374</v>
      </c>
      <c r="D461" s="350">
        <v>377</v>
      </c>
      <c r="E461" s="350">
        <v>250</v>
      </c>
      <c r="F461" s="601">
        <v>185</v>
      </c>
      <c r="G461" s="65"/>
    </row>
    <row r="462" spans="1:7" ht="15.75" x14ac:dyDescent="0.25">
      <c r="A462" s="92" t="s">
        <v>1373</v>
      </c>
      <c r="B462" s="42" t="s">
        <v>1043</v>
      </c>
      <c r="C462" s="350" t="s">
        <v>1374</v>
      </c>
      <c r="D462" s="350">
        <v>377</v>
      </c>
      <c r="E462" s="350" t="s">
        <v>22</v>
      </c>
      <c r="F462" s="601"/>
      <c r="G462" s="65"/>
    </row>
    <row r="463" spans="1:7" ht="15.75" x14ac:dyDescent="0.25">
      <c r="A463" s="92" t="s">
        <v>1373</v>
      </c>
      <c r="B463" s="42" t="s">
        <v>1043</v>
      </c>
      <c r="C463" s="350" t="s">
        <v>1374</v>
      </c>
      <c r="D463" s="350">
        <v>378</v>
      </c>
      <c r="E463" s="350">
        <v>400</v>
      </c>
      <c r="F463" s="601">
        <v>272</v>
      </c>
      <c r="G463" s="65"/>
    </row>
    <row r="464" spans="1:7" ht="15.75" x14ac:dyDescent="0.25">
      <c r="A464" s="92" t="s">
        <v>1373</v>
      </c>
      <c r="B464" s="42" t="s">
        <v>1043</v>
      </c>
      <c r="C464" s="350" t="s">
        <v>1374</v>
      </c>
      <c r="D464" s="350">
        <v>378</v>
      </c>
      <c r="E464" s="350" t="s">
        <v>21</v>
      </c>
      <c r="F464" s="601"/>
      <c r="G464" s="65"/>
    </row>
    <row r="465" spans="1:7" ht="15.75" x14ac:dyDescent="0.25">
      <c r="A465" s="92" t="s">
        <v>1373</v>
      </c>
      <c r="B465" s="42" t="s">
        <v>1043</v>
      </c>
      <c r="C465" s="350" t="s">
        <v>1374</v>
      </c>
      <c r="D465" s="350">
        <v>379</v>
      </c>
      <c r="E465" s="350">
        <v>320</v>
      </c>
      <c r="F465" s="601">
        <v>137</v>
      </c>
      <c r="G465" s="65"/>
    </row>
    <row r="466" spans="1:7" ht="15.75" x14ac:dyDescent="0.25">
      <c r="A466" s="92" t="s">
        <v>1373</v>
      </c>
      <c r="B466" s="42" t="s">
        <v>1043</v>
      </c>
      <c r="C466" s="350" t="s">
        <v>1374</v>
      </c>
      <c r="D466" s="350">
        <v>379</v>
      </c>
      <c r="E466" s="350">
        <v>400</v>
      </c>
      <c r="F466" s="601"/>
      <c r="G466" s="65"/>
    </row>
    <row r="467" spans="1:7" ht="15.75" x14ac:dyDescent="0.25">
      <c r="A467" s="92" t="s">
        <v>1373</v>
      </c>
      <c r="B467" s="42" t="s">
        <v>1043</v>
      </c>
      <c r="C467" s="350" t="s">
        <v>1374</v>
      </c>
      <c r="D467" s="350">
        <v>380</v>
      </c>
      <c r="E467" s="350">
        <v>400</v>
      </c>
      <c r="F467" s="601">
        <v>232</v>
      </c>
      <c r="G467" s="65"/>
    </row>
    <row r="468" spans="1:7" ht="15.75" x14ac:dyDescent="0.25">
      <c r="A468" s="92" t="s">
        <v>1373</v>
      </c>
      <c r="B468" s="42" t="s">
        <v>1043</v>
      </c>
      <c r="C468" s="350" t="s">
        <v>1374</v>
      </c>
      <c r="D468" s="350">
        <v>380</v>
      </c>
      <c r="E468" s="350" t="s">
        <v>21</v>
      </c>
      <c r="F468" s="601"/>
      <c r="G468" s="65"/>
    </row>
    <row r="469" spans="1:7" ht="15.75" x14ac:dyDescent="0.25">
      <c r="A469" s="92" t="s">
        <v>1373</v>
      </c>
      <c r="B469" s="42" t="s">
        <v>1043</v>
      </c>
      <c r="C469" s="350" t="s">
        <v>1374</v>
      </c>
      <c r="D469" s="350">
        <v>381</v>
      </c>
      <c r="E469" s="350">
        <v>400</v>
      </c>
      <c r="F469" s="601">
        <v>264</v>
      </c>
      <c r="G469" s="65"/>
    </row>
    <row r="470" spans="1:7" ht="15.75" x14ac:dyDescent="0.25">
      <c r="A470" s="92" t="s">
        <v>1373</v>
      </c>
      <c r="B470" s="42" t="s">
        <v>1043</v>
      </c>
      <c r="C470" s="350" t="s">
        <v>1374</v>
      </c>
      <c r="D470" s="350">
        <v>381</v>
      </c>
      <c r="E470" s="350" t="s">
        <v>21</v>
      </c>
      <c r="F470" s="601"/>
      <c r="G470" s="65"/>
    </row>
    <row r="471" spans="1:7" ht="15.75" x14ac:dyDescent="0.25">
      <c r="A471" s="92" t="s">
        <v>1373</v>
      </c>
      <c r="B471" s="42" t="s">
        <v>1043</v>
      </c>
      <c r="C471" s="350" t="s">
        <v>1374</v>
      </c>
      <c r="D471" s="350">
        <v>382</v>
      </c>
      <c r="E471" s="350">
        <v>250</v>
      </c>
      <c r="F471" s="601">
        <v>80</v>
      </c>
      <c r="G471" s="65"/>
    </row>
    <row r="472" spans="1:7" ht="15.75" x14ac:dyDescent="0.25">
      <c r="A472" s="92" t="s">
        <v>1373</v>
      </c>
      <c r="B472" s="42" t="s">
        <v>1043</v>
      </c>
      <c r="C472" s="350" t="s">
        <v>1374</v>
      </c>
      <c r="D472" s="350">
        <v>382</v>
      </c>
      <c r="E472" s="350" t="s">
        <v>22</v>
      </c>
      <c r="F472" s="601"/>
      <c r="G472" s="65"/>
    </row>
    <row r="473" spans="1:7" ht="15.75" x14ac:dyDescent="0.25">
      <c r="A473" s="92" t="s">
        <v>1373</v>
      </c>
      <c r="B473" s="42" t="s">
        <v>1043</v>
      </c>
      <c r="C473" s="350" t="s">
        <v>1374</v>
      </c>
      <c r="D473" s="350">
        <v>386</v>
      </c>
      <c r="E473" s="350">
        <v>630</v>
      </c>
      <c r="F473" s="601">
        <v>72</v>
      </c>
      <c r="G473" s="65"/>
    </row>
    <row r="474" spans="1:7" ht="15.75" x14ac:dyDescent="0.25">
      <c r="A474" s="92" t="s">
        <v>1373</v>
      </c>
      <c r="B474" s="42" t="s">
        <v>1043</v>
      </c>
      <c r="C474" s="350" t="s">
        <v>1374</v>
      </c>
      <c r="D474" s="350">
        <v>386</v>
      </c>
      <c r="E474" s="350">
        <v>400</v>
      </c>
      <c r="F474" s="601"/>
      <c r="G474" s="65"/>
    </row>
    <row r="475" spans="1:7" ht="15.75" x14ac:dyDescent="0.25">
      <c r="A475" s="92" t="s">
        <v>1373</v>
      </c>
      <c r="B475" s="42" t="s">
        <v>1043</v>
      </c>
      <c r="C475" s="350" t="s">
        <v>1374</v>
      </c>
      <c r="D475" s="350">
        <v>388</v>
      </c>
      <c r="E475" s="350">
        <v>400</v>
      </c>
      <c r="F475" s="601">
        <v>288</v>
      </c>
      <c r="G475" s="65"/>
    </row>
    <row r="476" spans="1:7" ht="15.75" x14ac:dyDescent="0.25">
      <c r="A476" s="92" t="s">
        <v>1373</v>
      </c>
      <c r="B476" s="42" t="s">
        <v>1043</v>
      </c>
      <c r="C476" s="350" t="s">
        <v>1374</v>
      </c>
      <c r="D476" s="350">
        <v>388</v>
      </c>
      <c r="E476" s="350" t="s">
        <v>21</v>
      </c>
      <c r="F476" s="601"/>
      <c r="G476" s="65"/>
    </row>
    <row r="477" spans="1:7" ht="15.75" x14ac:dyDescent="0.25">
      <c r="A477" s="92" t="s">
        <v>1373</v>
      </c>
      <c r="B477" s="42" t="s">
        <v>1043</v>
      </c>
      <c r="C477" s="350" t="s">
        <v>1374</v>
      </c>
      <c r="D477" s="350">
        <v>389</v>
      </c>
      <c r="E477" s="350">
        <v>400</v>
      </c>
      <c r="F477" s="601">
        <v>212</v>
      </c>
      <c r="G477" s="65"/>
    </row>
    <row r="478" spans="1:7" ht="15.75" x14ac:dyDescent="0.25">
      <c r="A478" s="92" t="s">
        <v>1373</v>
      </c>
      <c r="B478" s="42" t="s">
        <v>1043</v>
      </c>
      <c r="C478" s="350" t="s">
        <v>1374</v>
      </c>
      <c r="D478" s="350">
        <v>389</v>
      </c>
      <c r="E478" s="350" t="s">
        <v>21</v>
      </c>
      <c r="F478" s="601"/>
      <c r="G478" s="65"/>
    </row>
    <row r="479" spans="1:7" ht="15.75" x14ac:dyDescent="0.25">
      <c r="A479" s="92" t="s">
        <v>1373</v>
      </c>
      <c r="B479" s="42" t="s">
        <v>1043</v>
      </c>
      <c r="C479" s="350" t="s">
        <v>1374</v>
      </c>
      <c r="D479" s="350">
        <v>391</v>
      </c>
      <c r="E479" s="350">
        <v>630</v>
      </c>
      <c r="F479" s="601">
        <v>365</v>
      </c>
      <c r="G479" s="65"/>
    </row>
    <row r="480" spans="1:7" ht="15.75" x14ac:dyDescent="0.25">
      <c r="A480" s="92" t="s">
        <v>1373</v>
      </c>
      <c r="B480" s="42" t="s">
        <v>1043</v>
      </c>
      <c r="C480" s="350" t="s">
        <v>1374</v>
      </c>
      <c r="D480" s="350">
        <v>391</v>
      </c>
      <c r="E480" s="350" t="s">
        <v>26</v>
      </c>
      <c r="F480" s="601"/>
      <c r="G480" s="65"/>
    </row>
    <row r="481" spans="1:7" ht="15.75" x14ac:dyDescent="0.25">
      <c r="A481" s="92" t="s">
        <v>1373</v>
      </c>
      <c r="B481" s="42" t="s">
        <v>1043</v>
      </c>
      <c r="C481" s="350" t="s">
        <v>1374</v>
      </c>
      <c r="D481" s="350">
        <v>392</v>
      </c>
      <c r="E481" s="350">
        <v>630</v>
      </c>
      <c r="F481" s="601">
        <v>441</v>
      </c>
      <c r="G481" s="65"/>
    </row>
    <row r="482" spans="1:7" ht="15.75" x14ac:dyDescent="0.25">
      <c r="A482" s="92" t="s">
        <v>1373</v>
      </c>
      <c r="B482" s="42" t="s">
        <v>1043</v>
      </c>
      <c r="C482" s="350" t="s">
        <v>1374</v>
      </c>
      <c r="D482" s="350">
        <v>392</v>
      </c>
      <c r="E482" s="350" t="s">
        <v>26</v>
      </c>
      <c r="F482" s="601"/>
      <c r="G482" s="65"/>
    </row>
    <row r="483" spans="1:7" ht="15.75" x14ac:dyDescent="0.25">
      <c r="A483" s="92" t="s">
        <v>1373</v>
      </c>
      <c r="B483" s="42" t="s">
        <v>1043</v>
      </c>
      <c r="C483" s="350" t="s">
        <v>1374</v>
      </c>
      <c r="D483" s="350">
        <v>393</v>
      </c>
      <c r="E483" s="350">
        <v>400</v>
      </c>
      <c r="F483" s="601">
        <v>304</v>
      </c>
      <c r="G483" s="65"/>
    </row>
    <row r="484" spans="1:7" ht="15.75" x14ac:dyDescent="0.25">
      <c r="A484" s="92" t="s">
        <v>1373</v>
      </c>
      <c r="B484" s="42" t="s">
        <v>1043</v>
      </c>
      <c r="C484" s="350" t="s">
        <v>1374</v>
      </c>
      <c r="D484" s="350">
        <v>393</v>
      </c>
      <c r="E484" s="350" t="s">
        <v>21</v>
      </c>
      <c r="F484" s="601"/>
      <c r="G484" s="65"/>
    </row>
    <row r="485" spans="1:7" ht="15.75" x14ac:dyDescent="0.25">
      <c r="A485" s="92" t="s">
        <v>1373</v>
      </c>
      <c r="B485" s="42" t="s">
        <v>1043</v>
      </c>
      <c r="C485" s="350" t="s">
        <v>1374</v>
      </c>
      <c r="D485" s="350">
        <v>394</v>
      </c>
      <c r="E485" s="350">
        <v>630</v>
      </c>
      <c r="F485" s="601">
        <v>296</v>
      </c>
      <c r="G485" s="65"/>
    </row>
    <row r="486" spans="1:7" ht="15.75" x14ac:dyDescent="0.25">
      <c r="A486" s="92" t="s">
        <v>1373</v>
      </c>
      <c r="B486" s="42" t="s">
        <v>1043</v>
      </c>
      <c r="C486" s="350" t="s">
        <v>1374</v>
      </c>
      <c r="D486" s="350">
        <v>394</v>
      </c>
      <c r="E486" s="350" t="s">
        <v>26</v>
      </c>
      <c r="F486" s="601"/>
      <c r="G486" s="65"/>
    </row>
    <row r="487" spans="1:7" ht="15.75" x14ac:dyDescent="0.25">
      <c r="A487" s="92" t="s">
        <v>1373</v>
      </c>
      <c r="B487" s="42" t="s">
        <v>1043</v>
      </c>
      <c r="C487" s="350" t="s">
        <v>1374</v>
      </c>
      <c r="D487" s="350">
        <v>395</v>
      </c>
      <c r="E487" s="350">
        <v>630</v>
      </c>
      <c r="F487" s="601">
        <v>428</v>
      </c>
      <c r="G487" s="65"/>
    </row>
    <row r="488" spans="1:7" ht="15.75" x14ac:dyDescent="0.25">
      <c r="A488" s="92" t="s">
        <v>1373</v>
      </c>
      <c r="B488" s="42" t="s">
        <v>1043</v>
      </c>
      <c r="C488" s="350" t="s">
        <v>1374</v>
      </c>
      <c r="D488" s="350">
        <v>395</v>
      </c>
      <c r="E488" s="350" t="s">
        <v>26</v>
      </c>
      <c r="F488" s="601"/>
      <c r="G488" s="65"/>
    </row>
    <row r="489" spans="1:7" ht="15.75" x14ac:dyDescent="0.25">
      <c r="A489" s="92" t="s">
        <v>1373</v>
      </c>
      <c r="B489" s="42" t="s">
        <v>1043</v>
      </c>
      <c r="C489" s="350" t="s">
        <v>1374</v>
      </c>
      <c r="D489" s="350">
        <v>396</v>
      </c>
      <c r="E489" s="350">
        <v>630</v>
      </c>
      <c r="F489" s="601">
        <v>454</v>
      </c>
      <c r="G489" s="65"/>
    </row>
    <row r="490" spans="1:7" ht="15.75" x14ac:dyDescent="0.25">
      <c r="A490" s="92" t="s">
        <v>1373</v>
      </c>
      <c r="B490" s="42" t="s">
        <v>1043</v>
      </c>
      <c r="C490" s="350" t="s">
        <v>1374</v>
      </c>
      <c r="D490" s="350">
        <v>396</v>
      </c>
      <c r="E490" s="350" t="s">
        <v>26</v>
      </c>
      <c r="F490" s="601"/>
      <c r="G490" s="65"/>
    </row>
    <row r="491" spans="1:7" ht="15.75" x14ac:dyDescent="0.25">
      <c r="A491" s="92" t="s">
        <v>1373</v>
      </c>
      <c r="B491" s="42" t="s">
        <v>1043</v>
      </c>
      <c r="C491" s="350" t="s">
        <v>1374</v>
      </c>
      <c r="D491" s="350">
        <v>397</v>
      </c>
      <c r="E491" s="69">
        <v>400</v>
      </c>
      <c r="F491" s="601">
        <v>196</v>
      </c>
      <c r="G491" s="65"/>
    </row>
    <row r="492" spans="1:7" ht="15.75" x14ac:dyDescent="0.25">
      <c r="A492" s="92" t="s">
        <v>1373</v>
      </c>
      <c r="B492" s="42" t="s">
        <v>1043</v>
      </c>
      <c r="C492" s="350" t="s">
        <v>1374</v>
      </c>
      <c r="D492" s="350">
        <v>397</v>
      </c>
      <c r="E492" s="69" t="s">
        <v>21</v>
      </c>
      <c r="F492" s="601"/>
      <c r="G492" s="65"/>
    </row>
    <row r="493" spans="1:7" ht="15.75" x14ac:dyDescent="0.25">
      <c r="A493" s="92" t="s">
        <v>1373</v>
      </c>
      <c r="B493" s="42" t="s">
        <v>1043</v>
      </c>
      <c r="C493" s="350" t="s">
        <v>1374</v>
      </c>
      <c r="D493" s="350">
        <v>398</v>
      </c>
      <c r="E493" s="350">
        <v>630</v>
      </c>
      <c r="F493" s="601">
        <v>165</v>
      </c>
      <c r="G493" s="65"/>
    </row>
    <row r="494" spans="1:7" ht="15.75" x14ac:dyDescent="0.25">
      <c r="A494" s="92" t="s">
        <v>1373</v>
      </c>
      <c r="B494" s="42" t="s">
        <v>1043</v>
      </c>
      <c r="C494" s="350" t="s">
        <v>1374</v>
      </c>
      <c r="D494" s="350">
        <v>398</v>
      </c>
      <c r="E494" s="350" t="s">
        <v>26</v>
      </c>
      <c r="F494" s="601"/>
      <c r="G494" s="65"/>
    </row>
    <row r="495" spans="1:7" ht="15.75" x14ac:dyDescent="0.25">
      <c r="A495" s="92" t="s">
        <v>1373</v>
      </c>
      <c r="B495" s="42" t="s">
        <v>1043</v>
      </c>
      <c r="C495" s="350" t="s">
        <v>1374</v>
      </c>
      <c r="D495" s="350">
        <v>399</v>
      </c>
      <c r="E495" s="350">
        <v>400</v>
      </c>
      <c r="F495" s="601">
        <v>256</v>
      </c>
      <c r="G495" s="65"/>
    </row>
    <row r="496" spans="1:7" ht="15.75" x14ac:dyDescent="0.25">
      <c r="A496" s="92" t="s">
        <v>1373</v>
      </c>
      <c r="B496" s="42" t="s">
        <v>1043</v>
      </c>
      <c r="C496" s="350" t="s">
        <v>1374</v>
      </c>
      <c r="D496" s="350">
        <v>399</v>
      </c>
      <c r="E496" s="350" t="s">
        <v>21</v>
      </c>
      <c r="F496" s="601"/>
      <c r="G496" s="65"/>
    </row>
    <row r="497" spans="1:7" ht="15.75" x14ac:dyDescent="0.25">
      <c r="A497" s="92" t="s">
        <v>1373</v>
      </c>
      <c r="B497" s="42" t="s">
        <v>1043</v>
      </c>
      <c r="C497" s="350" t="s">
        <v>1374</v>
      </c>
      <c r="D497" s="350">
        <v>400</v>
      </c>
      <c r="E497" s="350">
        <v>180</v>
      </c>
      <c r="F497" s="602">
        <v>145</v>
      </c>
      <c r="G497" s="65"/>
    </row>
    <row r="498" spans="1:7" ht="15.75" x14ac:dyDescent="0.25">
      <c r="A498" s="92" t="s">
        <v>1373</v>
      </c>
      <c r="B498" s="42" t="s">
        <v>1043</v>
      </c>
      <c r="C498" s="350" t="s">
        <v>1374</v>
      </c>
      <c r="D498" s="350">
        <v>400</v>
      </c>
      <c r="E498" s="350">
        <v>250</v>
      </c>
      <c r="F498" s="603"/>
      <c r="G498" s="65"/>
    </row>
    <row r="499" spans="1:7" ht="15.75" x14ac:dyDescent="0.25">
      <c r="A499" s="92" t="s">
        <v>1373</v>
      </c>
      <c r="B499" s="42" t="s">
        <v>1043</v>
      </c>
      <c r="C499" s="350" t="s">
        <v>1374</v>
      </c>
      <c r="D499" s="350">
        <v>401</v>
      </c>
      <c r="E499" s="350">
        <v>400</v>
      </c>
      <c r="F499" s="601">
        <v>220</v>
      </c>
      <c r="G499" s="65"/>
    </row>
    <row r="500" spans="1:7" ht="15.75" x14ac:dyDescent="0.25">
      <c r="A500" s="92" t="s">
        <v>1373</v>
      </c>
      <c r="B500" s="42" t="s">
        <v>1043</v>
      </c>
      <c r="C500" s="350" t="s">
        <v>1374</v>
      </c>
      <c r="D500" s="350">
        <v>401</v>
      </c>
      <c r="E500" s="350" t="s">
        <v>21</v>
      </c>
      <c r="F500" s="601"/>
      <c r="G500" s="65"/>
    </row>
    <row r="501" spans="1:7" ht="15.75" x14ac:dyDescent="0.25">
      <c r="A501" s="92" t="s">
        <v>1373</v>
      </c>
      <c r="B501" s="42" t="s">
        <v>1043</v>
      </c>
      <c r="C501" s="350" t="s">
        <v>1374</v>
      </c>
      <c r="D501" s="350">
        <v>402</v>
      </c>
      <c r="E501" s="350">
        <v>630</v>
      </c>
      <c r="F501" s="601">
        <v>38</v>
      </c>
      <c r="G501" s="65"/>
    </row>
    <row r="502" spans="1:7" ht="15.75" x14ac:dyDescent="0.25">
      <c r="A502" s="92" t="s">
        <v>1373</v>
      </c>
      <c r="B502" s="42" t="s">
        <v>1043</v>
      </c>
      <c r="C502" s="350" t="s">
        <v>1374</v>
      </c>
      <c r="D502" s="350">
        <v>402</v>
      </c>
      <c r="E502" s="350" t="s">
        <v>26</v>
      </c>
      <c r="F502" s="601"/>
      <c r="G502" s="65"/>
    </row>
    <row r="503" spans="1:7" ht="15.75" x14ac:dyDescent="0.25">
      <c r="A503" s="92" t="s">
        <v>1373</v>
      </c>
      <c r="B503" s="42" t="s">
        <v>1043</v>
      </c>
      <c r="C503" s="350" t="s">
        <v>1374</v>
      </c>
      <c r="D503" s="350">
        <v>403</v>
      </c>
      <c r="E503" s="350">
        <v>400</v>
      </c>
      <c r="F503" s="601">
        <v>188</v>
      </c>
      <c r="G503" s="65"/>
    </row>
    <row r="504" spans="1:7" ht="15.75" x14ac:dyDescent="0.25">
      <c r="A504" s="92" t="s">
        <v>1373</v>
      </c>
      <c r="B504" s="42" t="s">
        <v>1043</v>
      </c>
      <c r="C504" s="350" t="s">
        <v>1374</v>
      </c>
      <c r="D504" s="350">
        <v>403</v>
      </c>
      <c r="E504" s="350" t="s">
        <v>21</v>
      </c>
      <c r="F504" s="601"/>
      <c r="G504" s="65"/>
    </row>
    <row r="505" spans="1:7" ht="15.75" x14ac:dyDescent="0.25">
      <c r="A505" s="92" t="s">
        <v>1373</v>
      </c>
      <c r="B505" s="42" t="s">
        <v>1043</v>
      </c>
      <c r="C505" s="350" t="s">
        <v>1374</v>
      </c>
      <c r="D505" s="350">
        <v>404</v>
      </c>
      <c r="E505" s="350">
        <v>250</v>
      </c>
      <c r="F505" s="601">
        <v>160</v>
      </c>
      <c r="G505" s="65"/>
    </row>
    <row r="506" spans="1:7" ht="15.75" x14ac:dyDescent="0.25">
      <c r="A506" s="92" t="s">
        <v>1373</v>
      </c>
      <c r="B506" s="42" t="s">
        <v>1043</v>
      </c>
      <c r="C506" s="350" t="s">
        <v>1374</v>
      </c>
      <c r="D506" s="350">
        <v>404</v>
      </c>
      <c r="E506" s="350" t="s">
        <v>22</v>
      </c>
      <c r="F506" s="601"/>
      <c r="G506" s="65"/>
    </row>
    <row r="507" spans="1:7" ht="15.75" x14ac:dyDescent="0.25">
      <c r="A507" s="92" t="s">
        <v>1373</v>
      </c>
      <c r="B507" s="42" t="s">
        <v>1043</v>
      </c>
      <c r="C507" s="350" t="s">
        <v>1374</v>
      </c>
      <c r="D507" s="350">
        <v>405</v>
      </c>
      <c r="E507" s="350">
        <v>250</v>
      </c>
      <c r="F507" s="606">
        <v>113</v>
      </c>
      <c r="G507" s="65"/>
    </row>
    <row r="508" spans="1:7" ht="15.75" x14ac:dyDescent="0.25">
      <c r="A508" s="92" t="s">
        <v>1373</v>
      </c>
      <c r="B508" s="42" t="s">
        <v>1043</v>
      </c>
      <c r="C508" s="350" t="s">
        <v>1374</v>
      </c>
      <c r="D508" s="350">
        <v>405</v>
      </c>
      <c r="E508" s="350" t="s">
        <v>22</v>
      </c>
      <c r="F508" s="606"/>
      <c r="G508" s="65"/>
    </row>
    <row r="509" spans="1:7" ht="15.75" x14ac:dyDescent="0.25">
      <c r="A509" s="92" t="s">
        <v>1373</v>
      </c>
      <c r="B509" s="42" t="s">
        <v>1043</v>
      </c>
      <c r="C509" s="350" t="s">
        <v>1374</v>
      </c>
      <c r="D509" s="350">
        <v>406</v>
      </c>
      <c r="E509" s="350">
        <v>400</v>
      </c>
      <c r="F509" s="601">
        <v>152</v>
      </c>
      <c r="G509" s="65"/>
    </row>
    <row r="510" spans="1:7" ht="15.75" x14ac:dyDescent="0.25">
      <c r="A510" s="92" t="s">
        <v>1373</v>
      </c>
      <c r="B510" s="42" t="s">
        <v>1043</v>
      </c>
      <c r="C510" s="350" t="s">
        <v>1374</v>
      </c>
      <c r="D510" s="350">
        <v>406</v>
      </c>
      <c r="E510" s="350" t="s">
        <v>21</v>
      </c>
      <c r="F510" s="601"/>
      <c r="G510" s="65"/>
    </row>
    <row r="511" spans="1:7" ht="15.75" x14ac:dyDescent="0.25">
      <c r="A511" s="92" t="s">
        <v>1373</v>
      </c>
      <c r="B511" s="42" t="s">
        <v>1043</v>
      </c>
      <c r="C511" s="350" t="s">
        <v>1374</v>
      </c>
      <c r="D511" s="350">
        <v>407</v>
      </c>
      <c r="E511" s="350">
        <v>630</v>
      </c>
      <c r="F511" s="601">
        <v>454</v>
      </c>
      <c r="G511" s="65"/>
    </row>
    <row r="512" spans="1:7" ht="15.75" x14ac:dyDescent="0.25">
      <c r="A512" s="92" t="s">
        <v>1373</v>
      </c>
      <c r="B512" s="42" t="s">
        <v>1043</v>
      </c>
      <c r="C512" s="350" t="s">
        <v>1374</v>
      </c>
      <c r="D512" s="350">
        <v>407</v>
      </c>
      <c r="E512" s="350" t="s">
        <v>26</v>
      </c>
      <c r="F512" s="601"/>
      <c r="G512" s="65"/>
    </row>
    <row r="513" spans="1:7" ht="15.75" x14ac:dyDescent="0.25">
      <c r="A513" s="92" t="s">
        <v>1373</v>
      </c>
      <c r="B513" s="42" t="s">
        <v>1043</v>
      </c>
      <c r="C513" s="350" t="s">
        <v>1374</v>
      </c>
      <c r="D513" s="350">
        <v>408</v>
      </c>
      <c r="E513" s="350">
        <v>630</v>
      </c>
      <c r="F513" s="601">
        <v>315</v>
      </c>
      <c r="G513" s="65"/>
    </row>
    <row r="514" spans="1:7" ht="15.75" x14ac:dyDescent="0.25">
      <c r="A514" s="92" t="s">
        <v>1373</v>
      </c>
      <c r="B514" s="42" t="s">
        <v>1043</v>
      </c>
      <c r="C514" s="350" t="s">
        <v>1374</v>
      </c>
      <c r="D514" s="350">
        <v>408</v>
      </c>
      <c r="E514" s="350" t="s">
        <v>26</v>
      </c>
      <c r="F514" s="601"/>
      <c r="G514" s="65"/>
    </row>
    <row r="515" spans="1:7" ht="15.75" x14ac:dyDescent="0.25">
      <c r="A515" s="92" t="s">
        <v>1373</v>
      </c>
      <c r="B515" s="42" t="s">
        <v>1043</v>
      </c>
      <c r="C515" s="350" t="s">
        <v>1374</v>
      </c>
      <c r="D515" s="350">
        <v>409</v>
      </c>
      <c r="E515" s="350">
        <v>630</v>
      </c>
      <c r="F515" s="601">
        <v>296</v>
      </c>
      <c r="G515" s="65"/>
    </row>
    <row r="516" spans="1:7" ht="15.75" x14ac:dyDescent="0.25">
      <c r="A516" s="92" t="s">
        <v>1373</v>
      </c>
      <c r="B516" s="42" t="s">
        <v>1043</v>
      </c>
      <c r="C516" s="350" t="s">
        <v>1374</v>
      </c>
      <c r="D516" s="350">
        <v>409</v>
      </c>
      <c r="E516" s="350" t="s">
        <v>26</v>
      </c>
      <c r="F516" s="601"/>
      <c r="G516" s="65"/>
    </row>
    <row r="517" spans="1:7" ht="15.75" x14ac:dyDescent="0.25">
      <c r="A517" s="92" t="s">
        <v>1373</v>
      </c>
      <c r="B517" s="42" t="s">
        <v>1043</v>
      </c>
      <c r="C517" s="350" t="s">
        <v>1374</v>
      </c>
      <c r="D517" s="350">
        <v>410</v>
      </c>
      <c r="E517" s="350">
        <v>630</v>
      </c>
      <c r="F517" s="601">
        <v>309</v>
      </c>
      <c r="G517" s="65"/>
    </row>
    <row r="518" spans="1:7" ht="15.75" x14ac:dyDescent="0.25">
      <c r="A518" s="92" t="s">
        <v>1373</v>
      </c>
      <c r="B518" s="42" t="s">
        <v>1043</v>
      </c>
      <c r="C518" s="350" t="s">
        <v>1374</v>
      </c>
      <c r="D518" s="350">
        <v>410</v>
      </c>
      <c r="E518" s="350" t="s">
        <v>26</v>
      </c>
      <c r="F518" s="601"/>
      <c r="G518" s="65"/>
    </row>
    <row r="519" spans="1:7" ht="15.75" x14ac:dyDescent="0.25">
      <c r="A519" s="92" t="s">
        <v>1373</v>
      </c>
      <c r="B519" s="42" t="s">
        <v>1043</v>
      </c>
      <c r="C519" s="350" t="s">
        <v>1374</v>
      </c>
      <c r="D519" s="350">
        <v>411</v>
      </c>
      <c r="E519" s="350">
        <v>630</v>
      </c>
      <c r="F519" s="601">
        <v>334</v>
      </c>
      <c r="G519" s="65"/>
    </row>
    <row r="520" spans="1:7" ht="15.75" x14ac:dyDescent="0.25">
      <c r="A520" s="92" t="s">
        <v>1373</v>
      </c>
      <c r="B520" s="42" t="s">
        <v>1043</v>
      </c>
      <c r="C520" s="350" t="s">
        <v>1374</v>
      </c>
      <c r="D520" s="350">
        <v>411</v>
      </c>
      <c r="E520" s="350" t="s">
        <v>26</v>
      </c>
      <c r="F520" s="601"/>
      <c r="G520" s="65"/>
    </row>
    <row r="521" spans="1:7" ht="15.75" x14ac:dyDescent="0.25">
      <c r="A521" s="92" t="s">
        <v>1373</v>
      </c>
      <c r="B521" s="42" t="s">
        <v>1043</v>
      </c>
      <c r="C521" s="350" t="s">
        <v>1374</v>
      </c>
      <c r="D521" s="350">
        <v>412</v>
      </c>
      <c r="E521" s="350">
        <v>400</v>
      </c>
      <c r="F521" s="601">
        <v>216</v>
      </c>
      <c r="G521" s="65"/>
    </row>
    <row r="522" spans="1:7" ht="15.75" x14ac:dyDescent="0.25">
      <c r="A522" s="92" t="s">
        <v>1373</v>
      </c>
      <c r="B522" s="42" t="s">
        <v>1043</v>
      </c>
      <c r="C522" s="350" t="s">
        <v>1374</v>
      </c>
      <c r="D522" s="350">
        <v>412</v>
      </c>
      <c r="E522" s="350" t="s">
        <v>21</v>
      </c>
      <c r="F522" s="601"/>
      <c r="G522" s="65"/>
    </row>
    <row r="523" spans="1:7" ht="15.75" x14ac:dyDescent="0.25">
      <c r="A523" s="92" t="s">
        <v>1373</v>
      </c>
      <c r="B523" s="42" t="s">
        <v>1043</v>
      </c>
      <c r="C523" s="350" t="s">
        <v>1374</v>
      </c>
      <c r="D523" s="350">
        <v>413</v>
      </c>
      <c r="E523" s="71">
        <v>630</v>
      </c>
      <c r="F523" s="601">
        <v>449</v>
      </c>
      <c r="G523" s="65"/>
    </row>
    <row r="524" spans="1:7" ht="15.75" x14ac:dyDescent="0.25">
      <c r="A524" s="92" t="s">
        <v>1373</v>
      </c>
      <c r="B524" s="42" t="s">
        <v>1043</v>
      </c>
      <c r="C524" s="350" t="s">
        <v>1374</v>
      </c>
      <c r="D524" s="350">
        <v>413</v>
      </c>
      <c r="E524" s="71">
        <v>400</v>
      </c>
      <c r="F524" s="601"/>
      <c r="G524" s="65"/>
    </row>
    <row r="525" spans="1:7" ht="15.75" x14ac:dyDescent="0.25">
      <c r="A525" s="92" t="s">
        <v>1373</v>
      </c>
      <c r="B525" s="42" t="s">
        <v>1043</v>
      </c>
      <c r="C525" s="350" t="s">
        <v>1374</v>
      </c>
      <c r="D525" s="350">
        <v>414</v>
      </c>
      <c r="E525" s="350">
        <v>315</v>
      </c>
      <c r="F525" s="601">
        <v>150</v>
      </c>
      <c r="G525" s="65"/>
    </row>
    <row r="526" spans="1:7" ht="15.75" x14ac:dyDescent="0.25">
      <c r="A526" s="92" t="s">
        <v>1373</v>
      </c>
      <c r="B526" s="42" t="s">
        <v>1043</v>
      </c>
      <c r="C526" s="350" t="s">
        <v>1374</v>
      </c>
      <c r="D526" s="350">
        <v>414</v>
      </c>
      <c r="E526" s="350">
        <v>400</v>
      </c>
      <c r="F526" s="601"/>
      <c r="G526" s="65"/>
    </row>
    <row r="527" spans="1:7" ht="15.75" x14ac:dyDescent="0.25">
      <c r="A527" s="92" t="s">
        <v>1373</v>
      </c>
      <c r="B527" s="42" t="s">
        <v>1043</v>
      </c>
      <c r="C527" s="350" t="s">
        <v>1374</v>
      </c>
      <c r="D527" s="350">
        <v>415</v>
      </c>
      <c r="E527" s="350">
        <v>630</v>
      </c>
      <c r="F527" s="601">
        <v>347</v>
      </c>
      <c r="G527" s="65"/>
    </row>
    <row r="528" spans="1:7" ht="15.75" x14ac:dyDescent="0.25">
      <c r="A528" s="92" t="s">
        <v>1373</v>
      </c>
      <c r="B528" s="42" t="s">
        <v>1043</v>
      </c>
      <c r="C528" s="350" t="s">
        <v>1374</v>
      </c>
      <c r="D528" s="350">
        <v>415</v>
      </c>
      <c r="E528" s="350" t="s">
        <v>26</v>
      </c>
      <c r="F528" s="601"/>
      <c r="G528" s="65"/>
    </row>
    <row r="529" spans="1:7" ht="15.75" x14ac:dyDescent="0.25">
      <c r="A529" s="92" t="s">
        <v>1373</v>
      </c>
      <c r="B529" s="42" t="s">
        <v>1043</v>
      </c>
      <c r="C529" s="350" t="s">
        <v>1374</v>
      </c>
      <c r="D529" s="350">
        <v>419</v>
      </c>
      <c r="E529" s="350">
        <v>400</v>
      </c>
      <c r="F529" s="574">
        <v>240</v>
      </c>
      <c r="G529" s="65"/>
    </row>
    <row r="530" spans="1:7" ht="15.75" x14ac:dyDescent="0.25">
      <c r="A530" s="92" t="s">
        <v>1373</v>
      </c>
      <c r="B530" s="42" t="s">
        <v>1043</v>
      </c>
      <c r="C530" s="350" t="s">
        <v>1374</v>
      </c>
      <c r="D530" s="350">
        <v>420</v>
      </c>
      <c r="E530" s="350">
        <v>160</v>
      </c>
      <c r="F530" s="574">
        <v>53</v>
      </c>
      <c r="G530" s="65"/>
    </row>
    <row r="531" spans="1:7" ht="15.75" x14ac:dyDescent="0.25">
      <c r="A531" s="92" t="s">
        <v>1373</v>
      </c>
      <c r="B531" s="42" t="s">
        <v>1043</v>
      </c>
      <c r="C531" s="350" t="s">
        <v>1374</v>
      </c>
      <c r="D531" s="350">
        <v>423</v>
      </c>
      <c r="E531" s="350">
        <v>630</v>
      </c>
      <c r="F531" s="574">
        <v>26</v>
      </c>
      <c r="G531" s="65"/>
    </row>
    <row r="532" spans="1:7" ht="15.75" x14ac:dyDescent="0.25">
      <c r="A532" s="92" t="s">
        <v>1373</v>
      </c>
      <c r="B532" s="42" t="s">
        <v>1043</v>
      </c>
      <c r="C532" s="350" t="s">
        <v>1374</v>
      </c>
      <c r="D532" s="350">
        <v>424</v>
      </c>
      <c r="E532" s="350">
        <v>400</v>
      </c>
      <c r="F532" s="574">
        <v>92</v>
      </c>
      <c r="G532" s="65"/>
    </row>
    <row r="533" spans="1:7" ht="15.75" x14ac:dyDescent="0.25">
      <c r="A533" s="92" t="s">
        <v>1373</v>
      </c>
      <c r="B533" s="42" t="s">
        <v>1043</v>
      </c>
      <c r="C533" s="350" t="s">
        <v>1374</v>
      </c>
      <c r="D533" s="350">
        <v>430</v>
      </c>
      <c r="E533" s="350">
        <v>400</v>
      </c>
      <c r="F533" s="601">
        <v>83</v>
      </c>
      <c r="G533" s="65"/>
    </row>
    <row r="534" spans="1:7" ht="15.75" x14ac:dyDescent="0.25">
      <c r="A534" s="92" t="s">
        <v>1373</v>
      </c>
      <c r="B534" s="42" t="s">
        <v>1043</v>
      </c>
      <c r="C534" s="350" t="s">
        <v>1374</v>
      </c>
      <c r="D534" s="350">
        <v>430</v>
      </c>
      <c r="E534" s="350">
        <v>250</v>
      </c>
      <c r="F534" s="601"/>
      <c r="G534" s="65"/>
    </row>
    <row r="535" spans="1:7" ht="15.75" x14ac:dyDescent="0.25">
      <c r="A535" s="92" t="s">
        <v>1373</v>
      </c>
      <c r="B535" s="42" t="s">
        <v>1043</v>
      </c>
      <c r="C535" s="350" t="s">
        <v>1374</v>
      </c>
      <c r="D535" s="350">
        <v>433</v>
      </c>
      <c r="E535" s="350">
        <v>400</v>
      </c>
      <c r="F535" s="601">
        <v>288</v>
      </c>
      <c r="G535" s="65"/>
    </row>
    <row r="536" spans="1:7" ht="15.75" x14ac:dyDescent="0.25">
      <c r="A536" s="92" t="s">
        <v>1373</v>
      </c>
      <c r="B536" s="42" t="s">
        <v>1043</v>
      </c>
      <c r="C536" s="350" t="s">
        <v>1374</v>
      </c>
      <c r="D536" s="350">
        <v>433</v>
      </c>
      <c r="E536" s="350" t="s">
        <v>21</v>
      </c>
      <c r="F536" s="601"/>
      <c r="G536" s="65"/>
    </row>
    <row r="537" spans="1:7" ht="15.75" x14ac:dyDescent="0.25">
      <c r="A537" s="92" t="s">
        <v>1373</v>
      </c>
      <c r="B537" s="42" t="s">
        <v>1043</v>
      </c>
      <c r="C537" s="350" t="s">
        <v>1374</v>
      </c>
      <c r="D537" s="350">
        <v>434</v>
      </c>
      <c r="E537" s="350">
        <v>250</v>
      </c>
      <c r="F537" s="601">
        <v>213</v>
      </c>
      <c r="G537" s="65"/>
    </row>
    <row r="538" spans="1:7" ht="15.75" x14ac:dyDescent="0.25">
      <c r="A538" s="92" t="s">
        <v>1373</v>
      </c>
      <c r="B538" s="42" t="s">
        <v>1043</v>
      </c>
      <c r="C538" s="350" t="s">
        <v>1374</v>
      </c>
      <c r="D538" s="350">
        <v>434</v>
      </c>
      <c r="E538" s="350" t="s">
        <v>22</v>
      </c>
      <c r="F538" s="601"/>
      <c r="G538" s="65"/>
    </row>
    <row r="539" spans="1:7" ht="15.75" x14ac:dyDescent="0.25">
      <c r="A539" s="92" t="s">
        <v>1373</v>
      </c>
      <c r="B539" s="42" t="s">
        <v>1043</v>
      </c>
      <c r="C539" s="350" t="s">
        <v>1374</v>
      </c>
      <c r="D539" s="350">
        <v>435</v>
      </c>
      <c r="E539" s="350">
        <v>630</v>
      </c>
      <c r="F539" s="601">
        <v>258</v>
      </c>
      <c r="G539" s="65"/>
    </row>
    <row r="540" spans="1:7" ht="15.75" x14ac:dyDescent="0.25">
      <c r="A540" s="92" t="s">
        <v>1373</v>
      </c>
      <c r="B540" s="42" t="s">
        <v>1043</v>
      </c>
      <c r="C540" s="350" t="s">
        <v>1374</v>
      </c>
      <c r="D540" s="350">
        <v>435</v>
      </c>
      <c r="E540" s="350" t="s">
        <v>26</v>
      </c>
      <c r="F540" s="601"/>
      <c r="G540" s="65"/>
    </row>
    <row r="541" spans="1:7" ht="15.75" x14ac:dyDescent="0.25">
      <c r="A541" s="92" t="s">
        <v>1373</v>
      </c>
      <c r="B541" s="42" t="s">
        <v>1043</v>
      </c>
      <c r="C541" s="350" t="s">
        <v>1374</v>
      </c>
      <c r="D541" s="350">
        <v>436</v>
      </c>
      <c r="E541" s="350">
        <v>400</v>
      </c>
      <c r="F541" s="613">
        <v>168</v>
      </c>
      <c r="G541" s="65"/>
    </row>
    <row r="542" spans="1:7" ht="22.5" customHeight="1" x14ac:dyDescent="0.25">
      <c r="A542" s="92" t="s">
        <v>1373</v>
      </c>
      <c r="B542" s="42" t="s">
        <v>1043</v>
      </c>
      <c r="C542" s="350" t="s">
        <v>1374</v>
      </c>
      <c r="D542" s="350">
        <v>436</v>
      </c>
      <c r="E542" s="350" t="s">
        <v>21</v>
      </c>
      <c r="F542" s="613"/>
      <c r="G542" s="65"/>
    </row>
    <row r="543" spans="1:7" ht="15.75" x14ac:dyDescent="0.25">
      <c r="A543" s="92" t="s">
        <v>1373</v>
      </c>
      <c r="B543" s="42" t="s">
        <v>1043</v>
      </c>
      <c r="C543" s="350" t="s">
        <v>1374</v>
      </c>
      <c r="D543" s="350">
        <v>437</v>
      </c>
      <c r="E543" s="350">
        <v>400</v>
      </c>
      <c r="F543" s="601">
        <v>204</v>
      </c>
      <c r="G543" s="65"/>
    </row>
    <row r="544" spans="1:7" ht="15.75" x14ac:dyDescent="0.25">
      <c r="A544" s="92" t="s">
        <v>1373</v>
      </c>
      <c r="B544" s="42" t="s">
        <v>1043</v>
      </c>
      <c r="C544" s="350" t="s">
        <v>1374</v>
      </c>
      <c r="D544" s="350">
        <v>437</v>
      </c>
      <c r="E544" s="350" t="s">
        <v>21</v>
      </c>
      <c r="F544" s="601"/>
      <c r="G544" s="65"/>
    </row>
    <row r="545" spans="1:7" ht="15.75" x14ac:dyDescent="0.25">
      <c r="A545" s="92" t="s">
        <v>1373</v>
      </c>
      <c r="B545" s="42" t="s">
        <v>1043</v>
      </c>
      <c r="C545" s="350" t="s">
        <v>1374</v>
      </c>
      <c r="D545" s="350">
        <v>438</v>
      </c>
      <c r="E545" s="350">
        <v>400</v>
      </c>
      <c r="F545" s="601">
        <v>256</v>
      </c>
      <c r="G545" s="65"/>
    </row>
    <row r="546" spans="1:7" ht="15.75" x14ac:dyDescent="0.25">
      <c r="A546" s="92" t="s">
        <v>1373</v>
      </c>
      <c r="B546" s="42" t="s">
        <v>1043</v>
      </c>
      <c r="C546" s="350" t="s">
        <v>1374</v>
      </c>
      <c r="D546" s="350">
        <v>438</v>
      </c>
      <c r="E546" s="350" t="s">
        <v>21</v>
      </c>
      <c r="F546" s="601"/>
      <c r="G546" s="65"/>
    </row>
    <row r="547" spans="1:7" ht="15.75" x14ac:dyDescent="0.25">
      <c r="A547" s="92" t="s">
        <v>1373</v>
      </c>
      <c r="B547" s="42" t="s">
        <v>1043</v>
      </c>
      <c r="C547" s="350" t="s">
        <v>1374</v>
      </c>
      <c r="D547" s="350">
        <v>439</v>
      </c>
      <c r="E547" s="350">
        <v>250</v>
      </c>
      <c r="F547" s="601">
        <v>185</v>
      </c>
      <c r="G547" s="65"/>
    </row>
    <row r="548" spans="1:7" ht="15.75" x14ac:dyDescent="0.25">
      <c r="A548" s="92" t="s">
        <v>1373</v>
      </c>
      <c r="B548" s="42" t="s">
        <v>1043</v>
      </c>
      <c r="C548" s="350" t="s">
        <v>1374</v>
      </c>
      <c r="D548" s="350">
        <v>439</v>
      </c>
      <c r="E548" s="350" t="s">
        <v>22</v>
      </c>
      <c r="F548" s="601"/>
      <c r="G548" s="65"/>
    </row>
    <row r="549" spans="1:7" ht="15.75" x14ac:dyDescent="0.25">
      <c r="A549" s="92" t="s">
        <v>1373</v>
      </c>
      <c r="B549" s="42" t="s">
        <v>1043</v>
      </c>
      <c r="C549" s="350" t="s">
        <v>1374</v>
      </c>
      <c r="D549" s="350">
        <v>440</v>
      </c>
      <c r="E549" s="350">
        <v>250</v>
      </c>
      <c r="F549" s="601">
        <v>190</v>
      </c>
      <c r="G549" s="65"/>
    </row>
    <row r="550" spans="1:7" ht="15.75" x14ac:dyDescent="0.25">
      <c r="A550" s="92" t="s">
        <v>1373</v>
      </c>
      <c r="B550" s="42" t="s">
        <v>1043</v>
      </c>
      <c r="C550" s="350" t="s">
        <v>1374</v>
      </c>
      <c r="D550" s="350">
        <v>440</v>
      </c>
      <c r="E550" s="350" t="s">
        <v>22</v>
      </c>
      <c r="F550" s="601"/>
      <c r="G550" s="65"/>
    </row>
    <row r="551" spans="1:7" ht="15.75" x14ac:dyDescent="0.25">
      <c r="A551" s="92" t="s">
        <v>1373</v>
      </c>
      <c r="B551" s="42" t="s">
        <v>1043</v>
      </c>
      <c r="C551" s="350" t="s">
        <v>1374</v>
      </c>
      <c r="D551" s="350">
        <v>441</v>
      </c>
      <c r="E551" s="350">
        <v>180</v>
      </c>
      <c r="F551" s="601">
        <v>10</v>
      </c>
      <c r="G551" s="65"/>
    </row>
    <row r="552" spans="1:7" ht="15.75" x14ac:dyDescent="0.25">
      <c r="A552" s="92" t="s">
        <v>1373</v>
      </c>
      <c r="B552" s="42" t="s">
        <v>1043</v>
      </c>
      <c r="C552" s="350" t="s">
        <v>1374</v>
      </c>
      <c r="D552" s="350">
        <v>441</v>
      </c>
      <c r="E552" s="350" t="s">
        <v>28</v>
      </c>
      <c r="F552" s="601"/>
      <c r="G552" s="65"/>
    </row>
    <row r="553" spans="1:7" ht="15.75" x14ac:dyDescent="0.25">
      <c r="A553" s="92" t="s">
        <v>1373</v>
      </c>
      <c r="B553" s="42" t="s">
        <v>1043</v>
      </c>
      <c r="C553" s="350" t="s">
        <v>1374</v>
      </c>
      <c r="D553" s="350">
        <v>450</v>
      </c>
      <c r="E553" s="350">
        <v>250</v>
      </c>
      <c r="F553" s="601">
        <v>71</v>
      </c>
      <c r="G553" s="65"/>
    </row>
    <row r="554" spans="1:7" ht="15.75" x14ac:dyDescent="0.25">
      <c r="A554" s="92" t="s">
        <v>1373</v>
      </c>
      <c r="B554" s="42" t="s">
        <v>1043</v>
      </c>
      <c r="C554" s="350" t="s">
        <v>1374</v>
      </c>
      <c r="D554" s="350">
        <v>450</v>
      </c>
      <c r="E554" s="350">
        <v>400</v>
      </c>
      <c r="F554" s="601"/>
      <c r="G554" s="65"/>
    </row>
    <row r="555" spans="1:7" ht="15.75" x14ac:dyDescent="0.25">
      <c r="A555" s="92" t="s">
        <v>1373</v>
      </c>
      <c r="B555" s="42" t="s">
        <v>1043</v>
      </c>
      <c r="C555" s="350" t="s">
        <v>1374</v>
      </c>
      <c r="D555" s="350">
        <v>451</v>
      </c>
      <c r="E555" s="350">
        <v>400</v>
      </c>
      <c r="F555" s="574">
        <v>268</v>
      </c>
      <c r="G555" s="65"/>
    </row>
    <row r="556" spans="1:7" ht="15.75" x14ac:dyDescent="0.25">
      <c r="A556" s="92" t="s">
        <v>1373</v>
      </c>
      <c r="B556" s="42" t="s">
        <v>1043</v>
      </c>
      <c r="C556" s="350" t="s">
        <v>1374</v>
      </c>
      <c r="D556" s="350">
        <v>452</v>
      </c>
      <c r="E556" s="350">
        <v>250</v>
      </c>
      <c r="F556" s="574">
        <v>100</v>
      </c>
      <c r="G556" s="65"/>
    </row>
    <row r="557" spans="1:7" ht="15.75" x14ac:dyDescent="0.25">
      <c r="A557" s="92" t="s">
        <v>1373</v>
      </c>
      <c r="B557" s="42" t="s">
        <v>1043</v>
      </c>
      <c r="C557" s="350" t="s">
        <v>1374</v>
      </c>
      <c r="D557" s="350">
        <v>453</v>
      </c>
      <c r="E557" s="350">
        <v>400</v>
      </c>
      <c r="F557" s="601">
        <v>196</v>
      </c>
      <c r="G557" s="65"/>
    </row>
    <row r="558" spans="1:7" ht="15.75" x14ac:dyDescent="0.25">
      <c r="A558" s="92" t="s">
        <v>1373</v>
      </c>
      <c r="B558" s="42" t="s">
        <v>1043</v>
      </c>
      <c r="C558" s="350" t="s">
        <v>1374</v>
      </c>
      <c r="D558" s="350">
        <v>453</v>
      </c>
      <c r="E558" s="350">
        <v>320</v>
      </c>
      <c r="F558" s="601"/>
      <c r="G558" s="65"/>
    </row>
    <row r="559" spans="1:7" ht="15.75" x14ac:dyDescent="0.25">
      <c r="A559" s="92" t="s">
        <v>1373</v>
      </c>
      <c r="B559" s="42" t="s">
        <v>1043</v>
      </c>
      <c r="C559" s="350" t="s">
        <v>1374</v>
      </c>
      <c r="D559" s="350">
        <v>456</v>
      </c>
      <c r="E559" s="350">
        <v>400</v>
      </c>
      <c r="F559" s="601">
        <v>144</v>
      </c>
      <c r="G559" s="65"/>
    </row>
    <row r="560" spans="1:7" ht="15.75" x14ac:dyDescent="0.25">
      <c r="A560" s="92" t="s">
        <v>1373</v>
      </c>
      <c r="B560" s="42" t="s">
        <v>1043</v>
      </c>
      <c r="C560" s="350" t="s">
        <v>1374</v>
      </c>
      <c r="D560" s="350">
        <v>456</v>
      </c>
      <c r="E560" s="350" t="s">
        <v>21</v>
      </c>
      <c r="F560" s="601"/>
      <c r="G560" s="65"/>
    </row>
    <row r="561" spans="1:7" ht="15.75" x14ac:dyDescent="0.25">
      <c r="A561" s="92" t="s">
        <v>1373</v>
      </c>
      <c r="B561" s="42" t="s">
        <v>1043</v>
      </c>
      <c r="C561" s="350" t="s">
        <v>1374</v>
      </c>
      <c r="D561" s="350">
        <v>458</v>
      </c>
      <c r="E561" s="350">
        <v>400</v>
      </c>
      <c r="F561" s="601">
        <v>108</v>
      </c>
      <c r="G561" s="65"/>
    </row>
    <row r="562" spans="1:7" ht="15.75" x14ac:dyDescent="0.25">
      <c r="A562" s="92" t="s">
        <v>1373</v>
      </c>
      <c r="B562" s="42" t="s">
        <v>1043</v>
      </c>
      <c r="C562" s="350" t="s">
        <v>1374</v>
      </c>
      <c r="D562" s="350">
        <v>458</v>
      </c>
      <c r="E562" s="350" t="s">
        <v>21</v>
      </c>
      <c r="F562" s="601"/>
      <c r="G562" s="65"/>
    </row>
    <row r="563" spans="1:7" ht="15.75" x14ac:dyDescent="0.25">
      <c r="A563" s="92" t="s">
        <v>1373</v>
      </c>
      <c r="B563" s="42" t="s">
        <v>1043</v>
      </c>
      <c r="C563" s="350" t="s">
        <v>1374</v>
      </c>
      <c r="D563" s="350">
        <v>460</v>
      </c>
      <c r="E563" s="350">
        <v>250</v>
      </c>
      <c r="F563" s="575">
        <v>118</v>
      </c>
      <c r="G563" s="65"/>
    </row>
    <row r="564" spans="1:7" ht="15.75" x14ac:dyDescent="0.25">
      <c r="A564" s="92" t="s">
        <v>1373</v>
      </c>
      <c r="B564" s="42" t="s">
        <v>1043</v>
      </c>
      <c r="C564" s="350" t="s">
        <v>1374</v>
      </c>
      <c r="D564" s="350">
        <v>461</v>
      </c>
      <c r="E564" s="350">
        <v>320</v>
      </c>
      <c r="F564" s="601">
        <v>145</v>
      </c>
      <c r="G564" s="65"/>
    </row>
    <row r="565" spans="1:7" ht="15.75" x14ac:dyDescent="0.25">
      <c r="A565" s="92" t="s">
        <v>1373</v>
      </c>
      <c r="B565" s="42" t="s">
        <v>1043</v>
      </c>
      <c r="C565" s="350" t="s">
        <v>1374</v>
      </c>
      <c r="D565" s="350">
        <v>461</v>
      </c>
      <c r="E565" s="350" t="s">
        <v>29</v>
      </c>
      <c r="F565" s="601"/>
      <c r="G565" s="65"/>
    </row>
    <row r="566" spans="1:7" ht="15.75" x14ac:dyDescent="0.25">
      <c r="A566" s="92" t="s">
        <v>1373</v>
      </c>
      <c r="B566" s="42" t="s">
        <v>1043</v>
      </c>
      <c r="C566" s="350" t="s">
        <v>1374</v>
      </c>
      <c r="D566" s="350">
        <v>462</v>
      </c>
      <c r="E566" s="71">
        <v>400</v>
      </c>
      <c r="F566" s="601">
        <v>218</v>
      </c>
      <c r="G566" s="65"/>
    </row>
    <row r="567" spans="1:7" ht="15.75" x14ac:dyDescent="0.25">
      <c r="A567" s="92" t="s">
        <v>1373</v>
      </c>
      <c r="B567" s="42" t="s">
        <v>1043</v>
      </c>
      <c r="C567" s="350" t="s">
        <v>1374</v>
      </c>
      <c r="D567" s="350">
        <v>462</v>
      </c>
      <c r="E567" s="71" t="s">
        <v>21</v>
      </c>
      <c r="F567" s="601"/>
      <c r="G567" s="65"/>
    </row>
    <row r="568" spans="1:7" ht="15.75" x14ac:dyDescent="0.25">
      <c r="A568" s="92" t="s">
        <v>1373</v>
      </c>
      <c r="B568" s="42" t="s">
        <v>1043</v>
      </c>
      <c r="C568" s="350" t="s">
        <v>1374</v>
      </c>
      <c r="D568" s="350">
        <v>463</v>
      </c>
      <c r="E568" s="350">
        <v>400</v>
      </c>
      <c r="F568" s="601">
        <v>348</v>
      </c>
      <c r="G568" s="65"/>
    </row>
    <row r="569" spans="1:7" ht="15.75" x14ac:dyDescent="0.25">
      <c r="A569" s="92" t="s">
        <v>1373</v>
      </c>
      <c r="B569" s="42" t="s">
        <v>1043</v>
      </c>
      <c r="C569" s="350" t="s">
        <v>1374</v>
      </c>
      <c r="D569" s="350">
        <v>463</v>
      </c>
      <c r="E569" s="350">
        <v>630</v>
      </c>
      <c r="F569" s="601"/>
      <c r="G569" s="65"/>
    </row>
    <row r="570" spans="1:7" ht="15.75" x14ac:dyDescent="0.25">
      <c r="A570" s="92" t="s">
        <v>1373</v>
      </c>
      <c r="B570" s="42" t="s">
        <v>1043</v>
      </c>
      <c r="C570" s="350" t="s">
        <v>1374</v>
      </c>
      <c r="D570" s="350">
        <v>464</v>
      </c>
      <c r="E570" s="350">
        <v>250</v>
      </c>
      <c r="F570" s="601">
        <v>140</v>
      </c>
      <c r="G570" s="65"/>
    </row>
    <row r="571" spans="1:7" ht="15.75" x14ac:dyDescent="0.25">
      <c r="A571" s="92" t="s">
        <v>1373</v>
      </c>
      <c r="B571" s="42" t="s">
        <v>1043</v>
      </c>
      <c r="C571" s="350" t="s">
        <v>1374</v>
      </c>
      <c r="D571" s="350">
        <v>464</v>
      </c>
      <c r="E571" s="350" t="s">
        <v>22</v>
      </c>
      <c r="F571" s="601"/>
      <c r="G571" s="65"/>
    </row>
    <row r="572" spans="1:7" ht="15.75" x14ac:dyDescent="0.25">
      <c r="A572" s="92" t="s">
        <v>1373</v>
      </c>
      <c r="B572" s="42" t="s">
        <v>1043</v>
      </c>
      <c r="C572" s="350" t="s">
        <v>1374</v>
      </c>
      <c r="D572" s="350">
        <v>466</v>
      </c>
      <c r="E572" s="350">
        <v>400</v>
      </c>
      <c r="F572" s="601">
        <v>308</v>
      </c>
      <c r="G572" s="65"/>
    </row>
    <row r="573" spans="1:7" ht="15.75" x14ac:dyDescent="0.25">
      <c r="A573" s="92" t="s">
        <v>1373</v>
      </c>
      <c r="B573" s="42" t="s">
        <v>1043</v>
      </c>
      <c r="C573" s="350" t="s">
        <v>1374</v>
      </c>
      <c r="D573" s="350">
        <v>466</v>
      </c>
      <c r="E573" s="350" t="s">
        <v>21</v>
      </c>
      <c r="F573" s="601"/>
      <c r="G573" s="65"/>
    </row>
    <row r="574" spans="1:7" ht="15.75" x14ac:dyDescent="0.25">
      <c r="A574" s="92" t="s">
        <v>1373</v>
      </c>
      <c r="B574" s="42" t="s">
        <v>1043</v>
      </c>
      <c r="C574" s="350" t="s">
        <v>1374</v>
      </c>
      <c r="D574" s="350">
        <v>467</v>
      </c>
      <c r="E574" s="350">
        <v>250</v>
      </c>
      <c r="F574" s="601">
        <v>173</v>
      </c>
      <c r="G574" s="65"/>
    </row>
    <row r="575" spans="1:7" ht="15.75" x14ac:dyDescent="0.25">
      <c r="A575" s="92" t="s">
        <v>1373</v>
      </c>
      <c r="B575" s="42" t="s">
        <v>1043</v>
      </c>
      <c r="C575" s="350" t="s">
        <v>1374</v>
      </c>
      <c r="D575" s="350">
        <v>467</v>
      </c>
      <c r="E575" s="350" t="s">
        <v>22</v>
      </c>
      <c r="F575" s="601"/>
      <c r="G575" s="65"/>
    </row>
    <row r="576" spans="1:7" ht="15.75" x14ac:dyDescent="0.25">
      <c r="A576" s="92" t="s">
        <v>1373</v>
      </c>
      <c r="B576" s="42" t="s">
        <v>1043</v>
      </c>
      <c r="C576" s="350" t="s">
        <v>1374</v>
      </c>
      <c r="D576" s="350">
        <v>468</v>
      </c>
      <c r="E576" s="350">
        <v>400</v>
      </c>
      <c r="F576" s="601">
        <v>276</v>
      </c>
      <c r="G576" s="65"/>
    </row>
    <row r="577" spans="1:7" ht="15.75" x14ac:dyDescent="0.25">
      <c r="A577" s="92" t="s">
        <v>1373</v>
      </c>
      <c r="B577" s="42" t="s">
        <v>1043</v>
      </c>
      <c r="C577" s="350" t="s">
        <v>1374</v>
      </c>
      <c r="D577" s="350">
        <v>468</v>
      </c>
      <c r="E577" s="350" t="s">
        <v>21</v>
      </c>
      <c r="F577" s="601"/>
      <c r="G577" s="65"/>
    </row>
    <row r="578" spans="1:7" ht="15.75" x14ac:dyDescent="0.25">
      <c r="A578" s="92" t="s">
        <v>1373</v>
      </c>
      <c r="B578" s="42" t="s">
        <v>1043</v>
      </c>
      <c r="C578" s="350" t="s">
        <v>1374</v>
      </c>
      <c r="D578" s="350">
        <v>469</v>
      </c>
      <c r="E578" s="350">
        <v>250</v>
      </c>
      <c r="F578" s="601">
        <v>10</v>
      </c>
      <c r="G578" s="65"/>
    </row>
    <row r="579" spans="1:7" ht="15.75" x14ac:dyDescent="0.25">
      <c r="A579" s="92" t="s">
        <v>1373</v>
      </c>
      <c r="B579" s="42" t="s">
        <v>1043</v>
      </c>
      <c r="C579" s="350" t="s">
        <v>1374</v>
      </c>
      <c r="D579" s="350">
        <v>469</v>
      </c>
      <c r="E579" s="350" t="s">
        <v>22</v>
      </c>
      <c r="F579" s="601"/>
      <c r="G579" s="65"/>
    </row>
    <row r="580" spans="1:7" ht="15.75" x14ac:dyDescent="0.25">
      <c r="A580" s="92" t="s">
        <v>1373</v>
      </c>
      <c r="B580" s="42" t="s">
        <v>1043</v>
      </c>
      <c r="C580" s="350" t="s">
        <v>1374</v>
      </c>
      <c r="D580" s="350">
        <v>470</v>
      </c>
      <c r="E580" s="350">
        <v>400</v>
      </c>
      <c r="F580" s="574">
        <v>316</v>
      </c>
      <c r="G580" s="65"/>
    </row>
    <row r="581" spans="1:7" ht="15.75" x14ac:dyDescent="0.25">
      <c r="A581" s="92" t="s">
        <v>1373</v>
      </c>
      <c r="B581" s="42" t="s">
        <v>1043</v>
      </c>
      <c r="C581" s="350" t="s">
        <v>1374</v>
      </c>
      <c r="D581" s="350">
        <v>474</v>
      </c>
      <c r="E581" s="350">
        <v>400</v>
      </c>
      <c r="F581" s="601">
        <v>272</v>
      </c>
      <c r="G581" s="65"/>
    </row>
    <row r="582" spans="1:7" ht="15.75" x14ac:dyDescent="0.25">
      <c r="A582" s="92" t="s">
        <v>1373</v>
      </c>
      <c r="B582" s="42" t="s">
        <v>1043</v>
      </c>
      <c r="C582" s="350" t="s">
        <v>1374</v>
      </c>
      <c r="D582" s="350">
        <v>474</v>
      </c>
      <c r="E582" s="350" t="s">
        <v>21</v>
      </c>
      <c r="F582" s="601"/>
      <c r="G582" s="65"/>
    </row>
    <row r="583" spans="1:7" ht="15.75" x14ac:dyDescent="0.25">
      <c r="A583" s="92" t="s">
        <v>1373</v>
      </c>
      <c r="B583" s="42" t="s">
        <v>1043</v>
      </c>
      <c r="C583" s="350" t="s">
        <v>1374</v>
      </c>
      <c r="D583" s="350">
        <v>475</v>
      </c>
      <c r="E583" s="350">
        <v>250</v>
      </c>
      <c r="F583" s="601">
        <v>70</v>
      </c>
      <c r="G583" s="65"/>
    </row>
    <row r="584" spans="1:7" ht="15.75" x14ac:dyDescent="0.25">
      <c r="A584" s="92" t="s">
        <v>1373</v>
      </c>
      <c r="B584" s="42" t="s">
        <v>1043</v>
      </c>
      <c r="C584" s="350" t="s">
        <v>1374</v>
      </c>
      <c r="D584" s="350">
        <v>475</v>
      </c>
      <c r="E584" s="350" t="s">
        <v>22</v>
      </c>
      <c r="F584" s="601"/>
      <c r="G584" s="65"/>
    </row>
    <row r="585" spans="1:7" ht="15.75" x14ac:dyDescent="0.25">
      <c r="A585" s="92" t="s">
        <v>1373</v>
      </c>
      <c r="B585" s="42" t="s">
        <v>1043</v>
      </c>
      <c r="C585" s="350" t="s">
        <v>1374</v>
      </c>
      <c r="D585" s="350">
        <v>476</v>
      </c>
      <c r="E585" s="350">
        <v>400</v>
      </c>
      <c r="F585" s="601">
        <v>328</v>
      </c>
      <c r="G585" s="65"/>
    </row>
    <row r="586" spans="1:7" ht="15.75" x14ac:dyDescent="0.25">
      <c r="A586" s="92" t="s">
        <v>1373</v>
      </c>
      <c r="B586" s="42" t="s">
        <v>1043</v>
      </c>
      <c r="C586" s="350" t="s">
        <v>1374</v>
      </c>
      <c r="D586" s="350">
        <v>476</v>
      </c>
      <c r="E586" s="350" t="s">
        <v>21</v>
      </c>
      <c r="F586" s="601"/>
      <c r="G586" s="65"/>
    </row>
    <row r="587" spans="1:7" ht="15.75" x14ac:dyDescent="0.25">
      <c r="A587" s="92" t="s">
        <v>1373</v>
      </c>
      <c r="B587" s="42" t="s">
        <v>1043</v>
      </c>
      <c r="C587" s="350" t="s">
        <v>1374</v>
      </c>
      <c r="D587" s="350">
        <v>480</v>
      </c>
      <c r="E587" s="350">
        <v>630</v>
      </c>
      <c r="F587" s="601">
        <v>365</v>
      </c>
      <c r="G587" s="65"/>
    </row>
    <row r="588" spans="1:7" ht="15.75" x14ac:dyDescent="0.25">
      <c r="A588" s="92" t="s">
        <v>1373</v>
      </c>
      <c r="B588" s="42" t="s">
        <v>1043</v>
      </c>
      <c r="C588" s="350" t="s">
        <v>1374</v>
      </c>
      <c r="D588" s="350">
        <v>480</v>
      </c>
      <c r="E588" s="350">
        <v>630</v>
      </c>
      <c r="F588" s="601"/>
      <c r="G588" s="65"/>
    </row>
    <row r="589" spans="1:7" ht="15.75" x14ac:dyDescent="0.25">
      <c r="A589" s="92" t="s">
        <v>1373</v>
      </c>
      <c r="B589" s="42" t="s">
        <v>1043</v>
      </c>
      <c r="C589" s="350" t="s">
        <v>1374</v>
      </c>
      <c r="D589" s="350">
        <v>481</v>
      </c>
      <c r="E589" s="69">
        <v>630</v>
      </c>
      <c r="F589" s="601">
        <v>321</v>
      </c>
      <c r="G589" s="65"/>
    </row>
    <row r="590" spans="1:7" ht="15.75" x14ac:dyDescent="0.25">
      <c r="A590" s="92" t="s">
        <v>1373</v>
      </c>
      <c r="B590" s="42" t="s">
        <v>1043</v>
      </c>
      <c r="C590" s="350" t="s">
        <v>1374</v>
      </c>
      <c r="D590" s="350">
        <v>481</v>
      </c>
      <c r="E590" s="69" t="s">
        <v>26</v>
      </c>
      <c r="F590" s="601"/>
      <c r="G590" s="65"/>
    </row>
    <row r="591" spans="1:7" ht="15.75" x14ac:dyDescent="0.25">
      <c r="A591" s="92" t="s">
        <v>1373</v>
      </c>
      <c r="B591" s="42" t="s">
        <v>1043</v>
      </c>
      <c r="C591" s="350" t="s">
        <v>1374</v>
      </c>
      <c r="D591" s="350">
        <v>482</v>
      </c>
      <c r="E591" s="350">
        <v>400</v>
      </c>
      <c r="F591" s="601">
        <v>308</v>
      </c>
      <c r="G591" s="65"/>
    </row>
    <row r="592" spans="1:7" ht="15.75" x14ac:dyDescent="0.25">
      <c r="A592" s="92" t="s">
        <v>1373</v>
      </c>
      <c r="B592" s="42" t="s">
        <v>1043</v>
      </c>
      <c r="C592" s="350" t="s">
        <v>1374</v>
      </c>
      <c r="D592" s="350">
        <v>482</v>
      </c>
      <c r="E592" s="350" t="s">
        <v>21</v>
      </c>
      <c r="F592" s="601"/>
      <c r="G592" s="65"/>
    </row>
    <row r="593" spans="1:7" ht="15.75" x14ac:dyDescent="0.25">
      <c r="A593" s="92" t="s">
        <v>1373</v>
      </c>
      <c r="B593" s="42" t="s">
        <v>1043</v>
      </c>
      <c r="C593" s="350" t="s">
        <v>1374</v>
      </c>
      <c r="D593" s="350">
        <v>483</v>
      </c>
      <c r="E593" s="350">
        <v>180</v>
      </c>
      <c r="F593" s="601">
        <v>100</v>
      </c>
      <c r="G593" s="65"/>
    </row>
    <row r="594" spans="1:7" ht="15.75" x14ac:dyDescent="0.25">
      <c r="A594" s="92" t="s">
        <v>1373</v>
      </c>
      <c r="B594" s="42" t="s">
        <v>1043</v>
      </c>
      <c r="C594" s="350" t="s">
        <v>1374</v>
      </c>
      <c r="D594" s="350">
        <v>483</v>
      </c>
      <c r="E594" s="350">
        <v>100</v>
      </c>
      <c r="F594" s="601"/>
      <c r="G594" s="65"/>
    </row>
    <row r="595" spans="1:7" ht="15.75" x14ac:dyDescent="0.25">
      <c r="A595" s="92" t="s">
        <v>1373</v>
      </c>
      <c r="B595" s="42" t="s">
        <v>1043</v>
      </c>
      <c r="C595" s="350" t="s">
        <v>1374</v>
      </c>
      <c r="D595" s="350">
        <v>485</v>
      </c>
      <c r="E595" s="350">
        <v>400</v>
      </c>
      <c r="F595" s="601">
        <v>180</v>
      </c>
      <c r="G595" s="65"/>
    </row>
    <row r="596" spans="1:7" ht="15.75" x14ac:dyDescent="0.25">
      <c r="A596" s="92" t="s">
        <v>1373</v>
      </c>
      <c r="B596" s="42" t="s">
        <v>1043</v>
      </c>
      <c r="C596" s="350" t="s">
        <v>1374</v>
      </c>
      <c r="D596" s="350">
        <v>485</v>
      </c>
      <c r="E596" s="350" t="s">
        <v>21</v>
      </c>
      <c r="F596" s="601"/>
      <c r="G596" s="65"/>
    </row>
    <row r="597" spans="1:7" ht="15.75" x14ac:dyDescent="0.25">
      <c r="A597" s="92" t="s">
        <v>1373</v>
      </c>
      <c r="B597" s="42" t="s">
        <v>1043</v>
      </c>
      <c r="C597" s="350" t="s">
        <v>1374</v>
      </c>
      <c r="D597" s="350">
        <v>487</v>
      </c>
      <c r="E597" s="350">
        <v>630</v>
      </c>
      <c r="F597" s="601">
        <v>435</v>
      </c>
      <c r="G597" s="65"/>
    </row>
    <row r="598" spans="1:7" ht="15.75" x14ac:dyDescent="0.25">
      <c r="A598" s="92" t="s">
        <v>1373</v>
      </c>
      <c r="B598" s="42" t="s">
        <v>1043</v>
      </c>
      <c r="C598" s="350" t="s">
        <v>1374</v>
      </c>
      <c r="D598" s="350">
        <v>487</v>
      </c>
      <c r="E598" s="350" t="s">
        <v>26</v>
      </c>
      <c r="F598" s="601"/>
      <c r="G598" s="65"/>
    </row>
    <row r="599" spans="1:7" ht="15.75" x14ac:dyDescent="0.25">
      <c r="A599" s="92" t="s">
        <v>1373</v>
      </c>
      <c r="B599" s="42" t="s">
        <v>1043</v>
      </c>
      <c r="C599" s="350" t="s">
        <v>1374</v>
      </c>
      <c r="D599" s="350">
        <v>488</v>
      </c>
      <c r="E599" s="350">
        <v>400</v>
      </c>
      <c r="F599" s="574">
        <v>5</v>
      </c>
      <c r="G599" s="65"/>
    </row>
    <row r="600" spans="1:7" ht="15.75" x14ac:dyDescent="0.25">
      <c r="A600" s="92" t="s">
        <v>1373</v>
      </c>
      <c r="B600" s="42" t="s">
        <v>1043</v>
      </c>
      <c r="C600" s="350" t="s">
        <v>1374</v>
      </c>
      <c r="D600" s="350">
        <v>490</v>
      </c>
      <c r="E600" s="350">
        <v>400</v>
      </c>
      <c r="F600" s="574">
        <v>336</v>
      </c>
      <c r="G600" s="65"/>
    </row>
    <row r="601" spans="1:7" ht="15.75" x14ac:dyDescent="0.25">
      <c r="A601" s="92" t="s">
        <v>1373</v>
      </c>
      <c r="B601" s="42" t="s">
        <v>1043</v>
      </c>
      <c r="C601" s="350" t="s">
        <v>1374</v>
      </c>
      <c r="D601" s="350">
        <v>491</v>
      </c>
      <c r="E601" s="350">
        <v>250</v>
      </c>
      <c r="F601" s="574">
        <v>128</v>
      </c>
      <c r="G601" s="65"/>
    </row>
    <row r="602" spans="1:7" ht="15.75" x14ac:dyDescent="0.25">
      <c r="A602" s="92" t="s">
        <v>1373</v>
      </c>
      <c r="B602" s="42" t="s">
        <v>1043</v>
      </c>
      <c r="C602" s="350" t="s">
        <v>1374</v>
      </c>
      <c r="D602" s="350">
        <v>494</v>
      </c>
      <c r="E602" s="350">
        <v>250</v>
      </c>
      <c r="F602" s="606">
        <v>75</v>
      </c>
      <c r="G602" s="65"/>
    </row>
    <row r="603" spans="1:7" ht="15.75" x14ac:dyDescent="0.25">
      <c r="A603" s="92" t="s">
        <v>1373</v>
      </c>
      <c r="B603" s="42" t="s">
        <v>1043</v>
      </c>
      <c r="C603" s="350" t="s">
        <v>1374</v>
      </c>
      <c r="D603" s="350">
        <v>494</v>
      </c>
      <c r="E603" s="350">
        <v>400</v>
      </c>
      <c r="F603" s="606"/>
      <c r="G603" s="65"/>
    </row>
    <row r="604" spans="1:7" ht="15.75" x14ac:dyDescent="0.25">
      <c r="A604" s="92" t="s">
        <v>1373</v>
      </c>
      <c r="B604" s="42" t="s">
        <v>1043</v>
      </c>
      <c r="C604" s="350" t="s">
        <v>1374</v>
      </c>
      <c r="D604" s="350">
        <v>495</v>
      </c>
      <c r="E604" s="350">
        <v>400</v>
      </c>
      <c r="F604" s="601">
        <v>148</v>
      </c>
      <c r="G604" s="65"/>
    </row>
    <row r="605" spans="1:7" ht="15.75" x14ac:dyDescent="0.25">
      <c r="A605" s="92" t="s">
        <v>1373</v>
      </c>
      <c r="B605" s="42" t="s">
        <v>1043</v>
      </c>
      <c r="C605" s="350" t="s">
        <v>1374</v>
      </c>
      <c r="D605" s="350">
        <v>495</v>
      </c>
      <c r="E605" s="350" t="s">
        <v>21</v>
      </c>
      <c r="F605" s="601"/>
      <c r="G605" s="65"/>
    </row>
    <row r="606" spans="1:7" ht="15.75" x14ac:dyDescent="0.25">
      <c r="A606" s="92" t="s">
        <v>1373</v>
      </c>
      <c r="B606" s="42" t="s">
        <v>1043</v>
      </c>
      <c r="C606" s="350" t="s">
        <v>1374</v>
      </c>
      <c r="D606" s="350">
        <v>498</v>
      </c>
      <c r="E606" s="350">
        <v>630</v>
      </c>
      <c r="F606" s="601">
        <v>258</v>
      </c>
      <c r="G606" s="65"/>
    </row>
    <row r="607" spans="1:7" ht="15.75" x14ac:dyDescent="0.25">
      <c r="A607" s="92" t="s">
        <v>1373</v>
      </c>
      <c r="B607" s="42" t="s">
        <v>1043</v>
      </c>
      <c r="C607" s="350" t="s">
        <v>1374</v>
      </c>
      <c r="D607" s="350">
        <v>498</v>
      </c>
      <c r="E607" s="350" t="s">
        <v>26</v>
      </c>
      <c r="F607" s="601"/>
      <c r="G607" s="65"/>
    </row>
    <row r="608" spans="1:7" ht="15.75" x14ac:dyDescent="0.25">
      <c r="A608" s="92" t="s">
        <v>1373</v>
      </c>
      <c r="B608" s="42" t="s">
        <v>1043</v>
      </c>
      <c r="C608" s="350" t="s">
        <v>1374</v>
      </c>
      <c r="D608" s="350">
        <v>499</v>
      </c>
      <c r="E608" s="350">
        <v>250</v>
      </c>
      <c r="F608" s="601">
        <v>90</v>
      </c>
      <c r="G608" s="65"/>
    </row>
    <row r="609" spans="1:7" ht="15.75" x14ac:dyDescent="0.25">
      <c r="A609" s="92" t="s">
        <v>1373</v>
      </c>
      <c r="B609" s="42" t="s">
        <v>1043</v>
      </c>
      <c r="C609" s="350" t="s">
        <v>1374</v>
      </c>
      <c r="D609" s="350">
        <v>499</v>
      </c>
      <c r="E609" s="350" t="s">
        <v>22</v>
      </c>
      <c r="F609" s="601"/>
      <c r="G609" s="65"/>
    </row>
    <row r="610" spans="1:7" ht="15.75" x14ac:dyDescent="0.25">
      <c r="A610" s="92" t="s">
        <v>1373</v>
      </c>
      <c r="B610" s="42" t="s">
        <v>1043</v>
      </c>
      <c r="C610" s="350" t="s">
        <v>1374</v>
      </c>
      <c r="D610" s="350">
        <v>500</v>
      </c>
      <c r="E610" s="350">
        <v>400</v>
      </c>
      <c r="F610" s="601">
        <v>252</v>
      </c>
      <c r="G610" s="65"/>
    </row>
    <row r="611" spans="1:7" ht="15.75" x14ac:dyDescent="0.25">
      <c r="A611" s="92" t="s">
        <v>1373</v>
      </c>
      <c r="B611" s="42" t="s">
        <v>1043</v>
      </c>
      <c r="C611" s="350" t="s">
        <v>1374</v>
      </c>
      <c r="D611" s="350">
        <v>500</v>
      </c>
      <c r="E611" s="350" t="s">
        <v>21</v>
      </c>
      <c r="F611" s="601"/>
      <c r="G611" s="65"/>
    </row>
    <row r="612" spans="1:7" ht="15.75" x14ac:dyDescent="0.25">
      <c r="A612" s="92" t="s">
        <v>1373</v>
      </c>
      <c r="B612" s="42" t="s">
        <v>1043</v>
      </c>
      <c r="C612" s="350" t="s">
        <v>1374</v>
      </c>
      <c r="D612" s="350">
        <v>501</v>
      </c>
      <c r="E612" s="350">
        <v>630</v>
      </c>
      <c r="F612" s="601">
        <v>145</v>
      </c>
      <c r="G612" s="65"/>
    </row>
    <row r="613" spans="1:7" ht="15.75" x14ac:dyDescent="0.25">
      <c r="A613" s="92" t="s">
        <v>1373</v>
      </c>
      <c r="B613" s="42" t="s">
        <v>1043</v>
      </c>
      <c r="C613" s="350" t="s">
        <v>1374</v>
      </c>
      <c r="D613" s="350">
        <v>501</v>
      </c>
      <c r="E613" s="350" t="s">
        <v>26</v>
      </c>
      <c r="F613" s="601"/>
      <c r="G613" s="65"/>
    </row>
    <row r="614" spans="1:7" ht="15.75" x14ac:dyDescent="0.25">
      <c r="A614" s="92" t="s">
        <v>1373</v>
      </c>
      <c r="B614" s="42" t="s">
        <v>1043</v>
      </c>
      <c r="C614" s="350" t="s">
        <v>1374</v>
      </c>
      <c r="D614" s="350">
        <v>502</v>
      </c>
      <c r="E614" s="350">
        <v>400</v>
      </c>
      <c r="F614" s="606">
        <v>204</v>
      </c>
      <c r="G614" s="65"/>
    </row>
    <row r="615" spans="1:7" ht="15.75" x14ac:dyDescent="0.25">
      <c r="A615" s="92" t="s">
        <v>1373</v>
      </c>
      <c r="B615" s="42" t="s">
        <v>1043</v>
      </c>
      <c r="C615" s="350" t="s">
        <v>1374</v>
      </c>
      <c r="D615" s="350">
        <v>502</v>
      </c>
      <c r="E615" s="350" t="s">
        <v>21</v>
      </c>
      <c r="F615" s="606"/>
      <c r="G615" s="65"/>
    </row>
    <row r="616" spans="1:7" ht="15.75" x14ac:dyDescent="0.25">
      <c r="A616" s="92" t="s">
        <v>1373</v>
      </c>
      <c r="B616" s="42" t="s">
        <v>1043</v>
      </c>
      <c r="C616" s="350" t="s">
        <v>1374</v>
      </c>
      <c r="D616" s="350">
        <v>503</v>
      </c>
      <c r="E616" s="350">
        <v>630</v>
      </c>
      <c r="F616" s="601">
        <v>328</v>
      </c>
      <c r="G616" s="65"/>
    </row>
    <row r="617" spans="1:7" ht="15.75" x14ac:dyDescent="0.25">
      <c r="A617" s="92" t="s">
        <v>1373</v>
      </c>
      <c r="B617" s="42" t="s">
        <v>1043</v>
      </c>
      <c r="C617" s="350" t="s">
        <v>1374</v>
      </c>
      <c r="D617" s="350">
        <v>503</v>
      </c>
      <c r="E617" s="350" t="s">
        <v>26</v>
      </c>
      <c r="F617" s="601"/>
      <c r="G617" s="65"/>
    </row>
    <row r="618" spans="1:7" ht="15.75" x14ac:dyDescent="0.25">
      <c r="A618" s="92" t="s">
        <v>1373</v>
      </c>
      <c r="B618" s="42" t="s">
        <v>1043</v>
      </c>
      <c r="C618" s="350" t="s">
        <v>1374</v>
      </c>
      <c r="D618" s="350">
        <v>504</v>
      </c>
      <c r="E618" s="350">
        <v>630</v>
      </c>
      <c r="F618" s="601">
        <v>69</v>
      </c>
      <c r="G618" s="65"/>
    </row>
    <row r="619" spans="1:7" ht="15.75" x14ac:dyDescent="0.25">
      <c r="A619" s="92" t="s">
        <v>1373</v>
      </c>
      <c r="B619" s="42" t="s">
        <v>1043</v>
      </c>
      <c r="C619" s="350" t="s">
        <v>1374</v>
      </c>
      <c r="D619" s="350">
        <v>504</v>
      </c>
      <c r="E619" s="350">
        <v>630</v>
      </c>
      <c r="F619" s="601"/>
      <c r="G619" s="65"/>
    </row>
    <row r="620" spans="1:7" ht="15.75" x14ac:dyDescent="0.25">
      <c r="A620" s="92" t="s">
        <v>1373</v>
      </c>
      <c r="B620" s="42" t="s">
        <v>1043</v>
      </c>
      <c r="C620" s="350" t="s">
        <v>1374</v>
      </c>
      <c r="D620" s="350">
        <v>505</v>
      </c>
      <c r="E620" s="350">
        <v>400</v>
      </c>
      <c r="F620" s="601">
        <v>196</v>
      </c>
      <c r="G620" s="65"/>
    </row>
    <row r="621" spans="1:7" ht="15.75" x14ac:dyDescent="0.25">
      <c r="A621" s="92" t="s">
        <v>1373</v>
      </c>
      <c r="B621" s="42" t="s">
        <v>1043</v>
      </c>
      <c r="C621" s="350" t="s">
        <v>1374</v>
      </c>
      <c r="D621" s="350">
        <v>505</v>
      </c>
      <c r="E621" s="350">
        <v>400</v>
      </c>
      <c r="F621" s="601"/>
      <c r="G621" s="65"/>
    </row>
    <row r="622" spans="1:7" ht="15.75" x14ac:dyDescent="0.25">
      <c r="A622" s="92" t="s">
        <v>1373</v>
      </c>
      <c r="B622" s="42" t="s">
        <v>1043</v>
      </c>
      <c r="C622" s="350" t="s">
        <v>1374</v>
      </c>
      <c r="D622" s="350">
        <v>506</v>
      </c>
      <c r="E622" s="350">
        <v>400</v>
      </c>
      <c r="F622" s="601">
        <v>64</v>
      </c>
      <c r="G622" s="65"/>
    </row>
    <row r="623" spans="1:7" ht="15.75" x14ac:dyDescent="0.25">
      <c r="A623" s="92" t="s">
        <v>1373</v>
      </c>
      <c r="B623" s="42" t="s">
        <v>1043</v>
      </c>
      <c r="C623" s="350" t="s">
        <v>1374</v>
      </c>
      <c r="D623" s="350">
        <v>506</v>
      </c>
      <c r="E623" s="350">
        <v>400</v>
      </c>
      <c r="F623" s="601"/>
      <c r="G623" s="65"/>
    </row>
    <row r="624" spans="1:7" ht="15.75" x14ac:dyDescent="0.25">
      <c r="A624" s="92" t="s">
        <v>1373</v>
      </c>
      <c r="B624" s="42" t="s">
        <v>1043</v>
      </c>
      <c r="C624" s="350" t="s">
        <v>1374</v>
      </c>
      <c r="D624" s="350">
        <v>507</v>
      </c>
      <c r="E624" s="350">
        <v>630</v>
      </c>
      <c r="F624" s="601">
        <v>320</v>
      </c>
      <c r="G624" s="65"/>
    </row>
    <row r="625" spans="1:7" ht="15.75" x14ac:dyDescent="0.25">
      <c r="A625" s="92" t="s">
        <v>1373</v>
      </c>
      <c r="B625" s="42" t="s">
        <v>1043</v>
      </c>
      <c r="C625" s="350" t="s">
        <v>1374</v>
      </c>
      <c r="D625" s="350">
        <v>507</v>
      </c>
      <c r="E625" s="350" t="s">
        <v>26</v>
      </c>
      <c r="F625" s="601"/>
      <c r="G625" s="65"/>
    </row>
    <row r="626" spans="1:7" ht="15.75" x14ac:dyDescent="0.25">
      <c r="A626" s="92" t="s">
        <v>1373</v>
      </c>
      <c r="B626" s="42" t="s">
        <v>1043</v>
      </c>
      <c r="C626" s="350" t="s">
        <v>1374</v>
      </c>
      <c r="D626" s="350">
        <v>512</v>
      </c>
      <c r="E626" s="350">
        <v>400</v>
      </c>
      <c r="F626" s="574">
        <v>240</v>
      </c>
      <c r="G626" s="65"/>
    </row>
    <row r="627" spans="1:7" ht="15.75" x14ac:dyDescent="0.25">
      <c r="A627" s="92" t="s">
        <v>1373</v>
      </c>
      <c r="B627" s="42" t="s">
        <v>1043</v>
      </c>
      <c r="C627" s="350" t="s">
        <v>1374</v>
      </c>
      <c r="D627" s="350">
        <v>513</v>
      </c>
      <c r="E627" s="350">
        <v>630</v>
      </c>
      <c r="F627" s="601">
        <v>302</v>
      </c>
      <c r="G627" s="65"/>
    </row>
    <row r="628" spans="1:7" ht="15.75" x14ac:dyDescent="0.25">
      <c r="A628" s="92" t="s">
        <v>1373</v>
      </c>
      <c r="B628" s="42" t="s">
        <v>1043</v>
      </c>
      <c r="C628" s="350" t="s">
        <v>1374</v>
      </c>
      <c r="D628" s="350">
        <v>513</v>
      </c>
      <c r="E628" s="350" t="s">
        <v>26</v>
      </c>
      <c r="F628" s="601"/>
      <c r="G628" s="65"/>
    </row>
    <row r="629" spans="1:7" ht="15.75" x14ac:dyDescent="0.25">
      <c r="A629" s="92" t="s">
        <v>1373</v>
      </c>
      <c r="B629" s="42" t="s">
        <v>1043</v>
      </c>
      <c r="C629" s="350" t="s">
        <v>1374</v>
      </c>
      <c r="D629" s="350">
        <v>515</v>
      </c>
      <c r="E629" s="350">
        <v>400</v>
      </c>
      <c r="F629" s="574">
        <v>152</v>
      </c>
      <c r="G629" s="65"/>
    </row>
    <row r="630" spans="1:7" ht="15.75" x14ac:dyDescent="0.25">
      <c r="A630" s="92" t="s">
        <v>1373</v>
      </c>
      <c r="B630" s="42" t="s">
        <v>1043</v>
      </c>
      <c r="C630" s="350" t="s">
        <v>1374</v>
      </c>
      <c r="D630" s="350">
        <v>516</v>
      </c>
      <c r="E630" s="350">
        <v>250</v>
      </c>
      <c r="F630" s="574">
        <v>95</v>
      </c>
      <c r="G630" s="65"/>
    </row>
    <row r="631" spans="1:7" ht="15.75" x14ac:dyDescent="0.25">
      <c r="A631" s="92" t="s">
        <v>1373</v>
      </c>
      <c r="B631" s="42" t="s">
        <v>1043</v>
      </c>
      <c r="C631" s="350" t="s">
        <v>1374</v>
      </c>
      <c r="D631" s="350">
        <v>518</v>
      </c>
      <c r="E631" s="350">
        <v>630</v>
      </c>
      <c r="F631" s="574">
        <v>378</v>
      </c>
      <c r="G631" s="65"/>
    </row>
    <row r="632" spans="1:7" ht="15.75" x14ac:dyDescent="0.25">
      <c r="A632" s="92" t="s">
        <v>1373</v>
      </c>
      <c r="B632" s="42" t="s">
        <v>1043</v>
      </c>
      <c r="C632" s="350" t="s">
        <v>1374</v>
      </c>
      <c r="D632" s="350">
        <v>520</v>
      </c>
      <c r="E632" s="350">
        <v>250</v>
      </c>
      <c r="F632" s="574">
        <v>8</v>
      </c>
      <c r="G632" s="65"/>
    </row>
    <row r="633" spans="1:7" ht="15.75" x14ac:dyDescent="0.25">
      <c r="A633" s="92" t="s">
        <v>1373</v>
      </c>
      <c r="B633" s="42" t="s">
        <v>1043</v>
      </c>
      <c r="C633" s="350" t="s">
        <v>1374</v>
      </c>
      <c r="D633" s="350">
        <v>521</v>
      </c>
      <c r="E633" s="350">
        <v>400</v>
      </c>
      <c r="F633" s="574">
        <v>204</v>
      </c>
      <c r="G633" s="65"/>
    </row>
    <row r="634" spans="1:7" ht="15.75" x14ac:dyDescent="0.25">
      <c r="A634" s="92" t="s">
        <v>1373</v>
      </c>
      <c r="B634" s="42" t="s">
        <v>1043</v>
      </c>
      <c r="C634" s="350" t="s">
        <v>1374</v>
      </c>
      <c r="D634" s="350">
        <v>522</v>
      </c>
      <c r="E634" s="350">
        <v>250</v>
      </c>
      <c r="F634" s="574">
        <v>158</v>
      </c>
      <c r="G634" s="65"/>
    </row>
    <row r="635" spans="1:7" ht="15.75" x14ac:dyDescent="0.25">
      <c r="A635" s="92" t="s">
        <v>1373</v>
      </c>
      <c r="B635" s="42" t="s">
        <v>1043</v>
      </c>
      <c r="C635" s="350" t="s">
        <v>1374</v>
      </c>
      <c r="D635" s="350">
        <v>523</v>
      </c>
      <c r="E635" s="350">
        <v>630</v>
      </c>
      <c r="F635" s="574">
        <v>239</v>
      </c>
      <c r="G635" s="65"/>
    </row>
    <row r="636" spans="1:7" ht="15.75" x14ac:dyDescent="0.25">
      <c r="A636" s="92" t="s">
        <v>1373</v>
      </c>
      <c r="B636" s="42" t="s">
        <v>1043</v>
      </c>
      <c r="C636" s="350" t="s">
        <v>1374</v>
      </c>
      <c r="D636" s="350">
        <v>524</v>
      </c>
      <c r="E636" s="350">
        <v>250</v>
      </c>
      <c r="F636" s="601">
        <v>93</v>
      </c>
      <c r="G636" s="65"/>
    </row>
    <row r="637" spans="1:7" ht="15.75" x14ac:dyDescent="0.25">
      <c r="A637" s="92" t="s">
        <v>1373</v>
      </c>
      <c r="B637" s="42" t="s">
        <v>1043</v>
      </c>
      <c r="C637" s="350" t="s">
        <v>1374</v>
      </c>
      <c r="D637" s="350">
        <v>524</v>
      </c>
      <c r="E637" s="350" t="s">
        <v>22</v>
      </c>
      <c r="F637" s="601"/>
      <c r="G637" s="65"/>
    </row>
    <row r="638" spans="1:7" ht="15.75" x14ac:dyDescent="0.25">
      <c r="A638" s="92" t="s">
        <v>1373</v>
      </c>
      <c r="B638" s="42" t="s">
        <v>1043</v>
      </c>
      <c r="C638" s="350" t="s">
        <v>1374</v>
      </c>
      <c r="D638" s="350">
        <v>525</v>
      </c>
      <c r="E638" s="350">
        <v>200</v>
      </c>
      <c r="F638" s="574">
        <v>46</v>
      </c>
      <c r="G638" s="65"/>
    </row>
    <row r="639" spans="1:7" ht="15.75" x14ac:dyDescent="0.25">
      <c r="A639" s="92" t="s">
        <v>1373</v>
      </c>
      <c r="B639" s="42" t="s">
        <v>1043</v>
      </c>
      <c r="C639" s="350" t="s">
        <v>1374</v>
      </c>
      <c r="D639" s="350">
        <v>526</v>
      </c>
      <c r="E639" s="350">
        <v>250</v>
      </c>
      <c r="F639" s="574">
        <v>200</v>
      </c>
      <c r="G639" s="65"/>
    </row>
    <row r="640" spans="1:7" ht="15.75" x14ac:dyDescent="0.25">
      <c r="A640" s="92" t="s">
        <v>1373</v>
      </c>
      <c r="B640" s="42" t="s">
        <v>1043</v>
      </c>
      <c r="C640" s="350" t="s">
        <v>1374</v>
      </c>
      <c r="D640" s="350">
        <v>527</v>
      </c>
      <c r="E640" s="350">
        <v>400</v>
      </c>
      <c r="F640" s="601">
        <v>24</v>
      </c>
      <c r="G640" s="65"/>
    </row>
    <row r="641" spans="1:7" ht="15.75" x14ac:dyDescent="0.25">
      <c r="A641" s="92" t="s">
        <v>1373</v>
      </c>
      <c r="B641" s="42" t="s">
        <v>1043</v>
      </c>
      <c r="C641" s="350" t="s">
        <v>1374</v>
      </c>
      <c r="D641" s="350">
        <v>527</v>
      </c>
      <c r="E641" s="350" t="s">
        <v>21</v>
      </c>
      <c r="F641" s="601"/>
      <c r="G641" s="65"/>
    </row>
    <row r="642" spans="1:7" ht="15.75" x14ac:dyDescent="0.25">
      <c r="A642" s="92" t="s">
        <v>1373</v>
      </c>
      <c r="B642" s="42" t="s">
        <v>1043</v>
      </c>
      <c r="C642" s="350" t="s">
        <v>1374</v>
      </c>
      <c r="D642" s="350">
        <v>529</v>
      </c>
      <c r="E642" s="69">
        <v>630</v>
      </c>
      <c r="F642" s="574">
        <v>309</v>
      </c>
      <c r="G642" s="65"/>
    </row>
    <row r="643" spans="1:7" ht="15.75" x14ac:dyDescent="0.25">
      <c r="A643" s="92" t="s">
        <v>1373</v>
      </c>
      <c r="B643" s="42" t="s">
        <v>1043</v>
      </c>
      <c r="C643" s="350" t="s">
        <v>1374</v>
      </c>
      <c r="D643" s="350">
        <v>530</v>
      </c>
      <c r="E643" s="350">
        <v>400</v>
      </c>
      <c r="F643" s="574">
        <v>208</v>
      </c>
      <c r="G643" s="65"/>
    </row>
    <row r="644" spans="1:7" ht="15.75" x14ac:dyDescent="0.25">
      <c r="A644" s="92" t="s">
        <v>1373</v>
      </c>
      <c r="B644" s="42" t="s">
        <v>1043</v>
      </c>
      <c r="C644" s="350" t="s">
        <v>1374</v>
      </c>
      <c r="D644" s="350">
        <v>531</v>
      </c>
      <c r="E644" s="350">
        <v>400</v>
      </c>
      <c r="F644" s="574">
        <v>168</v>
      </c>
      <c r="G644" s="65"/>
    </row>
    <row r="645" spans="1:7" ht="15.75" x14ac:dyDescent="0.25">
      <c r="A645" s="92" t="s">
        <v>1373</v>
      </c>
      <c r="B645" s="42" t="s">
        <v>1043</v>
      </c>
      <c r="C645" s="350" t="s">
        <v>1374</v>
      </c>
      <c r="D645" s="350">
        <v>532</v>
      </c>
      <c r="E645" s="350">
        <v>250</v>
      </c>
      <c r="F645" s="574">
        <v>173</v>
      </c>
      <c r="G645" s="65"/>
    </row>
    <row r="646" spans="1:7" ht="15.75" x14ac:dyDescent="0.25">
      <c r="A646" s="92" t="s">
        <v>1373</v>
      </c>
      <c r="B646" s="42" t="s">
        <v>1043</v>
      </c>
      <c r="C646" s="350" t="s">
        <v>1374</v>
      </c>
      <c r="D646" s="350">
        <v>533</v>
      </c>
      <c r="E646" s="350">
        <v>400</v>
      </c>
      <c r="F646" s="574">
        <v>236</v>
      </c>
      <c r="G646" s="65"/>
    </row>
    <row r="647" spans="1:7" ht="15.75" x14ac:dyDescent="0.25">
      <c r="A647" s="92" t="s">
        <v>1373</v>
      </c>
      <c r="B647" s="42" t="s">
        <v>1043</v>
      </c>
      <c r="C647" s="350" t="s">
        <v>1374</v>
      </c>
      <c r="D647" s="350">
        <v>535</v>
      </c>
      <c r="E647" s="350">
        <v>400</v>
      </c>
      <c r="F647" s="574">
        <v>96</v>
      </c>
      <c r="G647" s="65"/>
    </row>
    <row r="648" spans="1:7" ht="15.75" x14ac:dyDescent="0.25">
      <c r="A648" s="92" t="s">
        <v>1373</v>
      </c>
      <c r="B648" s="42" t="s">
        <v>1043</v>
      </c>
      <c r="C648" s="350" t="s">
        <v>1374</v>
      </c>
      <c r="D648" s="350">
        <v>537</v>
      </c>
      <c r="E648" s="350">
        <v>250</v>
      </c>
      <c r="F648" s="574">
        <v>138</v>
      </c>
      <c r="G648" s="65"/>
    </row>
    <row r="649" spans="1:7" ht="15.75" x14ac:dyDescent="0.25">
      <c r="A649" s="92" t="s">
        <v>1373</v>
      </c>
      <c r="B649" s="42" t="s">
        <v>1043</v>
      </c>
      <c r="C649" s="350" t="s">
        <v>1374</v>
      </c>
      <c r="D649" s="350">
        <v>538</v>
      </c>
      <c r="E649" s="350">
        <v>250</v>
      </c>
      <c r="F649" s="574">
        <v>133</v>
      </c>
      <c r="G649" s="65"/>
    </row>
    <row r="650" spans="1:7" ht="15.75" x14ac:dyDescent="0.25">
      <c r="A650" s="92" t="s">
        <v>1373</v>
      </c>
      <c r="B650" s="42" t="s">
        <v>1043</v>
      </c>
      <c r="C650" s="350" t="s">
        <v>1374</v>
      </c>
      <c r="D650" s="350">
        <v>541</v>
      </c>
      <c r="E650" s="350">
        <v>400</v>
      </c>
      <c r="F650" s="601">
        <v>157</v>
      </c>
      <c r="G650" s="65"/>
    </row>
    <row r="651" spans="1:7" ht="15.75" x14ac:dyDescent="0.25">
      <c r="A651" s="92" t="s">
        <v>1373</v>
      </c>
      <c r="B651" s="42" t="s">
        <v>1043</v>
      </c>
      <c r="C651" s="350" t="s">
        <v>1374</v>
      </c>
      <c r="D651" s="350">
        <v>541</v>
      </c>
      <c r="E651" s="350">
        <v>630</v>
      </c>
      <c r="F651" s="601"/>
      <c r="G651" s="65"/>
    </row>
    <row r="652" spans="1:7" ht="15.75" x14ac:dyDescent="0.25">
      <c r="A652" s="92" t="s">
        <v>1373</v>
      </c>
      <c r="B652" s="42" t="s">
        <v>1043</v>
      </c>
      <c r="C652" s="350" t="s">
        <v>1374</v>
      </c>
      <c r="D652" s="350">
        <v>542</v>
      </c>
      <c r="E652" s="350">
        <v>400</v>
      </c>
      <c r="F652" s="601">
        <v>222</v>
      </c>
      <c r="G652" s="65"/>
    </row>
    <row r="653" spans="1:7" ht="15.75" x14ac:dyDescent="0.25">
      <c r="A653" s="92" t="s">
        <v>1373</v>
      </c>
      <c r="B653" s="42" t="s">
        <v>1043</v>
      </c>
      <c r="C653" s="350" t="s">
        <v>1374</v>
      </c>
      <c r="D653" s="350">
        <v>542</v>
      </c>
      <c r="E653" s="350">
        <v>250</v>
      </c>
      <c r="F653" s="601"/>
      <c r="G653" s="65"/>
    </row>
    <row r="654" spans="1:7" ht="15.75" x14ac:dyDescent="0.25">
      <c r="A654" s="92" t="s">
        <v>1373</v>
      </c>
      <c r="B654" s="42" t="s">
        <v>1043</v>
      </c>
      <c r="C654" s="350" t="s">
        <v>1374</v>
      </c>
      <c r="D654" s="350">
        <v>543</v>
      </c>
      <c r="E654" s="350">
        <v>250</v>
      </c>
      <c r="F654" s="601">
        <v>240</v>
      </c>
      <c r="G654" s="65"/>
    </row>
    <row r="655" spans="1:7" ht="15.75" x14ac:dyDescent="0.25">
      <c r="A655" s="92" t="s">
        <v>1373</v>
      </c>
      <c r="B655" s="42" t="s">
        <v>1043</v>
      </c>
      <c r="C655" s="350" t="s">
        <v>1374</v>
      </c>
      <c r="D655" s="350">
        <v>543</v>
      </c>
      <c r="E655" s="350" t="s">
        <v>22</v>
      </c>
      <c r="F655" s="601"/>
      <c r="G655" s="65"/>
    </row>
    <row r="656" spans="1:7" ht="15.75" x14ac:dyDescent="0.25">
      <c r="A656" s="92" t="s">
        <v>1373</v>
      </c>
      <c r="B656" s="42" t="s">
        <v>1043</v>
      </c>
      <c r="C656" s="350" t="s">
        <v>1374</v>
      </c>
      <c r="D656" s="350">
        <v>544</v>
      </c>
      <c r="E656" s="350">
        <v>630</v>
      </c>
      <c r="F656" s="601">
        <v>302</v>
      </c>
      <c r="G656" s="65"/>
    </row>
    <row r="657" spans="1:7" ht="15.75" x14ac:dyDescent="0.25">
      <c r="A657" s="92" t="s">
        <v>1373</v>
      </c>
      <c r="B657" s="42" t="s">
        <v>1043</v>
      </c>
      <c r="C657" s="350" t="s">
        <v>1374</v>
      </c>
      <c r="D657" s="350">
        <v>544</v>
      </c>
      <c r="E657" s="350" t="s">
        <v>26</v>
      </c>
      <c r="F657" s="601"/>
      <c r="G657" s="65"/>
    </row>
    <row r="658" spans="1:7" ht="15.75" x14ac:dyDescent="0.25">
      <c r="A658" s="92" t="s">
        <v>1373</v>
      </c>
      <c r="B658" s="42" t="s">
        <v>1043</v>
      </c>
      <c r="C658" s="350" t="s">
        <v>1374</v>
      </c>
      <c r="D658" s="350">
        <v>545</v>
      </c>
      <c r="E658" s="350">
        <v>630</v>
      </c>
      <c r="F658" s="601">
        <v>498</v>
      </c>
      <c r="G658" s="65"/>
    </row>
    <row r="659" spans="1:7" ht="15.75" x14ac:dyDescent="0.25">
      <c r="A659" s="92" t="s">
        <v>1373</v>
      </c>
      <c r="B659" s="42" t="s">
        <v>1043</v>
      </c>
      <c r="C659" s="350" t="s">
        <v>1374</v>
      </c>
      <c r="D659" s="350">
        <v>545</v>
      </c>
      <c r="E659" s="350" t="s">
        <v>26</v>
      </c>
      <c r="F659" s="601"/>
      <c r="G659" s="65"/>
    </row>
    <row r="660" spans="1:7" ht="15.75" x14ac:dyDescent="0.25">
      <c r="A660" s="92" t="s">
        <v>1373</v>
      </c>
      <c r="B660" s="42" t="s">
        <v>1043</v>
      </c>
      <c r="C660" s="350" t="s">
        <v>1374</v>
      </c>
      <c r="D660" s="350">
        <v>546</v>
      </c>
      <c r="E660" s="350">
        <v>250</v>
      </c>
      <c r="F660" s="601">
        <v>220</v>
      </c>
      <c r="G660" s="65"/>
    </row>
    <row r="661" spans="1:7" ht="15.75" x14ac:dyDescent="0.25">
      <c r="A661" s="92" t="s">
        <v>1373</v>
      </c>
      <c r="B661" s="42" t="s">
        <v>1043</v>
      </c>
      <c r="C661" s="350" t="s">
        <v>1374</v>
      </c>
      <c r="D661" s="350">
        <v>546</v>
      </c>
      <c r="E661" s="350" t="s">
        <v>22</v>
      </c>
      <c r="F661" s="601"/>
      <c r="G661" s="65"/>
    </row>
    <row r="662" spans="1:7" ht="15.75" x14ac:dyDescent="0.25">
      <c r="A662" s="92" t="s">
        <v>1373</v>
      </c>
      <c r="B662" s="42" t="s">
        <v>1043</v>
      </c>
      <c r="C662" s="350" t="s">
        <v>1374</v>
      </c>
      <c r="D662" s="350">
        <v>548</v>
      </c>
      <c r="E662" s="350">
        <v>250</v>
      </c>
      <c r="F662" s="574">
        <v>138</v>
      </c>
      <c r="G662" s="65"/>
    </row>
    <row r="663" spans="1:7" ht="15.75" x14ac:dyDescent="0.25">
      <c r="A663" s="92" t="s">
        <v>1373</v>
      </c>
      <c r="B663" s="42" t="s">
        <v>1043</v>
      </c>
      <c r="C663" s="350" t="s">
        <v>1374</v>
      </c>
      <c r="D663" s="350">
        <v>549</v>
      </c>
      <c r="E663" s="350">
        <v>400</v>
      </c>
      <c r="F663" s="601">
        <v>8</v>
      </c>
      <c r="G663" s="65"/>
    </row>
    <row r="664" spans="1:7" ht="15.75" x14ac:dyDescent="0.25">
      <c r="A664" s="92" t="s">
        <v>1373</v>
      </c>
      <c r="B664" s="42" t="s">
        <v>1043</v>
      </c>
      <c r="C664" s="350" t="s">
        <v>1374</v>
      </c>
      <c r="D664" s="350">
        <v>549</v>
      </c>
      <c r="E664" s="350" t="s">
        <v>21</v>
      </c>
      <c r="F664" s="601"/>
      <c r="G664" s="65"/>
    </row>
    <row r="665" spans="1:7" ht="15.75" x14ac:dyDescent="0.25">
      <c r="A665" s="92" t="s">
        <v>1373</v>
      </c>
      <c r="B665" s="42" t="s">
        <v>1043</v>
      </c>
      <c r="C665" s="350" t="s">
        <v>1374</v>
      </c>
      <c r="D665" s="350">
        <v>550</v>
      </c>
      <c r="E665" s="350">
        <v>630</v>
      </c>
      <c r="F665" s="601">
        <v>309</v>
      </c>
      <c r="G665" s="65"/>
    </row>
    <row r="666" spans="1:7" ht="15.75" x14ac:dyDescent="0.25">
      <c r="A666" s="92" t="s">
        <v>1373</v>
      </c>
      <c r="B666" s="42" t="s">
        <v>1043</v>
      </c>
      <c r="C666" s="350" t="s">
        <v>1374</v>
      </c>
      <c r="D666" s="350">
        <v>550</v>
      </c>
      <c r="E666" s="350" t="s">
        <v>26</v>
      </c>
      <c r="F666" s="601"/>
      <c r="G666" s="65"/>
    </row>
    <row r="667" spans="1:7" ht="15.75" x14ac:dyDescent="0.25">
      <c r="A667" s="92" t="s">
        <v>1373</v>
      </c>
      <c r="B667" s="42" t="s">
        <v>1043</v>
      </c>
      <c r="C667" s="350" t="s">
        <v>1374</v>
      </c>
      <c r="D667" s="350">
        <v>555</v>
      </c>
      <c r="E667" s="350">
        <v>400</v>
      </c>
      <c r="F667" s="601">
        <v>300</v>
      </c>
      <c r="G667" s="65"/>
    </row>
    <row r="668" spans="1:7" ht="15.75" x14ac:dyDescent="0.25">
      <c r="A668" s="92" t="s">
        <v>1373</v>
      </c>
      <c r="B668" s="42" t="s">
        <v>1043</v>
      </c>
      <c r="C668" s="350" t="s">
        <v>1374</v>
      </c>
      <c r="D668" s="350">
        <v>555</v>
      </c>
      <c r="E668" s="350" t="s">
        <v>21</v>
      </c>
      <c r="F668" s="601"/>
      <c r="G668" s="65"/>
    </row>
    <row r="669" spans="1:7" ht="15.75" x14ac:dyDescent="0.25">
      <c r="A669" s="92" t="s">
        <v>1373</v>
      </c>
      <c r="B669" s="42" t="s">
        <v>1043</v>
      </c>
      <c r="C669" s="350" t="s">
        <v>1374</v>
      </c>
      <c r="D669" s="350">
        <v>558</v>
      </c>
      <c r="E669" s="350">
        <v>400</v>
      </c>
      <c r="F669" s="601">
        <v>28</v>
      </c>
      <c r="G669" s="65"/>
    </row>
    <row r="670" spans="1:7" ht="15.75" x14ac:dyDescent="0.25">
      <c r="A670" s="92" t="s">
        <v>1373</v>
      </c>
      <c r="B670" s="42" t="s">
        <v>1043</v>
      </c>
      <c r="C670" s="350" t="s">
        <v>1374</v>
      </c>
      <c r="D670" s="350">
        <v>558</v>
      </c>
      <c r="E670" s="350" t="s">
        <v>21</v>
      </c>
      <c r="F670" s="601"/>
      <c r="G670" s="65"/>
    </row>
    <row r="671" spans="1:7" ht="15.75" x14ac:dyDescent="0.25">
      <c r="A671" s="92" t="s">
        <v>1373</v>
      </c>
      <c r="B671" s="42" t="s">
        <v>1043</v>
      </c>
      <c r="C671" s="350" t="s">
        <v>1374</v>
      </c>
      <c r="D671" s="350">
        <v>559</v>
      </c>
      <c r="E671" s="350">
        <v>630</v>
      </c>
      <c r="F671" s="601">
        <v>422</v>
      </c>
      <c r="G671" s="65"/>
    </row>
    <row r="672" spans="1:7" ht="15.75" x14ac:dyDescent="0.25">
      <c r="A672" s="92" t="s">
        <v>1373</v>
      </c>
      <c r="B672" s="42" t="s">
        <v>1043</v>
      </c>
      <c r="C672" s="350" t="s">
        <v>1374</v>
      </c>
      <c r="D672" s="350">
        <v>559</v>
      </c>
      <c r="E672" s="350" t="s">
        <v>26</v>
      </c>
      <c r="F672" s="601"/>
      <c r="G672" s="65"/>
    </row>
    <row r="673" spans="1:7" ht="15.75" x14ac:dyDescent="0.25">
      <c r="A673" s="92" t="s">
        <v>1373</v>
      </c>
      <c r="B673" s="42" t="s">
        <v>1043</v>
      </c>
      <c r="C673" s="350" t="s">
        <v>1374</v>
      </c>
      <c r="D673" s="350">
        <v>563</v>
      </c>
      <c r="E673" s="350">
        <v>630</v>
      </c>
      <c r="F673" s="601">
        <v>359</v>
      </c>
      <c r="G673" s="65"/>
    </row>
    <row r="674" spans="1:7" ht="15.75" x14ac:dyDescent="0.25">
      <c r="A674" s="92" t="s">
        <v>1373</v>
      </c>
      <c r="B674" s="42" t="s">
        <v>1043</v>
      </c>
      <c r="C674" s="350" t="s">
        <v>1374</v>
      </c>
      <c r="D674" s="350">
        <v>563</v>
      </c>
      <c r="E674" s="350" t="s">
        <v>26</v>
      </c>
      <c r="F674" s="601"/>
      <c r="G674" s="65"/>
    </row>
    <row r="675" spans="1:7" ht="15.75" x14ac:dyDescent="0.25">
      <c r="A675" s="92" t="s">
        <v>1373</v>
      </c>
      <c r="B675" s="42" t="s">
        <v>1043</v>
      </c>
      <c r="C675" s="350" t="s">
        <v>1374</v>
      </c>
      <c r="D675" s="350">
        <v>564</v>
      </c>
      <c r="E675" s="350">
        <v>630</v>
      </c>
      <c r="F675" s="601">
        <v>271</v>
      </c>
      <c r="G675" s="65"/>
    </row>
    <row r="676" spans="1:7" ht="15.75" x14ac:dyDescent="0.25">
      <c r="A676" s="92" t="s">
        <v>1373</v>
      </c>
      <c r="B676" s="42" t="s">
        <v>1043</v>
      </c>
      <c r="C676" s="350" t="s">
        <v>1374</v>
      </c>
      <c r="D676" s="350">
        <v>564</v>
      </c>
      <c r="E676" s="350" t="s">
        <v>26</v>
      </c>
      <c r="F676" s="601"/>
      <c r="G676" s="65"/>
    </row>
    <row r="677" spans="1:7" ht="15.75" x14ac:dyDescent="0.25">
      <c r="A677" s="92" t="s">
        <v>1373</v>
      </c>
      <c r="B677" s="42" t="s">
        <v>1043</v>
      </c>
      <c r="C677" s="350" t="s">
        <v>1374</v>
      </c>
      <c r="D677" s="350">
        <v>565</v>
      </c>
      <c r="E677" s="350">
        <v>630</v>
      </c>
      <c r="F677" s="601">
        <v>353</v>
      </c>
      <c r="G677" s="65"/>
    </row>
    <row r="678" spans="1:7" ht="15.75" x14ac:dyDescent="0.25">
      <c r="A678" s="92" t="s">
        <v>1373</v>
      </c>
      <c r="B678" s="42" t="s">
        <v>1043</v>
      </c>
      <c r="C678" s="350" t="s">
        <v>1374</v>
      </c>
      <c r="D678" s="350">
        <v>565</v>
      </c>
      <c r="E678" s="350" t="s">
        <v>26</v>
      </c>
      <c r="F678" s="601"/>
      <c r="G678" s="65"/>
    </row>
    <row r="679" spans="1:7" ht="15.75" x14ac:dyDescent="0.25">
      <c r="A679" s="92" t="s">
        <v>1373</v>
      </c>
      <c r="B679" s="42" t="s">
        <v>1043</v>
      </c>
      <c r="C679" s="350" t="s">
        <v>1374</v>
      </c>
      <c r="D679" s="350">
        <v>566</v>
      </c>
      <c r="E679" s="350">
        <v>630</v>
      </c>
      <c r="F679" s="601">
        <v>340</v>
      </c>
      <c r="G679" s="65"/>
    </row>
    <row r="680" spans="1:7" ht="15.75" x14ac:dyDescent="0.25">
      <c r="A680" s="92" t="s">
        <v>1373</v>
      </c>
      <c r="B680" s="42" t="s">
        <v>1043</v>
      </c>
      <c r="C680" s="350" t="s">
        <v>1374</v>
      </c>
      <c r="D680" s="350">
        <v>566</v>
      </c>
      <c r="E680" s="350" t="s">
        <v>26</v>
      </c>
      <c r="F680" s="601"/>
      <c r="G680" s="65"/>
    </row>
    <row r="681" spans="1:7" ht="15.75" x14ac:dyDescent="0.25">
      <c r="A681" s="92" t="s">
        <v>1373</v>
      </c>
      <c r="B681" s="42" t="s">
        <v>1043</v>
      </c>
      <c r="C681" s="350" t="s">
        <v>1374</v>
      </c>
      <c r="D681" s="350">
        <v>567</v>
      </c>
      <c r="E681" s="350">
        <v>630</v>
      </c>
      <c r="F681" s="601">
        <v>321</v>
      </c>
      <c r="G681" s="65"/>
    </row>
    <row r="682" spans="1:7" ht="15.75" x14ac:dyDescent="0.25">
      <c r="A682" s="92" t="s">
        <v>1373</v>
      </c>
      <c r="B682" s="42" t="s">
        <v>1043</v>
      </c>
      <c r="C682" s="350" t="s">
        <v>1374</v>
      </c>
      <c r="D682" s="350">
        <v>567</v>
      </c>
      <c r="E682" s="350" t="s">
        <v>26</v>
      </c>
      <c r="F682" s="601"/>
      <c r="G682" s="65"/>
    </row>
    <row r="683" spans="1:7" ht="15.75" x14ac:dyDescent="0.25">
      <c r="A683" s="92" t="s">
        <v>1373</v>
      </c>
      <c r="B683" s="42" t="s">
        <v>1043</v>
      </c>
      <c r="C683" s="350" t="s">
        <v>1374</v>
      </c>
      <c r="D683" s="350">
        <v>568</v>
      </c>
      <c r="E683" s="350">
        <v>630</v>
      </c>
      <c r="F683" s="601">
        <v>208</v>
      </c>
      <c r="G683" s="65"/>
    </row>
    <row r="684" spans="1:7" ht="15.75" x14ac:dyDescent="0.25">
      <c r="A684" s="92" t="s">
        <v>1373</v>
      </c>
      <c r="B684" s="42" t="s">
        <v>1043</v>
      </c>
      <c r="C684" s="350" t="s">
        <v>1374</v>
      </c>
      <c r="D684" s="350">
        <v>568</v>
      </c>
      <c r="E684" s="350" t="s">
        <v>26</v>
      </c>
      <c r="F684" s="601"/>
      <c r="G684" s="65"/>
    </row>
    <row r="685" spans="1:7" ht="15.75" x14ac:dyDescent="0.25">
      <c r="A685" s="92" t="s">
        <v>1373</v>
      </c>
      <c r="B685" s="42" t="s">
        <v>1043</v>
      </c>
      <c r="C685" s="350" t="s">
        <v>1374</v>
      </c>
      <c r="D685" s="350">
        <v>569</v>
      </c>
      <c r="E685" s="350">
        <v>630</v>
      </c>
      <c r="F685" s="601">
        <v>498</v>
      </c>
      <c r="G685" s="65"/>
    </row>
    <row r="686" spans="1:7" ht="21" customHeight="1" x14ac:dyDescent="0.25">
      <c r="A686" s="92" t="s">
        <v>1373</v>
      </c>
      <c r="B686" s="42" t="s">
        <v>1043</v>
      </c>
      <c r="C686" s="350" t="s">
        <v>1374</v>
      </c>
      <c r="D686" s="350">
        <v>569</v>
      </c>
      <c r="E686" s="350" t="s">
        <v>26</v>
      </c>
      <c r="F686" s="601"/>
      <c r="G686" s="65"/>
    </row>
    <row r="687" spans="1:7" ht="15.75" x14ac:dyDescent="0.25">
      <c r="A687" s="92" t="s">
        <v>1373</v>
      </c>
      <c r="B687" s="42" t="s">
        <v>1043</v>
      </c>
      <c r="C687" s="350" t="s">
        <v>1374</v>
      </c>
      <c r="D687" s="350">
        <v>570</v>
      </c>
      <c r="E687" s="350">
        <v>630</v>
      </c>
      <c r="F687" s="601">
        <v>347</v>
      </c>
      <c r="G687" s="65"/>
    </row>
    <row r="688" spans="1:7" ht="15.75" x14ac:dyDescent="0.25">
      <c r="A688" s="92" t="s">
        <v>1373</v>
      </c>
      <c r="B688" s="42" t="s">
        <v>1043</v>
      </c>
      <c r="C688" s="350" t="s">
        <v>1374</v>
      </c>
      <c r="D688" s="350">
        <v>570</v>
      </c>
      <c r="E688" s="350" t="s">
        <v>26</v>
      </c>
      <c r="F688" s="601"/>
      <c r="G688" s="65"/>
    </row>
    <row r="689" spans="1:7" ht="15.75" x14ac:dyDescent="0.25">
      <c r="A689" s="92" t="s">
        <v>1373</v>
      </c>
      <c r="B689" s="42" t="s">
        <v>1043</v>
      </c>
      <c r="C689" s="350" t="s">
        <v>1374</v>
      </c>
      <c r="D689" s="350">
        <v>572</v>
      </c>
      <c r="E689" s="350">
        <v>400</v>
      </c>
      <c r="F689" s="574">
        <v>148</v>
      </c>
      <c r="G689" s="65"/>
    </row>
    <row r="690" spans="1:7" ht="15.75" x14ac:dyDescent="0.25">
      <c r="A690" s="92" t="s">
        <v>1373</v>
      </c>
      <c r="B690" s="42" t="s">
        <v>1043</v>
      </c>
      <c r="C690" s="350" t="s">
        <v>1374</v>
      </c>
      <c r="D690" s="350">
        <v>573</v>
      </c>
      <c r="E690" s="350">
        <v>400</v>
      </c>
      <c r="F690" s="574">
        <v>208</v>
      </c>
      <c r="G690" s="65"/>
    </row>
    <row r="691" spans="1:7" ht="15.75" x14ac:dyDescent="0.25">
      <c r="A691" s="92" t="s">
        <v>1373</v>
      </c>
      <c r="B691" s="42" t="s">
        <v>1043</v>
      </c>
      <c r="C691" s="350" t="s">
        <v>1374</v>
      </c>
      <c r="D691" s="350">
        <v>574</v>
      </c>
      <c r="E691" s="350">
        <v>400</v>
      </c>
      <c r="F691" s="574">
        <v>220</v>
      </c>
      <c r="G691" s="65"/>
    </row>
    <row r="692" spans="1:7" ht="15.75" x14ac:dyDescent="0.25">
      <c r="A692" s="92" t="s">
        <v>1373</v>
      </c>
      <c r="B692" s="42" t="s">
        <v>1043</v>
      </c>
      <c r="C692" s="350" t="s">
        <v>1374</v>
      </c>
      <c r="D692" s="350">
        <v>575</v>
      </c>
      <c r="E692" s="350">
        <v>400</v>
      </c>
      <c r="F692" s="574">
        <v>208</v>
      </c>
      <c r="G692" s="65"/>
    </row>
    <row r="693" spans="1:7" ht="15.75" x14ac:dyDescent="0.25">
      <c r="A693" s="92" t="s">
        <v>1373</v>
      </c>
      <c r="B693" s="42" t="s">
        <v>1043</v>
      </c>
      <c r="C693" s="350" t="s">
        <v>1374</v>
      </c>
      <c r="D693" s="350">
        <v>576</v>
      </c>
      <c r="E693" s="350">
        <v>400</v>
      </c>
      <c r="F693" s="574">
        <v>284</v>
      </c>
      <c r="G693" s="65"/>
    </row>
    <row r="694" spans="1:7" ht="15.75" x14ac:dyDescent="0.25">
      <c r="A694" s="92" t="s">
        <v>1373</v>
      </c>
      <c r="B694" s="42" t="s">
        <v>1043</v>
      </c>
      <c r="C694" s="350" t="s">
        <v>1374</v>
      </c>
      <c r="D694" s="350">
        <v>581</v>
      </c>
      <c r="E694" s="350">
        <v>630</v>
      </c>
      <c r="F694" s="601">
        <v>46</v>
      </c>
      <c r="G694" s="65"/>
    </row>
    <row r="695" spans="1:7" ht="15.75" x14ac:dyDescent="0.25">
      <c r="A695" s="92" t="s">
        <v>1373</v>
      </c>
      <c r="B695" s="42" t="s">
        <v>1043</v>
      </c>
      <c r="C695" s="350" t="s">
        <v>1374</v>
      </c>
      <c r="D695" s="350">
        <v>581</v>
      </c>
      <c r="E695" s="350" t="s">
        <v>26</v>
      </c>
      <c r="F695" s="601"/>
      <c r="G695" s="65"/>
    </row>
    <row r="696" spans="1:7" ht="15.75" x14ac:dyDescent="0.25">
      <c r="A696" s="92" t="s">
        <v>1373</v>
      </c>
      <c r="B696" s="42" t="s">
        <v>1043</v>
      </c>
      <c r="C696" s="350" t="s">
        <v>1374</v>
      </c>
      <c r="D696" s="350">
        <v>582</v>
      </c>
      <c r="E696" s="350">
        <v>400</v>
      </c>
      <c r="F696" s="601">
        <v>120</v>
      </c>
      <c r="G696" s="65"/>
    </row>
    <row r="697" spans="1:7" ht="15.75" x14ac:dyDescent="0.25">
      <c r="A697" s="92" t="s">
        <v>1373</v>
      </c>
      <c r="B697" s="42" t="s">
        <v>1043</v>
      </c>
      <c r="C697" s="350" t="s">
        <v>1374</v>
      </c>
      <c r="D697" s="350">
        <v>582</v>
      </c>
      <c r="E697" s="350" t="s">
        <v>21</v>
      </c>
      <c r="F697" s="601"/>
      <c r="G697" s="65"/>
    </row>
    <row r="698" spans="1:7" ht="15.75" x14ac:dyDescent="0.25">
      <c r="A698" s="92" t="s">
        <v>1373</v>
      </c>
      <c r="B698" s="42" t="s">
        <v>1043</v>
      </c>
      <c r="C698" s="350" t="s">
        <v>1374</v>
      </c>
      <c r="D698" s="350">
        <v>583</v>
      </c>
      <c r="E698" s="350">
        <v>250</v>
      </c>
      <c r="F698" s="574">
        <v>95</v>
      </c>
      <c r="G698" s="65"/>
    </row>
    <row r="699" spans="1:7" ht="15.75" x14ac:dyDescent="0.25">
      <c r="A699" s="92" t="s">
        <v>1373</v>
      </c>
      <c r="B699" s="42" t="s">
        <v>1043</v>
      </c>
      <c r="C699" s="350" t="s">
        <v>1374</v>
      </c>
      <c r="D699" s="350">
        <v>584</v>
      </c>
      <c r="E699" s="350">
        <v>400</v>
      </c>
      <c r="F699" s="601">
        <v>268</v>
      </c>
      <c r="G699" s="65"/>
    </row>
    <row r="700" spans="1:7" ht="15.75" x14ac:dyDescent="0.25">
      <c r="A700" s="92" t="s">
        <v>1373</v>
      </c>
      <c r="B700" s="42" t="s">
        <v>1043</v>
      </c>
      <c r="C700" s="350" t="s">
        <v>1374</v>
      </c>
      <c r="D700" s="350">
        <v>584</v>
      </c>
      <c r="E700" s="350" t="s">
        <v>21</v>
      </c>
      <c r="F700" s="601"/>
      <c r="G700" s="65"/>
    </row>
    <row r="701" spans="1:7" ht="15.75" x14ac:dyDescent="0.25">
      <c r="A701" s="92" t="s">
        <v>1373</v>
      </c>
      <c r="B701" s="42" t="s">
        <v>1043</v>
      </c>
      <c r="C701" s="350" t="s">
        <v>1374</v>
      </c>
      <c r="D701" s="350">
        <v>587</v>
      </c>
      <c r="E701" s="350">
        <v>400</v>
      </c>
      <c r="F701" s="574">
        <v>272</v>
      </c>
      <c r="G701" s="65"/>
    </row>
    <row r="702" spans="1:7" ht="15.75" x14ac:dyDescent="0.25">
      <c r="A702" s="92" t="s">
        <v>1373</v>
      </c>
      <c r="B702" s="42" t="s">
        <v>1043</v>
      </c>
      <c r="C702" s="350" t="s">
        <v>1374</v>
      </c>
      <c r="D702" s="350">
        <v>590</v>
      </c>
      <c r="E702" s="350">
        <v>1000</v>
      </c>
      <c r="F702" s="601">
        <v>766</v>
      </c>
      <c r="G702" s="65"/>
    </row>
    <row r="703" spans="1:7" ht="15.75" x14ac:dyDescent="0.25">
      <c r="A703" s="92" t="s">
        <v>1373</v>
      </c>
      <c r="B703" s="42" t="s">
        <v>1043</v>
      </c>
      <c r="C703" s="350" t="s">
        <v>1374</v>
      </c>
      <c r="D703" s="350">
        <v>590</v>
      </c>
      <c r="E703" s="350">
        <v>400</v>
      </c>
      <c r="F703" s="601"/>
      <c r="G703" s="65"/>
    </row>
    <row r="704" spans="1:7" ht="15.75" x14ac:dyDescent="0.25">
      <c r="A704" s="92" t="s">
        <v>1373</v>
      </c>
      <c r="B704" s="42" t="s">
        <v>1043</v>
      </c>
      <c r="C704" s="350" t="s">
        <v>1374</v>
      </c>
      <c r="D704" s="350">
        <v>591</v>
      </c>
      <c r="E704" s="350">
        <v>250</v>
      </c>
      <c r="F704" s="574">
        <v>123</v>
      </c>
      <c r="G704" s="65"/>
    </row>
    <row r="705" spans="1:7" ht="15.75" x14ac:dyDescent="0.25">
      <c r="A705" s="92" t="s">
        <v>1373</v>
      </c>
      <c r="B705" s="42" t="s">
        <v>1043</v>
      </c>
      <c r="C705" s="350" t="s">
        <v>1374</v>
      </c>
      <c r="D705" s="350">
        <v>593</v>
      </c>
      <c r="E705" s="350">
        <v>400</v>
      </c>
      <c r="F705" s="574">
        <v>248</v>
      </c>
      <c r="G705" s="65"/>
    </row>
    <row r="706" spans="1:7" ht="15.75" x14ac:dyDescent="0.25">
      <c r="A706" s="92" t="s">
        <v>1373</v>
      </c>
      <c r="B706" s="42" t="s">
        <v>1043</v>
      </c>
      <c r="C706" s="350" t="s">
        <v>1374</v>
      </c>
      <c r="D706" s="350">
        <v>594</v>
      </c>
      <c r="E706" s="350">
        <v>250</v>
      </c>
      <c r="F706" s="574">
        <v>150</v>
      </c>
      <c r="G706" s="65"/>
    </row>
    <row r="707" spans="1:7" ht="15.75" x14ac:dyDescent="0.25">
      <c r="A707" s="92" t="s">
        <v>1373</v>
      </c>
      <c r="B707" s="42" t="s">
        <v>1043</v>
      </c>
      <c r="C707" s="350" t="s">
        <v>1374</v>
      </c>
      <c r="D707" s="350">
        <v>595</v>
      </c>
      <c r="E707" s="350">
        <v>630</v>
      </c>
      <c r="F707" s="601">
        <v>239</v>
      </c>
      <c r="G707" s="65"/>
    </row>
    <row r="708" spans="1:7" ht="15.75" x14ac:dyDescent="0.25">
      <c r="A708" s="92" t="s">
        <v>1373</v>
      </c>
      <c r="B708" s="42" t="s">
        <v>1043</v>
      </c>
      <c r="C708" s="350" t="s">
        <v>1374</v>
      </c>
      <c r="D708" s="350">
        <v>595</v>
      </c>
      <c r="E708" s="350" t="s">
        <v>26</v>
      </c>
      <c r="F708" s="601"/>
      <c r="G708" s="65"/>
    </row>
    <row r="709" spans="1:7" ht="15.75" x14ac:dyDescent="0.25">
      <c r="A709" s="92" t="s">
        <v>1373</v>
      </c>
      <c r="B709" s="42" t="s">
        <v>1043</v>
      </c>
      <c r="C709" s="350" t="s">
        <v>1374</v>
      </c>
      <c r="D709" s="350">
        <v>596</v>
      </c>
      <c r="E709" s="350">
        <v>400</v>
      </c>
      <c r="F709" s="601">
        <v>128</v>
      </c>
      <c r="G709" s="65"/>
    </row>
    <row r="710" spans="1:7" ht="15.75" x14ac:dyDescent="0.25">
      <c r="A710" s="92" t="s">
        <v>1373</v>
      </c>
      <c r="B710" s="42" t="s">
        <v>1043</v>
      </c>
      <c r="C710" s="350" t="s">
        <v>1374</v>
      </c>
      <c r="D710" s="350">
        <v>596</v>
      </c>
      <c r="E710" s="350" t="s">
        <v>21</v>
      </c>
      <c r="F710" s="601"/>
      <c r="G710" s="65"/>
    </row>
    <row r="711" spans="1:7" ht="15.75" x14ac:dyDescent="0.25">
      <c r="A711" s="92" t="s">
        <v>1373</v>
      </c>
      <c r="B711" s="42" t="s">
        <v>1043</v>
      </c>
      <c r="C711" s="350" t="s">
        <v>1374</v>
      </c>
      <c r="D711" s="350">
        <v>599</v>
      </c>
      <c r="E711" s="350">
        <v>250</v>
      </c>
      <c r="F711" s="574">
        <v>115</v>
      </c>
      <c r="G711" s="65"/>
    </row>
    <row r="712" spans="1:7" ht="15.75" x14ac:dyDescent="0.25">
      <c r="A712" s="92" t="s">
        <v>1373</v>
      </c>
      <c r="B712" s="42" t="s">
        <v>1043</v>
      </c>
      <c r="C712" s="350" t="s">
        <v>1374</v>
      </c>
      <c r="D712" s="350">
        <v>600</v>
      </c>
      <c r="E712" s="350">
        <v>400</v>
      </c>
      <c r="F712" s="601">
        <v>204</v>
      </c>
      <c r="G712" s="65"/>
    </row>
    <row r="713" spans="1:7" ht="15.75" x14ac:dyDescent="0.25">
      <c r="A713" s="92" t="s">
        <v>1373</v>
      </c>
      <c r="B713" s="42" t="s">
        <v>1043</v>
      </c>
      <c r="C713" s="350" t="s">
        <v>1374</v>
      </c>
      <c r="D713" s="350">
        <v>600</v>
      </c>
      <c r="E713" s="350">
        <v>320</v>
      </c>
      <c r="F713" s="601"/>
      <c r="G713" s="65"/>
    </row>
    <row r="714" spans="1:7" ht="15.75" x14ac:dyDescent="0.25">
      <c r="A714" s="92" t="s">
        <v>1373</v>
      </c>
      <c r="B714" s="42" t="s">
        <v>1043</v>
      </c>
      <c r="C714" s="350" t="s">
        <v>1374</v>
      </c>
      <c r="D714" s="350">
        <v>606</v>
      </c>
      <c r="E714" s="350">
        <v>250</v>
      </c>
      <c r="F714" s="601">
        <v>150</v>
      </c>
      <c r="G714" s="65"/>
    </row>
    <row r="715" spans="1:7" ht="15.75" x14ac:dyDescent="0.25">
      <c r="A715" s="92" t="s">
        <v>1373</v>
      </c>
      <c r="B715" s="42" t="s">
        <v>1043</v>
      </c>
      <c r="C715" s="350" t="s">
        <v>1374</v>
      </c>
      <c r="D715" s="350">
        <v>606</v>
      </c>
      <c r="E715" s="350" t="s">
        <v>22</v>
      </c>
      <c r="F715" s="601"/>
      <c r="G715" s="65"/>
    </row>
    <row r="716" spans="1:7" ht="15.75" x14ac:dyDescent="0.25">
      <c r="A716" s="92" t="s">
        <v>1373</v>
      </c>
      <c r="B716" s="42" t="s">
        <v>1043</v>
      </c>
      <c r="C716" s="350" t="s">
        <v>1374</v>
      </c>
      <c r="D716" s="350">
        <v>607</v>
      </c>
      <c r="E716" s="350">
        <v>100</v>
      </c>
      <c r="F716" s="574">
        <v>76</v>
      </c>
      <c r="G716" s="65"/>
    </row>
    <row r="717" spans="1:7" ht="15.75" x14ac:dyDescent="0.25">
      <c r="A717" s="92" t="s">
        <v>1373</v>
      </c>
      <c r="B717" s="42" t="s">
        <v>1043</v>
      </c>
      <c r="C717" s="350" t="s">
        <v>1374</v>
      </c>
      <c r="D717" s="350">
        <v>608</v>
      </c>
      <c r="E717" s="350">
        <v>400</v>
      </c>
      <c r="F717" s="601">
        <v>160</v>
      </c>
      <c r="G717" s="65"/>
    </row>
    <row r="718" spans="1:7" ht="15.75" x14ac:dyDescent="0.25">
      <c r="A718" s="92" t="s">
        <v>1373</v>
      </c>
      <c r="B718" s="42" t="s">
        <v>1043</v>
      </c>
      <c r="C718" s="350" t="s">
        <v>1374</v>
      </c>
      <c r="D718" s="350">
        <v>608</v>
      </c>
      <c r="E718" s="350" t="s">
        <v>21</v>
      </c>
      <c r="F718" s="601"/>
      <c r="G718" s="65"/>
    </row>
    <row r="719" spans="1:7" ht="15.75" x14ac:dyDescent="0.25">
      <c r="A719" s="92" t="s">
        <v>1373</v>
      </c>
      <c r="B719" s="42" t="s">
        <v>1043</v>
      </c>
      <c r="C719" s="350" t="s">
        <v>1374</v>
      </c>
      <c r="D719" s="350">
        <v>609</v>
      </c>
      <c r="E719" s="350">
        <v>250</v>
      </c>
      <c r="F719" s="601">
        <v>175</v>
      </c>
      <c r="G719" s="65"/>
    </row>
    <row r="720" spans="1:7" ht="15.75" x14ac:dyDescent="0.25">
      <c r="A720" s="92" t="s">
        <v>1373</v>
      </c>
      <c r="B720" s="42" t="s">
        <v>1043</v>
      </c>
      <c r="C720" s="350" t="s">
        <v>1374</v>
      </c>
      <c r="D720" s="350">
        <v>609</v>
      </c>
      <c r="E720" s="350" t="s">
        <v>22</v>
      </c>
      <c r="F720" s="601"/>
      <c r="G720" s="65"/>
    </row>
    <row r="721" spans="1:7" ht="15.75" x14ac:dyDescent="0.25">
      <c r="A721" s="92" t="s">
        <v>1373</v>
      </c>
      <c r="B721" s="42" t="s">
        <v>1043</v>
      </c>
      <c r="C721" s="350" t="s">
        <v>1374</v>
      </c>
      <c r="D721" s="350">
        <v>611</v>
      </c>
      <c r="E721" s="350">
        <v>250</v>
      </c>
      <c r="F721" s="601">
        <v>193</v>
      </c>
      <c r="G721" s="65"/>
    </row>
    <row r="722" spans="1:7" ht="15.75" x14ac:dyDescent="0.25">
      <c r="A722" s="92" t="s">
        <v>1373</v>
      </c>
      <c r="B722" s="42" t="s">
        <v>1043</v>
      </c>
      <c r="C722" s="350" t="s">
        <v>1374</v>
      </c>
      <c r="D722" s="350">
        <v>611</v>
      </c>
      <c r="E722" s="350" t="s">
        <v>22</v>
      </c>
      <c r="F722" s="601"/>
      <c r="G722" s="65"/>
    </row>
    <row r="723" spans="1:7" ht="15.75" x14ac:dyDescent="0.25">
      <c r="A723" s="92" t="s">
        <v>1373</v>
      </c>
      <c r="B723" s="42" t="s">
        <v>1043</v>
      </c>
      <c r="C723" s="350" t="s">
        <v>1374</v>
      </c>
      <c r="D723" s="350">
        <v>612</v>
      </c>
      <c r="E723" s="69">
        <v>400</v>
      </c>
      <c r="F723" s="601">
        <v>188</v>
      </c>
      <c r="G723" s="65"/>
    </row>
    <row r="724" spans="1:7" ht="15.75" x14ac:dyDescent="0.25">
      <c r="A724" s="92" t="s">
        <v>1373</v>
      </c>
      <c r="B724" s="42" t="s">
        <v>1043</v>
      </c>
      <c r="C724" s="350" t="s">
        <v>1374</v>
      </c>
      <c r="D724" s="350">
        <v>612</v>
      </c>
      <c r="E724" s="69" t="s">
        <v>21</v>
      </c>
      <c r="F724" s="601"/>
      <c r="G724" s="65"/>
    </row>
    <row r="725" spans="1:7" ht="15.75" x14ac:dyDescent="0.25">
      <c r="A725" s="92" t="s">
        <v>1373</v>
      </c>
      <c r="B725" s="42" t="s">
        <v>1043</v>
      </c>
      <c r="C725" s="350" t="s">
        <v>1374</v>
      </c>
      <c r="D725" s="350">
        <v>615</v>
      </c>
      <c r="E725" s="350">
        <v>400</v>
      </c>
      <c r="F725" s="601">
        <v>140</v>
      </c>
      <c r="G725" s="65"/>
    </row>
    <row r="726" spans="1:7" ht="15.75" x14ac:dyDescent="0.25">
      <c r="A726" s="92" t="s">
        <v>1373</v>
      </c>
      <c r="B726" s="42" t="s">
        <v>1043</v>
      </c>
      <c r="C726" s="350" t="s">
        <v>1374</v>
      </c>
      <c r="D726" s="350">
        <v>615</v>
      </c>
      <c r="E726" s="350" t="s">
        <v>21</v>
      </c>
      <c r="F726" s="601"/>
      <c r="G726" s="65"/>
    </row>
    <row r="727" spans="1:7" ht="15.75" x14ac:dyDescent="0.25">
      <c r="A727" s="92" t="s">
        <v>1373</v>
      </c>
      <c r="B727" s="42" t="s">
        <v>1043</v>
      </c>
      <c r="C727" s="350" t="s">
        <v>1374</v>
      </c>
      <c r="D727" s="350">
        <v>620</v>
      </c>
      <c r="E727" s="350">
        <v>400</v>
      </c>
      <c r="F727" s="601">
        <v>132</v>
      </c>
      <c r="G727" s="65"/>
    </row>
    <row r="728" spans="1:7" ht="15.75" x14ac:dyDescent="0.25">
      <c r="A728" s="92" t="s">
        <v>1373</v>
      </c>
      <c r="B728" s="42" t="s">
        <v>1043</v>
      </c>
      <c r="C728" s="350" t="s">
        <v>1374</v>
      </c>
      <c r="D728" s="350">
        <v>620</v>
      </c>
      <c r="E728" s="350" t="s">
        <v>21</v>
      </c>
      <c r="F728" s="601"/>
      <c r="G728" s="65"/>
    </row>
    <row r="729" spans="1:7" ht="15.75" x14ac:dyDescent="0.25">
      <c r="A729" s="92" t="s">
        <v>1373</v>
      </c>
      <c r="B729" s="42" t="s">
        <v>1043</v>
      </c>
      <c r="C729" s="350" t="s">
        <v>1374</v>
      </c>
      <c r="D729" s="350">
        <v>621</v>
      </c>
      <c r="E729" s="350">
        <v>160</v>
      </c>
      <c r="F729" s="574">
        <v>128</v>
      </c>
      <c r="G729" s="65"/>
    </row>
    <row r="730" spans="1:7" ht="15.75" x14ac:dyDescent="0.25">
      <c r="A730" s="92" t="s">
        <v>1373</v>
      </c>
      <c r="B730" s="42" t="s">
        <v>1043</v>
      </c>
      <c r="C730" s="350" t="s">
        <v>1374</v>
      </c>
      <c r="D730" s="350">
        <v>622</v>
      </c>
      <c r="E730" s="350">
        <v>400</v>
      </c>
      <c r="F730" s="574">
        <v>152</v>
      </c>
      <c r="G730" s="65"/>
    </row>
    <row r="731" spans="1:7" ht="15.75" x14ac:dyDescent="0.25">
      <c r="A731" s="92" t="s">
        <v>1373</v>
      </c>
      <c r="B731" s="42" t="s">
        <v>1043</v>
      </c>
      <c r="C731" s="350" t="s">
        <v>1374</v>
      </c>
      <c r="D731" s="350">
        <v>624</v>
      </c>
      <c r="E731" s="350">
        <v>400</v>
      </c>
      <c r="F731" s="574">
        <v>152</v>
      </c>
      <c r="G731" s="65"/>
    </row>
    <row r="732" spans="1:7" ht="15.75" x14ac:dyDescent="0.25">
      <c r="A732" s="92" t="s">
        <v>1373</v>
      </c>
      <c r="B732" s="42" t="s">
        <v>1043</v>
      </c>
      <c r="C732" s="350" t="s">
        <v>1374</v>
      </c>
      <c r="D732" s="350">
        <v>626</v>
      </c>
      <c r="E732" s="350">
        <v>400</v>
      </c>
      <c r="F732" s="574">
        <v>5</v>
      </c>
      <c r="G732" s="65"/>
    </row>
    <row r="733" spans="1:7" ht="15.75" x14ac:dyDescent="0.25">
      <c r="A733" s="92" t="s">
        <v>1373</v>
      </c>
      <c r="B733" s="42" t="s">
        <v>1043</v>
      </c>
      <c r="C733" s="350" t="s">
        <v>1374</v>
      </c>
      <c r="D733" s="350">
        <v>627</v>
      </c>
      <c r="E733" s="350">
        <v>160</v>
      </c>
      <c r="F733" s="574">
        <v>114</v>
      </c>
      <c r="G733" s="65"/>
    </row>
    <row r="734" spans="1:7" ht="15.75" x14ac:dyDescent="0.25">
      <c r="A734" s="92" t="s">
        <v>1373</v>
      </c>
      <c r="B734" s="42" t="s">
        <v>1043</v>
      </c>
      <c r="C734" s="350" t="s">
        <v>1374</v>
      </c>
      <c r="D734" s="350">
        <v>631</v>
      </c>
      <c r="E734" s="350">
        <v>400</v>
      </c>
      <c r="F734" s="574">
        <v>220</v>
      </c>
      <c r="G734" s="65"/>
    </row>
    <row r="735" spans="1:7" ht="15.75" x14ac:dyDescent="0.25">
      <c r="A735" s="92" t="s">
        <v>1373</v>
      </c>
      <c r="B735" s="42" t="s">
        <v>1043</v>
      </c>
      <c r="C735" s="350" t="s">
        <v>1374</v>
      </c>
      <c r="D735" s="350">
        <v>638</v>
      </c>
      <c r="E735" s="350">
        <v>100</v>
      </c>
      <c r="F735" s="574">
        <v>47</v>
      </c>
      <c r="G735" s="65"/>
    </row>
    <row r="736" spans="1:7" ht="15.75" x14ac:dyDescent="0.25">
      <c r="A736" s="92" t="s">
        <v>1373</v>
      </c>
      <c r="B736" s="42" t="s">
        <v>1043</v>
      </c>
      <c r="C736" s="350" t="s">
        <v>1374</v>
      </c>
      <c r="D736" s="350">
        <v>641</v>
      </c>
      <c r="E736" s="350">
        <v>400</v>
      </c>
      <c r="F736" s="574">
        <v>276</v>
      </c>
      <c r="G736" s="65"/>
    </row>
    <row r="737" spans="1:7" ht="15.75" x14ac:dyDescent="0.25">
      <c r="A737" s="92" t="s">
        <v>1373</v>
      </c>
      <c r="B737" s="42" t="s">
        <v>1043</v>
      </c>
      <c r="C737" s="350" t="s">
        <v>1374</v>
      </c>
      <c r="D737" s="350">
        <v>643</v>
      </c>
      <c r="E737" s="350">
        <v>250</v>
      </c>
      <c r="F737" s="574">
        <v>138</v>
      </c>
      <c r="G737" s="65"/>
    </row>
    <row r="738" spans="1:7" ht="15.75" x14ac:dyDescent="0.25">
      <c r="A738" s="92" t="s">
        <v>1373</v>
      </c>
      <c r="B738" s="42" t="s">
        <v>1043</v>
      </c>
      <c r="C738" s="350" t="s">
        <v>1374</v>
      </c>
      <c r="D738" s="350">
        <v>644</v>
      </c>
      <c r="E738" s="350">
        <v>400</v>
      </c>
      <c r="F738" s="574">
        <v>184</v>
      </c>
      <c r="G738" s="65"/>
    </row>
    <row r="739" spans="1:7" ht="15.75" x14ac:dyDescent="0.25">
      <c r="A739" s="92" t="s">
        <v>1373</v>
      </c>
      <c r="B739" s="42" t="s">
        <v>1043</v>
      </c>
      <c r="C739" s="350" t="s">
        <v>1374</v>
      </c>
      <c r="D739" s="350">
        <v>645</v>
      </c>
      <c r="E739" s="350">
        <v>160</v>
      </c>
      <c r="F739" s="574">
        <v>120</v>
      </c>
      <c r="G739" s="65"/>
    </row>
    <row r="740" spans="1:7" s="366" customFormat="1" ht="15.75" x14ac:dyDescent="0.25">
      <c r="A740" s="92" t="s">
        <v>1373</v>
      </c>
      <c r="B740" s="42" t="s">
        <v>1043</v>
      </c>
      <c r="C740" s="350" t="s">
        <v>1374</v>
      </c>
      <c r="D740" s="350">
        <v>646</v>
      </c>
      <c r="E740" s="350">
        <v>400</v>
      </c>
      <c r="F740" s="574">
        <v>172</v>
      </c>
      <c r="G740" s="65"/>
    </row>
    <row r="741" spans="1:7" ht="15.75" x14ac:dyDescent="0.25">
      <c r="A741" s="92" t="s">
        <v>1373</v>
      </c>
      <c r="B741" s="42" t="s">
        <v>1043</v>
      </c>
      <c r="C741" s="350" t="s">
        <v>1374</v>
      </c>
      <c r="D741" s="350">
        <v>654</v>
      </c>
      <c r="E741" s="350">
        <v>400</v>
      </c>
      <c r="F741" s="574">
        <v>240</v>
      </c>
      <c r="G741" s="65"/>
    </row>
    <row r="742" spans="1:7" ht="15.75" x14ac:dyDescent="0.25">
      <c r="A742" s="92" t="s">
        <v>1373</v>
      </c>
      <c r="B742" s="42" t="s">
        <v>1043</v>
      </c>
      <c r="C742" s="350" t="s">
        <v>1374</v>
      </c>
      <c r="D742" s="350">
        <v>657</v>
      </c>
      <c r="E742" s="350">
        <v>250</v>
      </c>
      <c r="F742" s="601">
        <v>139</v>
      </c>
      <c r="G742" s="65"/>
    </row>
    <row r="743" spans="1:7" ht="15.75" x14ac:dyDescent="0.25">
      <c r="A743" s="92" t="s">
        <v>1373</v>
      </c>
      <c r="B743" s="42" t="s">
        <v>1043</v>
      </c>
      <c r="C743" s="350" t="s">
        <v>1374</v>
      </c>
      <c r="D743" s="350">
        <v>657</v>
      </c>
      <c r="E743" s="350">
        <v>400</v>
      </c>
      <c r="F743" s="601"/>
      <c r="G743" s="65"/>
    </row>
    <row r="744" spans="1:7" s="366" customFormat="1" ht="15.75" x14ac:dyDescent="0.25">
      <c r="A744" s="92" t="s">
        <v>1373</v>
      </c>
      <c r="B744" s="42" t="s">
        <v>1043</v>
      </c>
      <c r="C744" s="350" t="s">
        <v>1374</v>
      </c>
      <c r="D744" s="350">
        <v>665</v>
      </c>
      <c r="E744" s="350">
        <v>400</v>
      </c>
      <c r="F744" s="574">
        <v>96</v>
      </c>
      <c r="G744" s="65"/>
    </row>
    <row r="745" spans="1:7" s="366" customFormat="1" ht="15.75" x14ac:dyDescent="0.25">
      <c r="A745" s="92" t="s">
        <v>1373</v>
      </c>
      <c r="B745" s="42" t="s">
        <v>1043</v>
      </c>
      <c r="C745" s="350" t="s">
        <v>1374</v>
      </c>
      <c r="D745" s="350">
        <v>669</v>
      </c>
      <c r="E745" s="350">
        <v>400</v>
      </c>
      <c r="F745" s="574">
        <v>240</v>
      </c>
      <c r="G745" s="65"/>
    </row>
    <row r="746" spans="1:7" ht="15.75" x14ac:dyDescent="0.25">
      <c r="A746" s="92" t="s">
        <v>1373</v>
      </c>
      <c r="B746" s="42" t="s">
        <v>1043</v>
      </c>
      <c r="C746" s="350" t="s">
        <v>1374</v>
      </c>
      <c r="D746" s="350">
        <v>672</v>
      </c>
      <c r="E746" s="350">
        <v>400</v>
      </c>
      <c r="F746" s="574">
        <v>156</v>
      </c>
      <c r="G746" s="65"/>
    </row>
    <row r="747" spans="1:7" ht="15.75" x14ac:dyDescent="0.25">
      <c r="A747" s="92" t="s">
        <v>1373</v>
      </c>
      <c r="B747" s="42" t="s">
        <v>1043</v>
      </c>
      <c r="C747" s="350" t="s">
        <v>1374</v>
      </c>
      <c r="D747" s="350">
        <v>676</v>
      </c>
      <c r="E747" s="350">
        <v>100</v>
      </c>
      <c r="F747" s="574">
        <v>71</v>
      </c>
      <c r="G747" s="65"/>
    </row>
    <row r="748" spans="1:7" ht="15.75" x14ac:dyDescent="0.25">
      <c r="A748" s="92" t="s">
        <v>1373</v>
      </c>
      <c r="B748" s="42" t="s">
        <v>1043</v>
      </c>
      <c r="C748" s="350" t="s">
        <v>1374</v>
      </c>
      <c r="D748" s="350">
        <v>677</v>
      </c>
      <c r="E748" s="350">
        <v>400</v>
      </c>
      <c r="F748" s="575">
        <v>192</v>
      </c>
      <c r="G748" s="65"/>
    </row>
    <row r="749" spans="1:7" ht="15.75" x14ac:dyDescent="0.25">
      <c r="A749" s="92" t="s">
        <v>1373</v>
      </c>
      <c r="B749" s="42" t="s">
        <v>1043</v>
      </c>
      <c r="C749" s="350" t="s">
        <v>1374</v>
      </c>
      <c r="D749" s="350">
        <v>682</v>
      </c>
      <c r="E749" s="350">
        <v>400</v>
      </c>
      <c r="F749" s="574">
        <v>160</v>
      </c>
      <c r="G749" s="65"/>
    </row>
    <row r="750" spans="1:7" ht="15.75" x14ac:dyDescent="0.25">
      <c r="A750" s="92" t="s">
        <v>1373</v>
      </c>
      <c r="B750" s="42" t="s">
        <v>1043</v>
      </c>
      <c r="C750" s="350" t="s">
        <v>1374</v>
      </c>
      <c r="D750" s="350">
        <v>683</v>
      </c>
      <c r="E750" s="350">
        <v>160</v>
      </c>
      <c r="F750" s="574">
        <v>117</v>
      </c>
      <c r="G750" s="65"/>
    </row>
    <row r="751" spans="1:7" ht="15.75" x14ac:dyDescent="0.25">
      <c r="A751" s="92" t="s">
        <v>1373</v>
      </c>
      <c r="B751" s="42" t="s">
        <v>1043</v>
      </c>
      <c r="C751" s="350" t="s">
        <v>1374</v>
      </c>
      <c r="D751" s="350">
        <v>687</v>
      </c>
      <c r="E751" s="350">
        <v>250</v>
      </c>
      <c r="F751" s="574">
        <v>85</v>
      </c>
      <c r="G751" s="65"/>
    </row>
    <row r="752" spans="1:7" ht="15.75" x14ac:dyDescent="0.25">
      <c r="A752" s="92" t="s">
        <v>1373</v>
      </c>
      <c r="B752" s="42" t="s">
        <v>1043</v>
      </c>
      <c r="C752" s="350" t="s">
        <v>1374</v>
      </c>
      <c r="D752" s="350">
        <v>689</v>
      </c>
      <c r="E752" s="350">
        <v>400</v>
      </c>
      <c r="F752" s="574">
        <v>200</v>
      </c>
      <c r="G752" s="65"/>
    </row>
    <row r="753" spans="1:7" ht="15.75" x14ac:dyDescent="0.25">
      <c r="A753" s="92" t="s">
        <v>1373</v>
      </c>
      <c r="B753" s="42" t="s">
        <v>1043</v>
      </c>
      <c r="C753" s="350" t="s">
        <v>1374</v>
      </c>
      <c r="D753" s="350">
        <v>690</v>
      </c>
      <c r="E753" s="350">
        <v>400</v>
      </c>
      <c r="F753" s="574">
        <v>216</v>
      </c>
      <c r="G753" s="65"/>
    </row>
    <row r="754" spans="1:7" ht="15.75" x14ac:dyDescent="0.25">
      <c r="A754" s="92" t="s">
        <v>1373</v>
      </c>
      <c r="B754" s="42" t="s">
        <v>1043</v>
      </c>
      <c r="C754" s="350" t="s">
        <v>1374</v>
      </c>
      <c r="D754" s="350">
        <v>695</v>
      </c>
      <c r="E754" s="350">
        <v>400</v>
      </c>
      <c r="F754" s="574">
        <v>83</v>
      </c>
      <c r="G754" s="65"/>
    </row>
    <row r="755" spans="1:7" ht="15.75" x14ac:dyDescent="0.25">
      <c r="A755" s="92" t="s">
        <v>1373</v>
      </c>
      <c r="B755" s="42" t="s">
        <v>1043</v>
      </c>
      <c r="C755" s="350" t="s">
        <v>1374</v>
      </c>
      <c r="D755" s="350">
        <v>701</v>
      </c>
      <c r="E755" s="350">
        <v>400</v>
      </c>
      <c r="F755" s="574">
        <v>25</v>
      </c>
      <c r="G755" s="65"/>
    </row>
    <row r="756" spans="1:7" ht="15.75" x14ac:dyDescent="0.25">
      <c r="A756" s="92" t="s">
        <v>1373</v>
      </c>
      <c r="B756" s="42" t="s">
        <v>1043</v>
      </c>
      <c r="C756" s="350" t="s">
        <v>1374</v>
      </c>
      <c r="D756" s="350">
        <v>703</v>
      </c>
      <c r="E756" s="350">
        <v>400</v>
      </c>
      <c r="F756" s="574">
        <v>138</v>
      </c>
      <c r="G756" s="65"/>
    </row>
    <row r="757" spans="1:7" ht="15.75" x14ac:dyDescent="0.25">
      <c r="A757" s="92" t="s">
        <v>1373</v>
      </c>
      <c r="B757" s="42" t="s">
        <v>1043</v>
      </c>
      <c r="C757" s="350" t="s">
        <v>1374</v>
      </c>
      <c r="D757" s="350">
        <v>704</v>
      </c>
      <c r="E757" s="350">
        <v>250</v>
      </c>
      <c r="F757" s="574">
        <v>85</v>
      </c>
      <c r="G757" s="65"/>
    </row>
    <row r="758" spans="1:7" ht="15.75" x14ac:dyDescent="0.25">
      <c r="A758" s="92" t="s">
        <v>1373</v>
      </c>
      <c r="B758" s="42" t="s">
        <v>1043</v>
      </c>
      <c r="C758" s="350" t="s">
        <v>1374</v>
      </c>
      <c r="D758" s="350">
        <v>708</v>
      </c>
      <c r="E758" s="350">
        <v>400</v>
      </c>
      <c r="F758" s="574">
        <v>132</v>
      </c>
      <c r="G758" s="65"/>
    </row>
    <row r="759" spans="1:7" ht="15.75" x14ac:dyDescent="0.25">
      <c r="A759" s="92" t="s">
        <v>1373</v>
      </c>
      <c r="B759" s="42" t="s">
        <v>1043</v>
      </c>
      <c r="C759" s="350" t="s">
        <v>1374</v>
      </c>
      <c r="D759" s="350">
        <v>710</v>
      </c>
      <c r="E759" s="350">
        <v>250</v>
      </c>
      <c r="F759" s="574">
        <v>203</v>
      </c>
      <c r="G759" s="65"/>
    </row>
    <row r="760" spans="1:7" ht="15.75" x14ac:dyDescent="0.25">
      <c r="A760" s="92" t="s">
        <v>1373</v>
      </c>
      <c r="B760" s="42" t="s">
        <v>1043</v>
      </c>
      <c r="C760" s="350" t="s">
        <v>1374</v>
      </c>
      <c r="D760" s="350">
        <v>713</v>
      </c>
      <c r="E760" s="350">
        <v>400</v>
      </c>
      <c r="F760" s="601">
        <v>8</v>
      </c>
      <c r="G760" s="65"/>
    </row>
    <row r="761" spans="1:7" ht="15.75" x14ac:dyDescent="0.25">
      <c r="A761" s="92" t="s">
        <v>1373</v>
      </c>
      <c r="B761" s="42" t="s">
        <v>1043</v>
      </c>
      <c r="C761" s="350" t="s">
        <v>1374</v>
      </c>
      <c r="D761" s="350">
        <v>713</v>
      </c>
      <c r="E761" s="350" t="s">
        <v>21</v>
      </c>
      <c r="F761" s="601"/>
      <c r="G761" s="65"/>
    </row>
    <row r="762" spans="1:7" ht="15.75" x14ac:dyDescent="0.25">
      <c r="A762" s="92" t="s">
        <v>1373</v>
      </c>
      <c r="B762" s="42" t="s">
        <v>1043</v>
      </c>
      <c r="C762" s="350" t="s">
        <v>1374</v>
      </c>
      <c r="D762" s="350">
        <v>720</v>
      </c>
      <c r="E762" s="350">
        <v>160</v>
      </c>
      <c r="F762" s="574">
        <v>20</v>
      </c>
      <c r="G762" s="65"/>
    </row>
    <row r="763" spans="1:7" ht="15.75" x14ac:dyDescent="0.25">
      <c r="A763" s="92" t="s">
        <v>1373</v>
      </c>
      <c r="B763" s="42" t="s">
        <v>1043</v>
      </c>
      <c r="C763" s="350" t="s">
        <v>1374</v>
      </c>
      <c r="D763" s="350">
        <v>724</v>
      </c>
      <c r="E763" s="350">
        <v>400</v>
      </c>
      <c r="F763" s="574">
        <v>220</v>
      </c>
      <c r="G763" s="65"/>
    </row>
    <row r="764" spans="1:7" ht="15.75" x14ac:dyDescent="0.25">
      <c r="A764" s="92" t="s">
        <v>1373</v>
      </c>
      <c r="B764" s="42" t="s">
        <v>1043</v>
      </c>
      <c r="C764" s="350" t="s">
        <v>1374</v>
      </c>
      <c r="D764" s="350">
        <v>756</v>
      </c>
      <c r="E764" s="350">
        <v>400</v>
      </c>
      <c r="F764" s="574">
        <v>248</v>
      </c>
      <c r="G764" s="65"/>
    </row>
    <row r="765" spans="1:7" ht="15.75" x14ac:dyDescent="0.25">
      <c r="A765" s="92" t="s">
        <v>1373</v>
      </c>
      <c r="B765" s="42" t="s">
        <v>1043</v>
      </c>
      <c r="C765" s="350" t="s">
        <v>1374</v>
      </c>
      <c r="D765" s="350">
        <v>759</v>
      </c>
      <c r="E765" s="350">
        <v>400</v>
      </c>
      <c r="F765" s="574">
        <v>160</v>
      </c>
      <c r="G765" s="65"/>
    </row>
    <row r="766" spans="1:7" ht="15.75" x14ac:dyDescent="0.25">
      <c r="A766" s="92" t="s">
        <v>1373</v>
      </c>
      <c r="B766" s="42" t="s">
        <v>1043</v>
      </c>
      <c r="C766" s="350" t="s">
        <v>1374</v>
      </c>
      <c r="D766" s="350">
        <v>772</v>
      </c>
      <c r="E766" s="350">
        <v>250</v>
      </c>
      <c r="F766" s="574">
        <v>83</v>
      </c>
      <c r="G766" s="65"/>
    </row>
    <row r="767" spans="1:7" ht="15.75" x14ac:dyDescent="0.25">
      <c r="A767" s="92" t="s">
        <v>1373</v>
      </c>
      <c r="B767" s="42" t="s">
        <v>1043</v>
      </c>
      <c r="C767" s="350" t="s">
        <v>1374</v>
      </c>
      <c r="D767" s="350">
        <v>797</v>
      </c>
      <c r="E767" s="350">
        <v>400</v>
      </c>
      <c r="F767" s="574">
        <v>264</v>
      </c>
      <c r="G767" s="65"/>
    </row>
    <row r="768" spans="1:7" ht="15.75" x14ac:dyDescent="0.25">
      <c r="A768" s="92" t="s">
        <v>1373</v>
      </c>
      <c r="B768" s="42" t="s">
        <v>1043</v>
      </c>
      <c r="C768" s="350" t="s">
        <v>1374</v>
      </c>
      <c r="D768" s="350">
        <v>803</v>
      </c>
      <c r="E768" s="350">
        <v>100</v>
      </c>
      <c r="F768" s="574">
        <v>36</v>
      </c>
      <c r="G768" s="65"/>
    </row>
    <row r="769" spans="1:7" ht="15.75" x14ac:dyDescent="0.25">
      <c r="A769" s="92" t="s">
        <v>1373</v>
      </c>
      <c r="B769" s="42" t="s">
        <v>1043</v>
      </c>
      <c r="C769" s="350" t="s">
        <v>1374</v>
      </c>
      <c r="D769" s="350">
        <v>824</v>
      </c>
      <c r="E769" s="350">
        <v>400</v>
      </c>
      <c r="F769" s="574">
        <v>220</v>
      </c>
      <c r="G769" s="65"/>
    </row>
    <row r="770" spans="1:7" ht="15.75" x14ac:dyDescent="0.25">
      <c r="A770" s="92" t="s">
        <v>1373</v>
      </c>
      <c r="B770" s="42" t="s">
        <v>1043</v>
      </c>
      <c r="C770" s="350" t="s">
        <v>1374</v>
      </c>
      <c r="D770" s="350">
        <v>825</v>
      </c>
      <c r="E770" s="350">
        <v>400</v>
      </c>
      <c r="F770" s="574">
        <v>332</v>
      </c>
      <c r="G770" s="65"/>
    </row>
    <row r="771" spans="1:7" ht="15.75" x14ac:dyDescent="0.25">
      <c r="A771" s="92" t="s">
        <v>1373</v>
      </c>
      <c r="B771" s="42" t="s">
        <v>1043</v>
      </c>
      <c r="C771" s="350" t="s">
        <v>1374</v>
      </c>
      <c r="D771" s="350">
        <v>826</v>
      </c>
      <c r="E771" s="350">
        <v>250</v>
      </c>
      <c r="F771" s="574">
        <v>46</v>
      </c>
      <c r="G771" s="65"/>
    </row>
    <row r="772" spans="1:7" ht="15.75" x14ac:dyDescent="0.25">
      <c r="A772" s="92" t="s">
        <v>1373</v>
      </c>
      <c r="B772" s="42" t="s">
        <v>1043</v>
      </c>
      <c r="C772" s="350" t="s">
        <v>1374</v>
      </c>
      <c r="D772" s="350">
        <v>845</v>
      </c>
      <c r="E772" s="350">
        <v>400</v>
      </c>
      <c r="F772" s="574">
        <v>104</v>
      </c>
      <c r="G772" s="65"/>
    </row>
    <row r="773" spans="1:7" ht="15.75" x14ac:dyDescent="0.25">
      <c r="A773" s="92" t="s">
        <v>1373</v>
      </c>
      <c r="B773" s="42" t="s">
        <v>1043</v>
      </c>
      <c r="C773" s="350" t="s">
        <v>1374</v>
      </c>
      <c r="D773" s="350">
        <v>869</v>
      </c>
      <c r="E773" s="350">
        <v>400</v>
      </c>
      <c r="F773" s="601">
        <v>156</v>
      </c>
      <c r="G773" s="65"/>
    </row>
    <row r="774" spans="1:7" ht="15.75" x14ac:dyDescent="0.25">
      <c r="A774" s="92" t="s">
        <v>1373</v>
      </c>
      <c r="B774" s="42" t="s">
        <v>1043</v>
      </c>
      <c r="C774" s="350" t="s">
        <v>1374</v>
      </c>
      <c r="D774" s="350">
        <v>869</v>
      </c>
      <c r="E774" s="350" t="s">
        <v>21</v>
      </c>
      <c r="F774" s="601"/>
      <c r="G774" s="65"/>
    </row>
    <row r="775" spans="1:7" ht="15.75" x14ac:dyDescent="0.25">
      <c r="A775" s="92" t="s">
        <v>1373</v>
      </c>
      <c r="B775" s="42" t="s">
        <v>1043</v>
      </c>
      <c r="C775" s="350" t="s">
        <v>1374</v>
      </c>
      <c r="D775" s="350">
        <v>897</v>
      </c>
      <c r="E775" s="350">
        <v>250</v>
      </c>
      <c r="F775" s="574">
        <v>88</v>
      </c>
      <c r="G775" s="65"/>
    </row>
    <row r="776" spans="1:7" ht="15.75" x14ac:dyDescent="0.25">
      <c r="A776" s="92" t="s">
        <v>1373</v>
      </c>
      <c r="B776" s="42" t="s">
        <v>1043</v>
      </c>
      <c r="C776" s="350" t="s">
        <v>1374</v>
      </c>
      <c r="D776" s="350">
        <v>901</v>
      </c>
      <c r="E776" s="350">
        <v>630</v>
      </c>
      <c r="F776" s="601">
        <v>410</v>
      </c>
      <c r="G776" s="65"/>
    </row>
    <row r="777" spans="1:7" ht="15.75" x14ac:dyDescent="0.25">
      <c r="A777" s="92" t="s">
        <v>1373</v>
      </c>
      <c r="B777" s="42" t="s">
        <v>1043</v>
      </c>
      <c r="C777" s="350" t="s">
        <v>1374</v>
      </c>
      <c r="D777" s="350">
        <v>901</v>
      </c>
      <c r="E777" s="350" t="s">
        <v>26</v>
      </c>
      <c r="F777" s="601"/>
      <c r="G777" s="65"/>
    </row>
    <row r="778" spans="1:7" ht="15.75" x14ac:dyDescent="0.25">
      <c r="A778" s="92" t="s">
        <v>1373</v>
      </c>
      <c r="B778" s="42" t="s">
        <v>1043</v>
      </c>
      <c r="C778" s="350" t="s">
        <v>1374</v>
      </c>
      <c r="D778" s="350">
        <v>903</v>
      </c>
      <c r="E778" s="350">
        <v>630</v>
      </c>
      <c r="F778" s="601">
        <v>561</v>
      </c>
      <c r="G778" s="65"/>
    </row>
    <row r="779" spans="1:7" ht="15.75" x14ac:dyDescent="0.25">
      <c r="A779" s="92" t="s">
        <v>1373</v>
      </c>
      <c r="B779" s="42" t="s">
        <v>1043</v>
      </c>
      <c r="C779" s="350" t="s">
        <v>1374</v>
      </c>
      <c r="D779" s="350">
        <v>903</v>
      </c>
      <c r="E779" s="350" t="s">
        <v>26</v>
      </c>
      <c r="F779" s="601"/>
      <c r="G779" s="65"/>
    </row>
    <row r="780" spans="1:7" ht="15.75" x14ac:dyDescent="0.25">
      <c r="A780" s="92" t="s">
        <v>1373</v>
      </c>
      <c r="B780" s="42" t="s">
        <v>1043</v>
      </c>
      <c r="C780" s="350" t="s">
        <v>1374</v>
      </c>
      <c r="D780" s="350">
        <v>904</v>
      </c>
      <c r="E780" s="350">
        <v>630</v>
      </c>
      <c r="F780" s="601">
        <v>140</v>
      </c>
      <c r="G780" s="65"/>
    </row>
    <row r="781" spans="1:7" ht="15.75" x14ac:dyDescent="0.25">
      <c r="A781" s="92" t="s">
        <v>1373</v>
      </c>
      <c r="B781" s="42" t="s">
        <v>1043</v>
      </c>
      <c r="C781" s="350" t="s">
        <v>1374</v>
      </c>
      <c r="D781" s="350">
        <v>904</v>
      </c>
      <c r="E781" s="350" t="s">
        <v>26</v>
      </c>
      <c r="F781" s="601"/>
      <c r="G781" s="65"/>
    </row>
    <row r="782" spans="1:7" s="366" customFormat="1" ht="15.75" x14ac:dyDescent="0.25">
      <c r="A782" s="92" t="s">
        <v>1373</v>
      </c>
      <c r="B782" s="42" t="s">
        <v>1043</v>
      </c>
      <c r="C782" s="350" t="s">
        <v>1374</v>
      </c>
      <c r="D782" s="350">
        <v>905</v>
      </c>
      <c r="E782" s="350">
        <v>630</v>
      </c>
      <c r="F782" s="606">
        <v>132</v>
      </c>
      <c r="G782" s="65"/>
    </row>
    <row r="783" spans="1:7" ht="15.75" x14ac:dyDescent="0.25">
      <c r="A783" s="92" t="s">
        <v>1373</v>
      </c>
      <c r="B783" s="42" t="s">
        <v>1043</v>
      </c>
      <c r="C783" s="350" t="s">
        <v>1374</v>
      </c>
      <c r="D783" s="350">
        <v>905</v>
      </c>
      <c r="E783" s="350" t="s">
        <v>26</v>
      </c>
      <c r="F783" s="606"/>
      <c r="G783" s="65"/>
    </row>
    <row r="784" spans="1:7" ht="15.75" x14ac:dyDescent="0.25">
      <c r="A784" s="92" t="s">
        <v>1373</v>
      </c>
      <c r="B784" s="42" t="s">
        <v>1043</v>
      </c>
      <c r="C784" s="350" t="s">
        <v>1374</v>
      </c>
      <c r="D784" s="350">
        <v>906</v>
      </c>
      <c r="E784" s="350">
        <v>630</v>
      </c>
      <c r="F784" s="601">
        <v>365</v>
      </c>
      <c r="G784" s="65"/>
    </row>
    <row r="785" spans="1:7" ht="15.75" x14ac:dyDescent="0.25">
      <c r="A785" s="92" t="s">
        <v>1373</v>
      </c>
      <c r="B785" s="42" t="s">
        <v>1043</v>
      </c>
      <c r="C785" s="350" t="s">
        <v>1374</v>
      </c>
      <c r="D785" s="350">
        <v>906</v>
      </c>
      <c r="E785" s="350" t="s">
        <v>26</v>
      </c>
      <c r="F785" s="601"/>
      <c r="G785" s="65"/>
    </row>
    <row r="786" spans="1:7" ht="15.75" x14ac:dyDescent="0.25">
      <c r="A786" s="512" t="s">
        <v>1373</v>
      </c>
      <c r="B786" s="42" t="s">
        <v>1043</v>
      </c>
      <c r="C786" s="546" t="s">
        <v>1374</v>
      </c>
      <c r="D786" s="350">
        <v>911</v>
      </c>
      <c r="E786" s="350">
        <v>250</v>
      </c>
      <c r="F786" s="602">
        <v>97</v>
      </c>
      <c r="G786" s="65"/>
    </row>
    <row r="787" spans="1:7" ht="15.75" x14ac:dyDescent="0.25">
      <c r="A787" s="512" t="s">
        <v>1373</v>
      </c>
      <c r="B787" s="42" t="s">
        <v>1043</v>
      </c>
      <c r="C787" s="546" t="s">
        <v>1374</v>
      </c>
      <c r="D787" s="350">
        <v>911</v>
      </c>
      <c r="E787" s="350" t="s">
        <v>22</v>
      </c>
      <c r="F787" s="603"/>
      <c r="G787" s="65"/>
    </row>
    <row r="788" spans="1:7" ht="15.75" x14ac:dyDescent="0.25">
      <c r="A788" s="92" t="s">
        <v>1373</v>
      </c>
      <c r="B788" s="42" t="s">
        <v>1043</v>
      </c>
      <c r="C788" s="350" t="s">
        <v>1374</v>
      </c>
      <c r="D788" s="350">
        <v>916</v>
      </c>
      <c r="E788" s="350">
        <v>250</v>
      </c>
      <c r="F788" s="574">
        <v>83</v>
      </c>
      <c r="G788" s="65"/>
    </row>
    <row r="789" spans="1:7" ht="15.75" x14ac:dyDescent="0.25">
      <c r="A789" s="92" t="s">
        <v>1373</v>
      </c>
      <c r="B789" s="42" t="s">
        <v>1043</v>
      </c>
      <c r="C789" s="350" t="s">
        <v>1374</v>
      </c>
      <c r="D789" s="350">
        <v>928</v>
      </c>
      <c r="E789" s="350">
        <v>630</v>
      </c>
      <c r="F789" s="601">
        <v>422</v>
      </c>
      <c r="G789" s="65"/>
    </row>
    <row r="790" spans="1:7" ht="15.75" x14ac:dyDescent="0.25">
      <c r="A790" s="92" t="s">
        <v>1373</v>
      </c>
      <c r="B790" s="42" t="s">
        <v>1043</v>
      </c>
      <c r="C790" s="350" t="s">
        <v>1374</v>
      </c>
      <c r="D790" s="350">
        <v>928</v>
      </c>
      <c r="E790" s="350" t="s">
        <v>26</v>
      </c>
      <c r="F790" s="601"/>
      <c r="G790" s="65"/>
    </row>
    <row r="791" spans="1:7" ht="15.75" x14ac:dyDescent="0.25">
      <c r="A791" s="92" t="s">
        <v>1373</v>
      </c>
      <c r="B791" s="42" t="s">
        <v>1043</v>
      </c>
      <c r="C791" s="350" t="s">
        <v>1374</v>
      </c>
      <c r="D791" s="350">
        <v>930</v>
      </c>
      <c r="E791" s="350">
        <v>160</v>
      </c>
      <c r="F791" s="574">
        <v>75</v>
      </c>
      <c r="G791" s="65"/>
    </row>
    <row r="792" spans="1:7" s="366" customFormat="1" ht="15.75" x14ac:dyDescent="0.25">
      <c r="A792" s="92" t="s">
        <v>1373</v>
      </c>
      <c r="B792" s="42" t="s">
        <v>1043</v>
      </c>
      <c r="C792" s="350" t="s">
        <v>1374</v>
      </c>
      <c r="D792" s="72">
        <v>938</v>
      </c>
      <c r="E792" s="350">
        <v>250</v>
      </c>
      <c r="F792" s="574">
        <v>138</v>
      </c>
      <c r="G792" s="65"/>
    </row>
    <row r="793" spans="1:7" ht="15.75" x14ac:dyDescent="0.25">
      <c r="A793" s="92" t="s">
        <v>1373</v>
      </c>
      <c r="B793" s="42" t="s">
        <v>1043</v>
      </c>
      <c r="C793" s="350" t="s">
        <v>1374</v>
      </c>
      <c r="D793" s="72">
        <v>979</v>
      </c>
      <c r="E793" s="350">
        <v>250</v>
      </c>
      <c r="F793" s="574">
        <v>113</v>
      </c>
      <c r="G793" s="65"/>
    </row>
    <row r="794" spans="1:7" s="366" customFormat="1" ht="15.75" x14ac:dyDescent="0.25">
      <c r="A794" s="92" t="s">
        <v>1373</v>
      </c>
      <c r="B794" s="42" t="s">
        <v>1043</v>
      </c>
      <c r="C794" s="350" t="s">
        <v>1374</v>
      </c>
      <c r="D794" s="73" t="s">
        <v>30</v>
      </c>
      <c r="E794" s="513">
        <v>1000</v>
      </c>
      <c r="F794" s="601">
        <v>920</v>
      </c>
      <c r="G794" s="65"/>
    </row>
    <row r="795" spans="1:7" s="366" customFormat="1" ht="15.75" x14ac:dyDescent="0.25">
      <c r="A795" s="92" t="s">
        <v>1373</v>
      </c>
      <c r="B795" s="42" t="s">
        <v>1043</v>
      </c>
      <c r="C795" s="350" t="s">
        <v>1374</v>
      </c>
      <c r="D795" s="73" t="s">
        <v>30</v>
      </c>
      <c r="E795" s="513" t="s">
        <v>31</v>
      </c>
      <c r="F795" s="601"/>
      <c r="G795" s="65"/>
    </row>
    <row r="796" spans="1:7" s="366" customFormat="1" ht="15.75" x14ac:dyDescent="0.25">
      <c r="A796" s="92" t="s">
        <v>1373</v>
      </c>
      <c r="B796" s="42" t="s">
        <v>1043</v>
      </c>
      <c r="C796" s="350" t="s">
        <v>1374</v>
      </c>
      <c r="D796" s="73" t="s">
        <v>32</v>
      </c>
      <c r="E796" s="513">
        <v>630</v>
      </c>
      <c r="F796" s="601">
        <v>58</v>
      </c>
      <c r="G796" s="65"/>
    </row>
    <row r="797" spans="1:7" ht="15.75" x14ac:dyDescent="0.25">
      <c r="A797" s="92" t="s">
        <v>1373</v>
      </c>
      <c r="B797" s="42" t="s">
        <v>1043</v>
      </c>
      <c r="C797" s="350" t="s">
        <v>1374</v>
      </c>
      <c r="D797" s="73" t="s">
        <v>32</v>
      </c>
      <c r="E797" s="513" t="s">
        <v>26</v>
      </c>
      <c r="F797" s="601"/>
      <c r="G797" s="65"/>
    </row>
    <row r="798" spans="1:7" ht="15.75" x14ac:dyDescent="0.25">
      <c r="A798" s="437" t="s">
        <v>1375</v>
      </c>
      <c r="B798" s="42" t="s">
        <v>1376</v>
      </c>
      <c r="C798" s="350" t="s">
        <v>1377</v>
      </c>
      <c r="D798" s="178">
        <v>1</v>
      </c>
      <c r="E798" s="178">
        <v>100</v>
      </c>
      <c r="F798" s="554">
        <v>86.551724137931032</v>
      </c>
      <c r="G798" s="65"/>
    </row>
    <row r="799" spans="1:7" ht="15.75" x14ac:dyDescent="0.25">
      <c r="A799" s="437" t="s">
        <v>1375</v>
      </c>
      <c r="B799" s="42" t="s">
        <v>1376</v>
      </c>
      <c r="C799" s="350" t="s">
        <v>1377</v>
      </c>
      <c r="D799" s="178">
        <v>3</v>
      </c>
      <c r="E799" s="178">
        <v>160</v>
      </c>
      <c r="F799" s="554">
        <v>147.87878787878788</v>
      </c>
    </row>
    <row r="800" spans="1:7" ht="15.75" x14ac:dyDescent="0.25">
      <c r="A800" s="437" t="s">
        <v>1375</v>
      </c>
      <c r="B800" s="42" t="s">
        <v>1376</v>
      </c>
      <c r="C800" s="350" t="s">
        <v>1377</v>
      </c>
      <c r="D800" s="178">
        <v>10</v>
      </c>
      <c r="E800" s="178">
        <v>160</v>
      </c>
      <c r="F800" s="555">
        <v>130</v>
      </c>
      <c r="G800" s="65"/>
    </row>
    <row r="801" spans="1:7" ht="15.75" x14ac:dyDescent="0.25">
      <c r="A801" s="437" t="s">
        <v>1375</v>
      </c>
      <c r="B801" s="42" t="s">
        <v>1376</v>
      </c>
      <c r="C801" s="350" t="s">
        <v>1377</v>
      </c>
      <c r="D801" s="178">
        <v>14</v>
      </c>
      <c r="E801" s="178">
        <v>160</v>
      </c>
      <c r="F801" s="554">
        <v>158.26839826839827</v>
      </c>
      <c r="G801" s="65"/>
    </row>
    <row r="802" spans="1:7" ht="15.75" x14ac:dyDescent="0.25">
      <c r="A802" s="437" t="s">
        <v>1375</v>
      </c>
      <c r="B802" s="42" t="s">
        <v>1376</v>
      </c>
      <c r="C802" s="350" t="s">
        <v>1377</v>
      </c>
      <c r="D802" s="178">
        <v>60</v>
      </c>
      <c r="E802" s="178">
        <v>160</v>
      </c>
      <c r="F802" s="554">
        <v>150.90909090909091</v>
      </c>
      <c r="G802" s="65"/>
    </row>
    <row r="803" spans="1:7" ht="15.75" x14ac:dyDescent="0.25">
      <c r="A803" s="437" t="s">
        <v>1375</v>
      </c>
      <c r="B803" s="42" t="s">
        <v>1376</v>
      </c>
      <c r="C803" s="350" t="s">
        <v>1377</v>
      </c>
      <c r="D803" s="178">
        <v>61</v>
      </c>
      <c r="E803" s="178">
        <v>100</v>
      </c>
      <c r="F803" s="554">
        <v>84.482758620689651</v>
      </c>
      <c r="G803" s="65"/>
    </row>
    <row r="804" spans="1:7" ht="15.75" x14ac:dyDescent="0.25">
      <c r="A804" s="437" t="s">
        <v>1375</v>
      </c>
      <c r="B804" s="42" t="s">
        <v>1376</v>
      </c>
      <c r="C804" s="350" t="s">
        <v>1377</v>
      </c>
      <c r="D804" s="178">
        <v>74</v>
      </c>
      <c r="E804" s="178">
        <v>250</v>
      </c>
      <c r="F804" s="554">
        <v>238.19444444444446</v>
      </c>
      <c r="G804" s="65"/>
    </row>
    <row r="805" spans="1:7" ht="15.75" x14ac:dyDescent="0.25">
      <c r="A805" s="437" t="s">
        <v>1375</v>
      </c>
      <c r="B805" s="42" t="s">
        <v>1376</v>
      </c>
      <c r="C805" s="350" t="s">
        <v>1377</v>
      </c>
      <c r="D805" s="178">
        <v>30</v>
      </c>
      <c r="E805" s="178">
        <v>250</v>
      </c>
      <c r="F805" s="554">
        <v>231.38888888888889</v>
      </c>
      <c r="G805" s="65"/>
    </row>
    <row r="806" spans="1:7" ht="15.75" x14ac:dyDescent="0.25">
      <c r="A806" s="437" t="s">
        <v>1427</v>
      </c>
      <c r="B806" s="42" t="s">
        <v>1376</v>
      </c>
      <c r="C806" s="350" t="s">
        <v>1377</v>
      </c>
      <c r="D806" s="178">
        <v>109</v>
      </c>
      <c r="E806" s="178">
        <v>160</v>
      </c>
      <c r="F806" s="554">
        <v>142.46753246753246</v>
      </c>
      <c r="G806" s="65"/>
    </row>
    <row r="807" spans="1:7" ht="15.75" x14ac:dyDescent="0.25">
      <c r="A807" s="437" t="s">
        <v>1427</v>
      </c>
      <c r="B807" s="42" t="s">
        <v>1376</v>
      </c>
      <c r="C807" s="350" t="s">
        <v>1377</v>
      </c>
      <c r="D807" s="178">
        <v>108</v>
      </c>
      <c r="E807" s="178">
        <v>160</v>
      </c>
      <c r="F807" s="554">
        <v>148.52813852813853</v>
      </c>
      <c r="G807" s="65"/>
    </row>
    <row r="808" spans="1:7" ht="15.75" x14ac:dyDescent="0.25">
      <c r="A808" s="437" t="s">
        <v>1427</v>
      </c>
      <c r="B808" s="42" t="s">
        <v>1376</v>
      </c>
      <c r="C808" s="350" t="s">
        <v>1377</v>
      </c>
      <c r="D808" s="178">
        <v>7</v>
      </c>
      <c r="E808" s="178">
        <v>160</v>
      </c>
      <c r="F808" s="554">
        <v>140.30303030303031</v>
      </c>
      <c r="G808" s="65"/>
    </row>
    <row r="809" spans="1:7" ht="15.75" x14ac:dyDescent="0.25">
      <c r="A809" s="437" t="s">
        <v>1427</v>
      </c>
      <c r="B809" s="42" t="s">
        <v>1376</v>
      </c>
      <c r="C809" s="350" t="s">
        <v>1377</v>
      </c>
      <c r="D809" s="178">
        <v>9</v>
      </c>
      <c r="E809" s="178">
        <v>250</v>
      </c>
      <c r="F809" s="554">
        <v>237.63888888888889</v>
      </c>
      <c r="G809" s="65"/>
    </row>
    <row r="810" spans="1:7" ht="15.75" x14ac:dyDescent="0.25">
      <c r="A810" s="437" t="s">
        <v>1427</v>
      </c>
      <c r="B810" s="42" t="s">
        <v>1376</v>
      </c>
      <c r="C810" s="350" t="s">
        <v>1377</v>
      </c>
      <c r="D810" s="178">
        <v>107</v>
      </c>
      <c r="E810" s="178">
        <v>63</v>
      </c>
      <c r="F810" s="554">
        <v>28.934065934065934</v>
      </c>
      <c r="G810" s="65"/>
    </row>
    <row r="811" spans="1:7" ht="15.75" x14ac:dyDescent="0.25">
      <c r="A811" s="437" t="s">
        <v>1427</v>
      </c>
      <c r="B811" s="42" t="s">
        <v>1376</v>
      </c>
      <c r="C811" s="350" t="s">
        <v>1377</v>
      </c>
      <c r="D811" s="178">
        <v>62</v>
      </c>
      <c r="E811" s="178">
        <v>400</v>
      </c>
      <c r="F811" s="554">
        <v>392.15517241379308</v>
      </c>
      <c r="G811" s="65"/>
    </row>
    <row r="812" spans="1:7" ht="15.75" x14ac:dyDescent="0.25">
      <c r="A812" s="437" t="s">
        <v>1428</v>
      </c>
      <c r="B812" s="42" t="s">
        <v>1376</v>
      </c>
      <c r="C812" s="350" t="s">
        <v>1377</v>
      </c>
      <c r="D812" s="178">
        <v>54</v>
      </c>
      <c r="E812" s="178">
        <v>63</v>
      </c>
      <c r="F812" s="554">
        <v>0.80000000000000071</v>
      </c>
      <c r="G812" s="65"/>
    </row>
    <row r="813" spans="1:7" ht="15.75" x14ac:dyDescent="0.25">
      <c r="A813" s="437" t="s">
        <v>1429</v>
      </c>
      <c r="B813" s="42" t="s">
        <v>1376</v>
      </c>
      <c r="C813" s="350" t="s">
        <v>1377</v>
      </c>
      <c r="D813" s="178">
        <v>16</v>
      </c>
      <c r="E813" s="178">
        <v>160</v>
      </c>
      <c r="F813" s="554">
        <v>151.6883116883117</v>
      </c>
      <c r="G813" s="65"/>
    </row>
    <row r="814" spans="1:7" ht="15.75" x14ac:dyDescent="0.25">
      <c r="A814" s="437" t="s">
        <v>1430</v>
      </c>
      <c r="B814" s="42" t="s">
        <v>1376</v>
      </c>
      <c r="C814" s="350" t="s">
        <v>1377</v>
      </c>
      <c r="D814" s="178">
        <v>19</v>
      </c>
      <c r="E814" s="178">
        <v>100</v>
      </c>
      <c r="F814" s="554">
        <v>79.931034482758619</v>
      </c>
      <c r="G814" s="65"/>
    </row>
    <row r="815" spans="1:7" ht="15.75" x14ac:dyDescent="0.25">
      <c r="A815" s="437" t="s">
        <v>1429</v>
      </c>
      <c r="B815" s="42" t="s">
        <v>1376</v>
      </c>
      <c r="C815" s="350" t="s">
        <v>1377</v>
      </c>
      <c r="D815" s="178">
        <v>23</v>
      </c>
      <c r="E815" s="178">
        <v>63</v>
      </c>
      <c r="F815" s="554">
        <v>38.714285714285708</v>
      </c>
      <c r="G815" s="65"/>
    </row>
    <row r="816" spans="1:7" ht="15.75" x14ac:dyDescent="0.25">
      <c r="A816" s="437" t="s">
        <v>1430</v>
      </c>
      <c r="B816" s="42" t="s">
        <v>1376</v>
      </c>
      <c r="C816" s="350" t="s">
        <v>1377</v>
      </c>
      <c r="D816" s="178">
        <v>21</v>
      </c>
      <c r="E816" s="178">
        <v>160</v>
      </c>
      <c r="F816" s="554">
        <v>147.27272727272728</v>
      </c>
      <c r="G816" s="65"/>
    </row>
    <row r="817" spans="1:7" ht="15.75" x14ac:dyDescent="0.25">
      <c r="A817" s="437" t="s">
        <v>1375</v>
      </c>
      <c r="B817" s="42" t="s">
        <v>1376</v>
      </c>
      <c r="C817" s="350" t="s">
        <v>1377</v>
      </c>
      <c r="D817" s="178">
        <v>28</v>
      </c>
      <c r="E817" s="178">
        <v>100</v>
      </c>
      <c r="F817" s="554">
        <v>78.275862068965523</v>
      </c>
      <c r="G817" s="65"/>
    </row>
    <row r="818" spans="1:7" ht="15.75" x14ac:dyDescent="0.25">
      <c r="A818" s="437" t="s">
        <v>1375</v>
      </c>
      <c r="B818" s="42" t="s">
        <v>1376</v>
      </c>
      <c r="C818" s="350" t="s">
        <v>1377</v>
      </c>
      <c r="D818" s="178">
        <v>31</v>
      </c>
      <c r="E818" s="178">
        <v>100</v>
      </c>
      <c r="F818" s="554">
        <v>90.34482758620689</v>
      </c>
      <c r="G818" s="65"/>
    </row>
    <row r="819" spans="1:7" ht="15.75" x14ac:dyDescent="0.25">
      <c r="A819" s="437" t="s">
        <v>1375</v>
      </c>
      <c r="B819" s="42" t="s">
        <v>1376</v>
      </c>
      <c r="C819" s="350" t="s">
        <v>1377</v>
      </c>
      <c r="D819" s="178">
        <v>32</v>
      </c>
      <c r="E819" s="178">
        <v>160</v>
      </c>
      <c r="F819" s="554">
        <v>145.28138528138527</v>
      </c>
      <c r="G819" s="65"/>
    </row>
    <row r="820" spans="1:7" ht="15.75" x14ac:dyDescent="0.25">
      <c r="A820" s="437" t="s">
        <v>1375</v>
      </c>
      <c r="B820" s="42" t="s">
        <v>1376</v>
      </c>
      <c r="C820" s="350" t="s">
        <v>1377</v>
      </c>
      <c r="D820" s="178">
        <v>33</v>
      </c>
      <c r="E820" s="178">
        <v>160</v>
      </c>
      <c r="F820" s="554">
        <v>135.1082251082251</v>
      </c>
      <c r="G820" s="65"/>
    </row>
    <row r="821" spans="1:7" ht="15.75" x14ac:dyDescent="0.25">
      <c r="A821" s="437" t="s">
        <v>1375</v>
      </c>
      <c r="B821" s="42" t="s">
        <v>1376</v>
      </c>
      <c r="C821" s="350" t="s">
        <v>1377</v>
      </c>
      <c r="D821" s="178">
        <v>34</v>
      </c>
      <c r="E821" s="178">
        <v>160</v>
      </c>
      <c r="F821" s="554">
        <v>148.52813852813853</v>
      </c>
      <c r="G821" s="65"/>
    </row>
    <row r="822" spans="1:7" ht="15.75" x14ac:dyDescent="0.25">
      <c r="A822" s="437" t="s">
        <v>1375</v>
      </c>
      <c r="B822" s="42" t="s">
        <v>1376</v>
      </c>
      <c r="C822" s="350" t="s">
        <v>1377</v>
      </c>
      <c r="D822" s="178">
        <v>35</v>
      </c>
      <c r="E822" s="178">
        <v>160</v>
      </c>
      <c r="F822" s="554">
        <v>147.22943722943722</v>
      </c>
      <c r="G822" s="65"/>
    </row>
    <row r="823" spans="1:7" ht="15.75" x14ac:dyDescent="0.25">
      <c r="A823" s="437" t="s">
        <v>1375</v>
      </c>
      <c r="B823" s="42" t="s">
        <v>1376</v>
      </c>
      <c r="C823" s="350" t="s">
        <v>1377</v>
      </c>
      <c r="D823" s="178">
        <v>36</v>
      </c>
      <c r="E823" s="178">
        <v>160</v>
      </c>
      <c r="F823" s="554">
        <v>145.71428571428572</v>
      </c>
      <c r="G823" s="65"/>
    </row>
    <row r="824" spans="1:7" ht="15.75" x14ac:dyDescent="0.25">
      <c r="A824" s="437" t="s">
        <v>1375</v>
      </c>
      <c r="B824" s="42" t="s">
        <v>1376</v>
      </c>
      <c r="C824" s="350" t="s">
        <v>1377</v>
      </c>
      <c r="D824" s="178">
        <v>37</v>
      </c>
      <c r="E824" s="178">
        <v>160</v>
      </c>
      <c r="F824" s="554">
        <v>127.31601731601731</v>
      </c>
      <c r="G824" s="65"/>
    </row>
    <row r="825" spans="1:7" ht="15.75" x14ac:dyDescent="0.25">
      <c r="A825" s="437" t="s">
        <v>1375</v>
      </c>
      <c r="B825" s="42" t="s">
        <v>1376</v>
      </c>
      <c r="C825" s="350" t="s">
        <v>1377</v>
      </c>
      <c r="D825" s="178">
        <v>38</v>
      </c>
      <c r="E825" s="178">
        <v>400</v>
      </c>
      <c r="F825" s="554">
        <v>376.89655172413791</v>
      </c>
      <c r="G825" s="65"/>
    </row>
    <row r="826" spans="1:7" ht="15.75" x14ac:dyDescent="0.25">
      <c r="A826" s="437" t="s">
        <v>1375</v>
      </c>
      <c r="B826" s="42" t="s">
        <v>1376</v>
      </c>
      <c r="C826" s="350" t="s">
        <v>1377</v>
      </c>
      <c r="D826" s="178">
        <v>39</v>
      </c>
      <c r="E826" s="178">
        <v>160</v>
      </c>
      <c r="F826" s="554">
        <v>130.3896103896104</v>
      </c>
      <c r="G826" s="65"/>
    </row>
    <row r="827" spans="1:7" ht="15.75" x14ac:dyDescent="0.25">
      <c r="A827" s="437" t="s">
        <v>1375</v>
      </c>
      <c r="B827" s="42" t="s">
        <v>1376</v>
      </c>
      <c r="C827" s="350" t="s">
        <v>1377</v>
      </c>
      <c r="D827" s="178">
        <v>41</v>
      </c>
      <c r="E827" s="178">
        <v>160</v>
      </c>
      <c r="F827" s="554">
        <v>136.83982683982683</v>
      </c>
      <c r="G827" s="65"/>
    </row>
    <row r="828" spans="1:7" ht="15.75" x14ac:dyDescent="0.25">
      <c r="A828" s="437" t="s">
        <v>1375</v>
      </c>
      <c r="B828" s="42" t="s">
        <v>1376</v>
      </c>
      <c r="C828" s="350" t="s">
        <v>1377</v>
      </c>
      <c r="D828" s="178">
        <v>44</v>
      </c>
      <c r="E828" s="178">
        <v>400</v>
      </c>
      <c r="F828" s="554">
        <v>371.29310344827587</v>
      </c>
      <c r="G828" s="65"/>
    </row>
    <row r="829" spans="1:7" ht="15.75" x14ac:dyDescent="0.25">
      <c r="A829" s="437" t="s">
        <v>1375</v>
      </c>
      <c r="B829" s="42" t="s">
        <v>1376</v>
      </c>
      <c r="C829" s="350" t="s">
        <v>1377</v>
      </c>
      <c r="D829" s="178">
        <v>45</v>
      </c>
      <c r="E829" s="178">
        <v>400</v>
      </c>
      <c r="F829" s="554">
        <v>373.01724137931035</v>
      </c>
      <c r="G829" s="65"/>
    </row>
    <row r="830" spans="1:7" ht="15.75" x14ac:dyDescent="0.25">
      <c r="A830" s="437" t="s">
        <v>1375</v>
      </c>
      <c r="B830" s="42" t="s">
        <v>1376</v>
      </c>
      <c r="C830" s="350" t="s">
        <v>1377</v>
      </c>
      <c r="D830" s="178">
        <v>46</v>
      </c>
      <c r="E830" s="178">
        <v>250</v>
      </c>
      <c r="F830" s="554">
        <v>247.91666666666666</v>
      </c>
      <c r="G830" s="65"/>
    </row>
    <row r="831" spans="1:7" ht="15.75" x14ac:dyDescent="0.25">
      <c r="A831" s="437" t="s">
        <v>1375</v>
      </c>
      <c r="B831" s="42" t="s">
        <v>1376</v>
      </c>
      <c r="C831" s="350" t="s">
        <v>1377</v>
      </c>
      <c r="D831" s="178">
        <v>47</v>
      </c>
      <c r="E831" s="178">
        <v>250</v>
      </c>
      <c r="F831" s="554">
        <v>235.55555555555554</v>
      </c>
      <c r="G831" s="65"/>
    </row>
    <row r="832" spans="1:7" ht="15.75" x14ac:dyDescent="0.25">
      <c r="A832" s="437" t="s">
        <v>1375</v>
      </c>
      <c r="B832" s="42" t="s">
        <v>1376</v>
      </c>
      <c r="C832" s="350" t="s">
        <v>1377</v>
      </c>
      <c r="D832" s="178">
        <v>50</v>
      </c>
      <c r="E832" s="178">
        <v>100</v>
      </c>
      <c r="F832" s="554">
        <v>94.827586206896555</v>
      </c>
      <c r="G832" s="65"/>
    </row>
    <row r="833" spans="1:7" ht="15.75" x14ac:dyDescent="0.25">
      <c r="A833" s="437" t="s">
        <v>1375</v>
      </c>
      <c r="B833" s="42" t="s">
        <v>1376</v>
      </c>
      <c r="C833" s="350" t="s">
        <v>1377</v>
      </c>
      <c r="D833" s="178">
        <v>110</v>
      </c>
      <c r="E833" s="178">
        <v>160</v>
      </c>
      <c r="F833" s="554">
        <v>130.34632034632034</v>
      </c>
      <c r="G833" s="65"/>
    </row>
    <row r="834" spans="1:7" ht="15.75" x14ac:dyDescent="0.25">
      <c r="A834" s="437" t="s">
        <v>1375</v>
      </c>
      <c r="B834" s="42" t="s">
        <v>1376</v>
      </c>
      <c r="C834" s="350" t="s">
        <v>1377</v>
      </c>
      <c r="D834" s="178">
        <v>77</v>
      </c>
      <c r="E834" s="178">
        <v>160</v>
      </c>
      <c r="F834" s="554">
        <v>130.21645021645023</v>
      </c>
      <c r="G834" s="65"/>
    </row>
    <row r="835" spans="1:7" ht="15.75" x14ac:dyDescent="0.25">
      <c r="A835" s="437" t="s">
        <v>1375</v>
      </c>
      <c r="B835" s="42" t="s">
        <v>1376</v>
      </c>
      <c r="C835" s="350" t="s">
        <v>1377</v>
      </c>
      <c r="D835" s="178">
        <v>81</v>
      </c>
      <c r="E835" s="178">
        <v>160</v>
      </c>
      <c r="F835" s="554">
        <v>142.46753246753246</v>
      </c>
      <c r="G835" s="65"/>
    </row>
    <row r="836" spans="1:7" ht="15.75" x14ac:dyDescent="0.25">
      <c r="A836" s="437" t="s">
        <v>1375</v>
      </c>
      <c r="B836" s="42" t="s">
        <v>1376</v>
      </c>
      <c r="C836" s="350" t="s">
        <v>1377</v>
      </c>
      <c r="D836" s="178">
        <v>89</v>
      </c>
      <c r="E836" s="178">
        <v>400</v>
      </c>
      <c r="F836" s="554">
        <v>390.94827586206895</v>
      </c>
      <c r="G836" s="65"/>
    </row>
    <row r="837" spans="1:7" ht="15.75" x14ac:dyDescent="0.25">
      <c r="A837" s="437" t="s">
        <v>1375</v>
      </c>
      <c r="B837" s="42" t="s">
        <v>1376</v>
      </c>
      <c r="C837" s="350" t="s">
        <v>1377</v>
      </c>
      <c r="D837" s="178">
        <v>100</v>
      </c>
      <c r="E837" s="178">
        <v>100</v>
      </c>
      <c r="F837" s="554">
        <v>70.689655172413794</v>
      </c>
      <c r="G837" s="65"/>
    </row>
    <row r="838" spans="1:7" ht="15.75" x14ac:dyDescent="0.25">
      <c r="A838" s="437" t="s">
        <v>1375</v>
      </c>
      <c r="B838" s="42" t="s">
        <v>1376</v>
      </c>
      <c r="C838" s="350" t="s">
        <v>1377</v>
      </c>
      <c r="D838" s="178">
        <v>103</v>
      </c>
      <c r="E838" s="178">
        <v>160</v>
      </c>
      <c r="F838" s="554">
        <v>143.98268398268399</v>
      </c>
      <c r="G838" s="65"/>
    </row>
    <row r="839" spans="1:7" ht="15.75" x14ac:dyDescent="0.25">
      <c r="A839" s="437" t="s">
        <v>1375</v>
      </c>
      <c r="B839" s="42" t="s">
        <v>1376</v>
      </c>
      <c r="C839" s="350" t="s">
        <v>1377</v>
      </c>
      <c r="D839" s="178">
        <v>26</v>
      </c>
      <c r="E839" s="178">
        <v>250</v>
      </c>
      <c r="F839" s="554">
        <v>231.66666666666666</v>
      </c>
      <c r="G839" s="65"/>
    </row>
    <row r="840" spans="1:7" ht="15.75" x14ac:dyDescent="0.25">
      <c r="A840" s="437" t="s">
        <v>1375</v>
      </c>
      <c r="B840" s="42" t="s">
        <v>1376</v>
      </c>
      <c r="C840" s="350" t="s">
        <v>1377</v>
      </c>
      <c r="D840" s="178">
        <v>53</v>
      </c>
      <c r="E840" s="178">
        <v>160</v>
      </c>
      <c r="F840" s="554">
        <v>157.40259740259739</v>
      </c>
      <c r="G840" s="65"/>
    </row>
    <row r="841" spans="1:7" ht="15.75" x14ac:dyDescent="0.25">
      <c r="A841" s="437" t="s">
        <v>1378</v>
      </c>
      <c r="B841" s="42" t="s">
        <v>1376</v>
      </c>
      <c r="C841" s="350" t="s">
        <v>1377</v>
      </c>
      <c r="D841" s="178">
        <v>17</v>
      </c>
      <c r="E841" s="178">
        <v>250</v>
      </c>
      <c r="F841" s="554">
        <v>235</v>
      </c>
      <c r="G841" s="65"/>
    </row>
    <row r="842" spans="1:7" ht="15.75" x14ac:dyDescent="0.25">
      <c r="A842" s="437" t="s">
        <v>1380</v>
      </c>
      <c r="B842" s="42" t="s">
        <v>1376</v>
      </c>
      <c r="C842" s="350" t="s">
        <v>1377</v>
      </c>
      <c r="D842" s="178">
        <v>29</v>
      </c>
      <c r="E842" s="178">
        <v>100</v>
      </c>
      <c r="F842" s="554">
        <v>78.620689655172413</v>
      </c>
      <c r="G842" s="65"/>
    </row>
    <row r="843" spans="1:7" ht="15.75" x14ac:dyDescent="0.25">
      <c r="A843" s="437" t="s">
        <v>1381</v>
      </c>
      <c r="B843" s="42" t="s">
        <v>1376</v>
      </c>
      <c r="C843" s="350" t="s">
        <v>1377</v>
      </c>
      <c r="D843" s="178">
        <v>111</v>
      </c>
      <c r="E843" s="178">
        <v>63</v>
      </c>
      <c r="F843" s="554">
        <v>11.351648351648343</v>
      </c>
      <c r="G843" s="65"/>
    </row>
    <row r="844" spans="1:7" ht="15.75" x14ac:dyDescent="0.25">
      <c r="A844" s="437" t="s">
        <v>1380</v>
      </c>
      <c r="B844" s="42" t="s">
        <v>1376</v>
      </c>
      <c r="C844" s="350" t="s">
        <v>1377</v>
      </c>
      <c r="D844" s="178">
        <v>112</v>
      </c>
      <c r="E844" s="178">
        <v>100</v>
      </c>
      <c r="F844" s="554">
        <v>71.724137931034477</v>
      </c>
      <c r="G844" s="65"/>
    </row>
    <row r="845" spans="1:7" ht="15.75" x14ac:dyDescent="0.25">
      <c r="A845" s="437" t="s">
        <v>1378</v>
      </c>
      <c r="B845" s="42" t="s">
        <v>1376</v>
      </c>
      <c r="C845" s="350" t="s">
        <v>1377</v>
      </c>
      <c r="D845" s="178">
        <v>113</v>
      </c>
      <c r="E845" s="178">
        <v>100</v>
      </c>
      <c r="F845" s="554">
        <v>91.724137931034477</v>
      </c>
      <c r="G845" s="65"/>
    </row>
    <row r="846" spans="1:7" ht="15.75" x14ac:dyDescent="0.25">
      <c r="A846" s="437" t="s">
        <v>1378</v>
      </c>
      <c r="B846" s="42" t="s">
        <v>1376</v>
      </c>
      <c r="C846" s="350" t="s">
        <v>1377</v>
      </c>
      <c r="D846" s="178">
        <v>114</v>
      </c>
      <c r="E846" s="178">
        <v>160</v>
      </c>
      <c r="F846" s="554">
        <v>144.41558441558442</v>
      </c>
      <c r="G846" s="65"/>
    </row>
    <row r="847" spans="1:7" ht="15.75" x14ac:dyDescent="0.25">
      <c r="A847" s="437" t="s">
        <v>1378</v>
      </c>
      <c r="B847" s="42" t="s">
        <v>1376</v>
      </c>
      <c r="C847" s="350" t="s">
        <v>1377</v>
      </c>
      <c r="D847" s="178">
        <v>116</v>
      </c>
      <c r="E847" s="178">
        <v>160</v>
      </c>
      <c r="F847" s="554">
        <v>137.05627705627705</v>
      </c>
      <c r="G847" s="65"/>
    </row>
    <row r="848" spans="1:7" ht="15.75" x14ac:dyDescent="0.25">
      <c r="A848" s="437" t="s">
        <v>1378</v>
      </c>
      <c r="B848" s="42" t="s">
        <v>1376</v>
      </c>
      <c r="C848" s="350" t="s">
        <v>1377</v>
      </c>
      <c r="D848" s="178">
        <v>117</v>
      </c>
      <c r="E848" s="178">
        <v>160</v>
      </c>
      <c r="F848" s="554">
        <v>147.44588744588745</v>
      </c>
      <c r="G848" s="65"/>
    </row>
    <row r="849" spans="1:7" ht="15.75" x14ac:dyDescent="0.25">
      <c r="A849" s="437" t="s">
        <v>1378</v>
      </c>
      <c r="B849" s="42" t="s">
        <v>1376</v>
      </c>
      <c r="C849" s="350" t="s">
        <v>1377</v>
      </c>
      <c r="D849" s="178">
        <v>118</v>
      </c>
      <c r="E849" s="178">
        <v>250</v>
      </c>
      <c r="F849" s="554">
        <v>235</v>
      </c>
      <c r="G849" s="65"/>
    </row>
    <row r="850" spans="1:7" ht="15.75" x14ac:dyDescent="0.25">
      <c r="A850" s="437" t="s">
        <v>1378</v>
      </c>
      <c r="B850" s="42" t="s">
        <v>1376</v>
      </c>
      <c r="C850" s="350" t="s">
        <v>1377</v>
      </c>
      <c r="D850" s="178">
        <v>119</v>
      </c>
      <c r="E850" s="178">
        <v>160</v>
      </c>
      <c r="F850" s="554">
        <v>139.65367965367966</v>
      </c>
      <c r="G850" s="65"/>
    </row>
    <row r="851" spans="1:7" ht="15.75" x14ac:dyDescent="0.25">
      <c r="A851" s="437" t="s">
        <v>1379</v>
      </c>
      <c r="B851" s="42" t="s">
        <v>1376</v>
      </c>
      <c r="C851" s="350" t="s">
        <v>1377</v>
      </c>
      <c r="D851" s="178">
        <v>120</v>
      </c>
      <c r="E851" s="178">
        <v>100</v>
      </c>
      <c r="F851" s="554">
        <v>81.379310344827587</v>
      </c>
      <c r="G851" s="65"/>
    </row>
    <row r="852" spans="1:7" ht="15.75" x14ac:dyDescent="0.25">
      <c r="A852" s="437" t="s">
        <v>1375</v>
      </c>
      <c r="B852" s="42" t="s">
        <v>1376</v>
      </c>
      <c r="C852" s="350" t="s">
        <v>1377</v>
      </c>
      <c r="D852" s="178">
        <v>4</v>
      </c>
      <c r="E852" s="178">
        <v>25</v>
      </c>
      <c r="F852" s="554">
        <v>60.252747252747255</v>
      </c>
      <c r="G852" s="65"/>
    </row>
    <row r="853" spans="1:7" ht="15.75" x14ac:dyDescent="0.25">
      <c r="A853" s="437" t="s">
        <v>1375</v>
      </c>
      <c r="B853" s="42" t="s">
        <v>1376</v>
      </c>
      <c r="C853" s="350" t="s">
        <v>1377</v>
      </c>
      <c r="D853" s="178">
        <v>20</v>
      </c>
      <c r="E853" s="178">
        <v>400</v>
      </c>
      <c r="F853" s="554">
        <v>379.05172413793105</v>
      </c>
      <c r="G853" s="65"/>
    </row>
    <row r="854" spans="1:7" ht="15.75" x14ac:dyDescent="0.25">
      <c r="A854" s="437" t="s">
        <v>1375</v>
      </c>
      <c r="B854" s="42" t="s">
        <v>1376</v>
      </c>
      <c r="C854" s="350" t="s">
        <v>1377</v>
      </c>
      <c r="D854" s="178">
        <v>24</v>
      </c>
      <c r="E854" s="178">
        <v>250</v>
      </c>
      <c r="F854" s="554">
        <v>220.41666666666666</v>
      </c>
      <c r="G854" s="65"/>
    </row>
    <row r="855" spans="1:7" ht="15.75" x14ac:dyDescent="0.25">
      <c r="A855" s="437" t="s">
        <v>1375</v>
      </c>
      <c r="B855" s="42" t="s">
        <v>1376</v>
      </c>
      <c r="C855" s="350" t="s">
        <v>1377</v>
      </c>
      <c r="D855" s="178">
        <v>42</v>
      </c>
      <c r="E855" s="178">
        <v>400</v>
      </c>
      <c r="F855" s="554">
        <v>390.86206896551727</v>
      </c>
      <c r="G855" s="65"/>
    </row>
    <row r="856" spans="1:7" ht="15.75" x14ac:dyDescent="0.25">
      <c r="A856" s="437" t="s">
        <v>1375</v>
      </c>
      <c r="B856" s="42" t="s">
        <v>1376</v>
      </c>
      <c r="C856" s="350" t="s">
        <v>1377</v>
      </c>
      <c r="D856" s="178">
        <v>43</v>
      </c>
      <c r="E856" s="178">
        <v>160</v>
      </c>
      <c r="F856" s="554">
        <v>129.04761904761904</v>
      </c>
      <c r="G856" s="65"/>
    </row>
    <row r="857" spans="1:7" ht="15.75" x14ac:dyDescent="0.25">
      <c r="A857" s="437" t="s">
        <v>1375</v>
      </c>
      <c r="B857" s="42" t="s">
        <v>1376</v>
      </c>
      <c r="C857" s="350" t="s">
        <v>1377</v>
      </c>
      <c r="D857" s="178">
        <v>106</v>
      </c>
      <c r="E857" s="178">
        <v>160</v>
      </c>
      <c r="F857" s="554">
        <v>139.65367965367966</v>
      </c>
      <c r="G857" s="65"/>
    </row>
    <row r="858" spans="1:7" ht="15.75" x14ac:dyDescent="0.25">
      <c r="A858" s="437" t="s">
        <v>1375</v>
      </c>
      <c r="B858" s="42" t="s">
        <v>1376</v>
      </c>
      <c r="C858" s="350" t="s">
        <v>1377</v>
      </c>
      <c r="D858" s="178">
        <v>67</v>
      </c>
      <c r="E858" s="178">
        <v>400</v>
      </c>
      <c r="F858" s="554">
        <v>386.29310344827587</v>
      </c>
      <c r="G858" s="65"/>
    </row>
    <row r="859" spans="1:7" ht="15.75" x14ac:dyDescent="0.25">
      <c r="A859" s="437" t="s">
        <v>1375</v>
      </c>
      <c r="B859" s="42" t="s">
        <v>1376</v>
      </c>
      <c r="C859" s="350" t="s">
        <v>1377</v>
      </c>
      <c r="D859" s="178">
        <v>68</v>
      </c>
      <c r="E859" s="178">
        <v>160</v>
      </c>
      <c r="F859" s="554">
        <v>143.98268398268399</v>
      </c>
      <c r="G859" s="65"/>
    </row>
    <row r="860" spans="1:7" ht="15.75" x14ac:dyDescent="0.25">
      <c r="A860" s="437" t="s">
        <v>1375</v>
      </c>
      <c r="B860" s="42" t="s">
        <v>1376</v>
      </c>
      <c r="C860" s="350" t="s">
        <v>1377</v>
      </c>
      <c r="D860" s="178">
        <v>69</v>
      </c>
      <c r="E860" s="178">
        <v>250</v>
      </c>
      <c r="F860" s="554">
        <v>215.41666666666666</v>
      </c>
      <c r="G860" s="65"/>
    </row>
    <row r="861" spans="1:7" ht="15.75" x14ac:dyDescent="0.25">
      <c r="A861" s="437" t="s">
        <v>1375</v>
      </c>
      <c r="B861" s="42" t="s">
        <v>1376</v>
      </c>
      <c r="C861" s="350" t="s">
        <v>1377</v>
      </c>
      <c r="D861" s="178">
        <v>70</v>
      </c>
      <c r="E861" s="178">
        <v>250</v>
      </c>
      <c r="F861" s="554">
        <v>235.27777777777777</v>
      </c>
      <c r="G861" s="65"/>
    </row>
    <row r="862" spans="1:7" ht="15.75" x14ac:dyDescent="0.25">
      <c r="A862" s="437" t="s">
        <v>1375</v>
      </c>
      <c r="B862" s="42" t="s">
        <v>1376</v>
      </c>
      <c r="C862" s="350" t="s">
        <v>1377</v>
      </c>
      <c r="D862" s="178">
        <v>71</v>
      </c>
      <c r="E862" s="178">
        <v>100</v>
      </c>
      <c r="F862" s="554">
        <v>83.103448275862064</v>
      </c>
      <c r="G862" s="65"/>
    </row>
    <row r="863" spans="1:7" ht="15.75" x14ac:dyDescent="0.25">
      <c r="A863" s="437" t="s">
        <v>1375</v>
      </c>
      <c r="B863" s="42" t="s">
        <v>1376</v>
      </c>
      <c r="C863" s="350" t="s">
        <v>1377</v>
      </c>
      <c r="D863" s="178">
        <v>72</v>
      </c>
      <c r="E863" s="178">
        <v>160</v>
      </c>
      <c r="F863" s="554">
        <v>144.19913419913419</v>
      </c>
      <c r="G863" s="65"/>
    </row>
    <row r="864" spans="1:7" ht="15.75" x14ac:dyDescent="0.25">
      <c r="A864" s="437" t="s">
        <v>1375</v>
      </c>
      <c r="B864" s="42" t="s">
        <v>1376</v>
      </c>
      <c r="C864" s="350" t="s">
        <v>1377</v>
      </c>
      <c r="D864" s="178">
        <v>75</v>
      </c>
      <c r="E864" s="178">
        <v>250</v>
      </c>
      <c r="F864" s="554">
        <v>239.72222222222223</v>
      </c>
      <c r="G864" s="65"/>
    </row>
    <row r="865" spans="1:7" ht="15.75" x14ac:dyDescent="0.25">
      <c r="A865" s="437" t="s">
        <v>1375</v>
      </c>
      <c r="B865" s="42" t="s">
        <v>1376</v>
      </c>
      <c r="C865" s="350" t="s">
        <v>1377</v>
      </c>
      <c r="D865" s="178">
        <v>76</v>
      </c>
      <c r="E865" s="178">
        <v>100</v>
      </c>
      <c r="F865" s="554">
        <v>60.344827586206897</v>
      </c>
      <c r="G865" s="65"/>
    </row>
    <row r="866" spans="1:7" ht="15.75" x14ac:dyDescent="0.25">
      <c r="A866" s="437" t="s">
        <v>1375</v>
      </c>
      <c r="B866" s="42" t="s">
        <v>1376</v>
      </c>
      <c r="C866" s="350" t="s">
        <v>1377</v>
      </c>
      <c r="D866" s="178">
        <v>87</v>
      </c>
      <c r="E866" s="178">
        <v>160</v>
      </c>
      <c r="F866" s="554">
        <v>147.44588744588745</v>
      </c>
      <c r="G866" s="65"/>
    </row>
    <row r="867" spans="1:7" ht="15.75" x14ac:dyDescent="0.25">
      <c r="A867" s="437" t="s">
        <v>1375</v>
      </c>
      <c r="B867" s="42" t="s">
        <v>1376</v>
      </c>
      <c r="C867" s="350" t="s">
        <v>1377</v>
      </c>
      <c r="D867" s="178">
        <v>88</v>
      </c>
      <c r="E867" s="178">
        <v>100</v>
      </c>
      <c r="F867" s="554">
        <v>53.241379310344826</v>
      </c>
      <c r="G867" s="65"/>
    </row>
    <row r="868" spans="1:7" ht="15.75" x14ac:dyDescent="0.25">
      <c r="A868" s="437" t="s">
        <v>1375</v>
      </c>
      <c r="B868" s="42" t="s">
        <v>1376</v>
      </c>
      <c r="C868" s="350" t="s">
        <v>1377</v>
      </c>
      <c r="D868" s="178">
        <v>95</v>
      </c>
      <c r="E868" s="178">
        <v>400</v>
      </c>
      <c r="F868" s="554">
        <v>392.32758620689657</v>
      </c>
      <c r="G868" s="65"/>
    </row>
    <row r="869" spans="1:7" ht="15.75" x14ac:dyDescent="0.25">
      <c r="A869" s="437" t="s">
        <v>1375</v>
      </c>
      <c r="B869" s="42" t="s">
        <v>1376</v>
      </c>
      <c r="C869" s="350" t="s">
        <v>1377</v>
      </c>
      <c r="D869" s="178">
        <v>96</v>
      </c>
      <c r="E869" s="178">
        <v>160</v>
      </c>
      <c r="F869" s="554">
        <v>134.45887445887445</v>
      </c>
      <c r="G869" s="65"/>
    </row>
    <row r="870" spans="1:7" ht="15.75" x14ac:dyDescent="0.25">
      <c r="A870" s="437" t="s">
        <v>1375</v>
      </c>
      <c r="B870" s="42" t="s">
        <v>1376</v>
      </c>
      <c r="C870" s="350" t="s">
        <v>1377</v>
      </c>
      <c r="D870" s="178">
        <v>97</v>
      </c>
      <c r="E870" s="178">
        <v>100</v>
      </c>
      <c r="F870" s="554">
        <v>74</v>
      </c>
      <c r="G870" s="65"/>
    </row>
    <row r="871" spans="1:7" ht="15.75" x14ac:dyDescent="0.25">
      <c r="A871" s="437" t="s">
        <v>1375</v>
      </c>
      <c r="B871" s="42" t="s">
        <v>1376</v>
      </c>
      <c r="C871" s="350" t="s">
        <v>1377</v>
      </c>
      <c r="D871" s="178">
        <v>121</v>
      </c>
      <c r="E871" s="178">
        <v>400</v>
      </c>
      <c r="F871" s="554">
        <v>385.51724137931035</v>
      </c>
      <c r="G871" s="65"/>
    </row>
    <row r="872" spans="1:7" ht="15.75" x14ac:dyDescent="0.25">
      <c r="A872" s="437" t="s">
        <v>1375</v>
      </c>
      <c r="B872" s="42" t="s">
        <v>1376</v>
      </c>
      <c r="C872" s="350" t="s">
        <v>1377</v>
      </c>
      <c r="D872" s="178">
        <v>101</v>
      </c>
      <c r="E872" s="178">
        <v>160</v>
      </c>
      <c r="F872" s="554">
        <v>148.52813852813853</v>
      </c>
      <c r="G872" s="65"/>
    </row>
    <row r="873" spans="1:7" ht="15.75" x14ac:dyDescent="0.25">
      <c r="A873" s="437" t="s">
        <v>1382</v>
      </c>
      <c r="B873" s="42" t="s">
        <v>1376</v>
      </c>
      <c r="C873" s="350" t="s">
        <v>1377</v>
      </c>
      <c r="D873" s="178">
        <v>7</v>
      </c>
      <c r="E873" s="178">
        <v>160</v>
      </c>
      <c r="F873" s="554">
        <v>89.310344827586206</v>
      </c>
      <c r="G873" s="65"/>
    </row>
    <row r="874" spans="1:7" ht="15.75" x14ac:dyDescent="0.25">
      <c r="A874" s="437" t="s">
        <v>1382</v>
      </c>
      <c r="B874" s="42" t="s">
        <v>1376</v>
      </c>
      <c r="C874" s="350" t="s">
        <v>1377</v>
      </c>
      <c r="D874" s="178">
        <v>38</v>
      </c>
      <c r="E874" s="178">
        <v>315</v>
      </c>
      <c r="F874" s="554">
        <v>148.3116883116883</v>
      </c>
      <c r="G874" s="65"/>
    </row>
    <row r="875" spans="1:7" ht="15.75" x14ac:dyDescent="0.25">
      <c r="A875" s="437" t="s">
        <v>1382</v>
      </c>
      <c r="B875" s="42" t="s">
        <v>1376</v>
      </c>
      <c r="C875" s="350" t="s">
        <v>1377</v>
      </c>
      <c r="D875" s="178">
        <v>8</v>
      </c>
      <c r="E875" s="178">
        <v>160</v>
      </c>
      <c r="F875" s="554">
        <v>312.69230769230768</v>
      </c>
      <c r="G875" s="65"/>
    </row>
    <row r="876" spans="1:7" ht="15.75" x14ac:dyDescent="0.25">
      <c r="A876" s="437" t="s">
        <v>1383</v>
      </c>
      <c r="B876" s="42" t="s">
        <v>1376</v>
      </c>
      <c r="C876" s="350" t="s">
        <v>1377</v>
      </c>
      <c r="D876" s="178">
        <v>10</v>
      </c>
      <c r="E876" s="178">
        <v>160</v>
      </c>
      <c r="F876" s="554">
        <v>149.82683982683983</v>
      </c>
      <c r="G876" s="432" t="s">
        <v>856</v>
      </c>
    </row>
    <row r="877" spans="1:7" ht="15.75" x14ac:dyDescent="0.25">
      <c r="A877" s="437" t="s">
        <v>1384</v>
      </c>
      <c r="B877" s="42" t="s">
        <v>1376</v>
      </c>
      <c r="C877" s="350" t="s">
        <v>1377</v>
      </c>
      <c r="D877" s="178">
        <v>11</v>
      </c>
      <c r="E877" s="178">
        <v>160</v>
      </c>
      <c r="F877" s="555">
        <v>110</v>
      </c>
      <c r="G877" s="432" t="s">
        <v>856</v>
      </c>
    </row>
    <row r="878" spans="1:7" ht="15.75" x14ac:dyDescent="0.25">
      <c r="A878" s="437" t="s">
        <v>1384</v>
      </c>
      <c r="B878" s="42" t="s">
        <v>1376</v>
      </c>
      <c r="C878" s="350" t="s">
        <v>1377</v>
      </c>
      <c r="D878" s="178">
        <v>13</v>
      </c>
      <c r="E878" s="178">
        <v>160</v>
      </c>
      <c r="F878" s="555">
        <v>90.34482758620689</v>
      </c>
      <c r="G878" s="65"/>
    </row>
    <row r="879" spans="1:7" ht="15.75" x14ac:dyDescent="0.25">
      <c r="A879" s="437" t="s">
        <v>1383</v>
      </c>
      <c r="B879" s="42" t="s">
        <v>1376</v>
      </c>
      <c r="C879" s="350" t="s">
        <v>1377</v>
      </c>
      <c r="D879" s="178">
        <v>18</v>
      </c>
      <c r="E879" s="178">
        <v>250</v>
      </c>
      <c r="F879" s="554">
        <v>140.73593073593074</v>
      </c>
      <c r="G879" s="65"/>
    </row>
    <row r="880" spans="1:7" ht="15.75" x14ac:dyDescent="0.25">
      <c r="A880" s="437" t="s">
        <v>1383</v>
      </c>
      <c r="B880" s="42" t="s">
        <v>1376</v>
      </c>
      <c r="C880" s="350" t="s">
        <v>1377</v>
      </c>
      <c r="D880" s="178">
        <v>19</v>
      </c>
      <c r="E880" s="178">
        <v>160</v>
      </c>
      <c r="F880" s="554">
        <v>242.63888888888889</v>
      </c>
      <c r="G880" s="65"/>
    </row>
    <row r="881" spans="1:7" ht="15.75" x14ac:dyDescent="0.25">
      <c r="A881" s="437" t="s">
        <v>1383</v>
      </c>
      <c r="B881" s="42" t="s">
        <v>1376</v>
      </c>
      <c r="C881" s="350" t="s">
        <v>1377</v>
      </c>
      <c r="D881" s="178">
        <v>46</v>
      </c>
      <c r="E881" s="178">
        <v>100</v>
      </c>
      <c r="F881" s="554">
        <v>140.95238095238096</v>
      </c>
      <c r="G881" s="65"/>
    </row>
    <row r="882" spans="1:7" ht="15.75" x14ac:dyDescent="0.25">
      <c r="A882" s="437" t="s">
        <v>1383</v>
      </c>
      <c r="B882" s="42" t="s">
        <v>1376</v>
      </c>
      <c r="C882" s="350" t="s">
        <v>1377</v>
      </c>
      <c r="D882" s="178">
        <v>47</v>
      </c>
      <c r="E882" s="178">
        <v>100</v>
      </c>
      <c r="F882" s="554">
        <v>86.551724137931032</v>
      </c>
      <c r="G882" s="65"/>
    </row>
    <row r="883" spans="1:7" ht="15.75" x14ac:dyDescent="0.25">
      <c r="A883" s="437" t="s">
        <v>1385</v>
      </c>
      <c r="B883" s="42" t="s">
        <v>1376</v>
      </c>
      <c r="C883" s="350" t="s">
        <v>1377</v>
      </c>
      <c r="D883" s="178">
        <v>21</v>
      </c>
      <c r="E883" s="178">
        <v>63</v>
      </c>
      <c r="F883" s="554">
        <v>84.551724137931032</v>
      </c>
      <c r="G883" s="65"/>
    </row>
    <row r="884" spans="1:7" ht="15.75" x14ac:dyDescent="0.25">
      <c r="A884" s="437" t="s">
        <v>1385</v>
      </c>
      <c r="B884" s="42" t="s">
        <v>1376</v>
      </c>
      <c r="C884" s="350" t="s">
        <v>1377</v>
      </c>
      <c r="D884" s="178">
        <v>24</v>
      </c>
      <c r="E884" s="178">
        <v>160</v>
      </c>
      <c r="F884" s="554">
        <v>46.846153846153847</v>
      </c>
      <c r="G884" s="65"/>
    </row>
    <row r="885" spans="1:7" ht="15.75" x14ac:dyDescent="0.25">
      <c r="A885" s="437" t="s">
        <v>1385</v>
      </c>
      <c r="B885" s="42" t="s">
        <v>1376</v>
      </c>
      <c r="C885" s="350" t="s">
        <v>1377</v>
      </c>
      <c r="D885" s="178">
        <v>25</v>
      </c>
      <c r="E885" s="178">
        <v>160</v>
      </c>
      <c r="F885" s="554">
        <v>149.26406926406926</v>
      </c>
      <c r="G885" s="65"/>
    </row>
    <row r="886" spans="1:7" ht="15.75" x14ac:dyDescent="0.25">
      <c r="A886" s="437" t="s">
        <v>1385</v>
      </c>
      <c r="B886" s="42" t="s">
        <v>1376</v>
      </c>
      <c r="C886" s="350" t="s">
        <v>1377</v>
      </c>
      <c r="D886" s="178">
        <v>26</v>
      </c>
      <c r="E886" s="178">
        <v>160</v>
      </c>
      <c r="F886" s="554">
        <v>143.11688311688312</v>
      </c>
      <c r="G886" s="65"/>
    </row>
    <row r="887" spans="1:7" ht="15.75" x14ac:dyDescent="0.25">
      <c r="A887" s="437" t="s">
        <v>1385</v>
      </c>
      <c r="B887" s="42" t="s">
        <v>1376</v>
      </c>
      <c r="C887" s="350" t="s">
        <v>1377</v>
      </c>
      <c r="D887" s="178">
        <v>27</v>
      </c>
      <c r="E887" s="178">
        <v>100</v>
      </c>
      <c r="F887" s="554">
        <v>138.78787878787878</v>
      </c>
      <c r="G887" s="65"/>
    </row>
    <row r="888" spans="1:7" ht="15.75" x14ac:dyDescent="0.25">
      <c r="A888" s="437" t="s">
        <v>1385</v>
      </c>
      <c r="B888" s="42" t="s">
        <v>1376</v>
      </c>
      <c r="C888" s="350" t="s">
        <v>1377</v>
      </c>
      <c r="D888" s="178">
        <v>28</v>
      </c>
      <c r="E888" s="178">
        <v>63</v>
      </c>
      <c r="F888" s="554">
        <v>77.241379310344826</v>
      </c>
      <c r="G888" s="65"/>
    </row>
    <row r="889" spans="1:7" ht="15.75" x14ac:dyDescent="0.25">
      <c r="A889" s="437" t="s">
        <v>1385</v>
      </c>
      <c r="B889" s="42" t="s">
        <v>1376</v>
      </c>
      <c r="C889" s="350" t="s">
        <v>1377</v>
      </c>
      <c r="D889" s="178">
        <v>29</v>
      </c>
      <c r="E889" s="178">
        <v>400</v>
      </c>
      <c r="F889" s="554">
        <v>30.582417582417584</v>
      </c>
      <c r="G889" s="65"/>
    </row>
    <row r="890" spans="1:7" ht="15.75" x14ac:dyDescent="0.25">
      <c r="A890" s="437" t="s">
        <v>1385</v>
      </c>
      <c r="B890" s="42" t="s">
        <v>1376</v>
      </c>
      <c r="C890" s="350" t="s">
        <v>1377</v>
      </c>
      <c r="D890" s="178">
        <v>32</v>
      </c>
      <c r="E890" s="178">
        <v>160</v>
      </c>
      <c r="F890" s="554">
        <v>396.98275862068965</v>
      </c>
      <c r="G890" s="65"/>
    </row>
    <row r="891" spans="1:7" ht="15.75" x14ac:dyDescent="0.25">
      <c r="A891" s="437" t="s">
        <v>1385</v>
      </c>
      <c r="B891" s="42" t="s">
        <v>1376</v>
      </c>
      <c r="C891" s="350" t="s">
        <v>1377</v>
      </c>
      <c r="D891" s="178">
        <v>33</v>
      </c>
      <c r="E891" s="178">
        <v>250</v>
      </c>
      <c r="F891" s="554">
        <v>144.19913419913419</v>
      </c>
      <c r="G891" s="65"/>
    </row>
    <row r="892" spans="1:7" ht="15.75" x14ac:dyDescent="0.25">
      <c r="A892" s="437" t="s">
        <v>1385</v>
      </c>
      <c r="B892" s="42" t="s">
        <v>1376</v>
      </c>
      <c r="C892" s="350" t="s">
        <v>1377</v>
      </c>
      <c r="D892" s="178">
        <v>34</v>
      </c>
      <c r="E892" s="178">
        <v>100</v>
      </c>
      <c r="F892" s="554">
        <v>239.16666666666666</v>
      </c>
      <c r="G892" s="65"/>
    </row>
    <row r="893" spans="1:7" ht="15.75" x14ac:dyDescent="0.25">
      <c r="A893" s="437" t="s">
        <v>1385</v>
      </c>
      <c r="B893" s="42" t="s">
        <v>1376</v>
      </c>
      <c r="C893" s="350" t="s">
        <v>1377</v>
      </c>
      <c r="D893" s="178">
        <v>37</v>
      </c>
      <c r="E893" s="178">
        <v>63</v>
      </c>
      <c r="F893" s="554">
        <v>74.137931034482762</v>
      </c>
      <c r="G893" s="65"/>
    </row>
    <row r="894" spans="1:7" ht="15.75" x14ac:dyDescent="0.25">
      <c r="A894" s="183" t="s">
        <v>1386</v>
      </c>
      <c r="B894" s="513" t="s">
        <v>1376</v>
      </c>
      <c r="C894" s="71" t="s">
        <v>1377</v>
      </c>
      <c r="D894" s="178">
        <v>39</v>
      </c>
      <c r="E894" s="178">
        <v>100</v>
      </c>
      <c r="F894" s="556">
        <v>52.010989010989007</v>
      </c>
      <c r="G894" s="65"/>
    </row>
    <row r="895" spans="1:7" ht="15.75" x14ac:dyDescent="0.25">
      <c r="A895" s="183" t="s">
        <v>1387</v>
      </c>
      <c r="B895" s="513" t="s">
        <v>1376</v>
      </c>
      <c r="C895" s="71" t="s">
        <v>1377</v>
      </c>
      <c r="D895" s="178">
        <v>44</v>
      </c>
      <c r="E895" s="178">
        <v>60</v>
      </c>
      <c r="F895" s="556">
        <v>81.724137931034477</v>
      </c>
      <c r="G895" s="65"/>
    </row>
    <row r="896" spans="1:7" ht="15.75" x14ac:dyDescent="0.25">
      <c r="A896" s="183" t="s">
        <v>176</v>
      </c>
      <c r="B896" s="513" t="s">
        <v>1376</v>
      </c>
      <c r="C896" s="71" t="s">
        <v>1377</v>
      </c>
      <c r="D896" s="178">
        <v>75</v>
      </c>
      <c r="E896" s="178">
        <v>250</v>
      </c>
      <c r="F896" s="556">
        <v>35.517241379310342</v>
      </c>
      <c r="G896" s="65"/>
    </row>
    <row r="897" spans="1:7" ht="15.75" x14ac:dyDescent="0.25">
      <c r="A897" s="183" t="s">
        <v>1388</v>
      </c>
      <c r="B897" s="513" t="s">
        <v>1376</v>
      </c>
      <c r="C897" s="71" t="s">
        <v>1377</v>
      </c>
      <c r="D897" s="178">
        <v>1</v>
      </c>
      <c r="E897" s="178">
        <v>160</v>
      </c>
      <c r="F897" s="556">
        <v>246.52777777777777</v>
      </c>
      <c r="G897" s="65"/>
    </row>
    <row r="898" spans="1:7" ht="15.75" x14ac:dyDescent="0.25">
      <c r="A898" s="183" t="s">
        <v>1388</v>
      </c>
      <c r="B898" s="513" t="s">
        <v>1376</v>
      </c>
      <c r="C898" s="71" t="s">
        <v>1377</v>
      </c>
      <c r="D898" s="178">
        <v>2</v>
      </c>
      <c r="E898" s="178">
        <v>100</v>
      </c>
      <c r="F898" s="556">
        <v>148.0952380952381</v>
      </c>
      <c r="G898" s="65"/>
    </row>
    <row r="899" spans="1:7" ht="15.75" x14ac:dyDescent="0.25">
      <c r="A899" s="183" t="s">
        <v>1388</v>
      </c>
      <c r="B899" s="513" t="s">
        <v>1376</v>
      </c>
      <c r="C899" s="71" t="s">
        <v>1377</v>
      </c>
      <c r="D899" s="178">
        <v>6</v>
      </c>
      <c r="E899" s="178">
        <v>160</v>
      </c>
      <c r="F899" s="556">
        <v>100</v>
      </c>
      <c r="G899" s="65"/>
    </row>
    <row r="900" spans="1:7" ht="15.75" x14ac:dyDescent="0.25">
      <c r="A900" s="183" t="s">
        <v>1388</v>
      </c>
      <c r="B900" s="513" t="s">
        <v>1376</v>
      </c>
      <c r="C900" s="71" t="s">
        <v>1377</v>
      </c>
      <c r="D900" s="178">
        <v>7</v>
      </c>
      <c r="E900" s="178">
        <v>250</v>
      </c>
      <c r="F900" s="556">
        <v>76.896551724137936</v>
      </c>
      <c r="G900" s="65"/>
    </row>
    <row r="901" spans="1:7" ht="15.75" x14ac:dyDescent="0.25">
      <c r="A901" s="183" t="s">
        <v>1388</v>
      </c>
      <c r="B901" s="513" t="s">
        <v>1376</v>
      </c>
      <c r="C901" s="71" t="s">
        <v>1377</v>
      </c>
      <c r="D901" s="178">
        <v>8</v>
      </c>
      <c r="E901" s="178">
        <v>250</v>
      </c>
      <c r="F901" s="556">
        <v>151.12554112554113</v>
      </c>
      <c r="G901" s="65"/>
    </row>
    <row r="902" spans="1:7" ht="15.75" x14ac:dyDescent="0.25">
      <c r="A902" s="183" t="s">
        <v>1388</v>
      </c>
      <c r="B902" s="513" t="s">
        <v>1376</v>
      </c>
      <c r="C902" s="71" t="s">
        <v>1377</v>
      </c>
      <c r="D902" s="178">
        <v>20</v>
      </c>
      <c r="E902" s="178">
        <v>160</v>
      </c>
      <c r="F902" s="556">
        <v>243.19444444444446</v>
      </c>
      <c r="G902" s="65"/>
    </row>
    <row r="903" spans="1:7" ht="15.75" x14ac:dyDescent="0.25">
      <c r="A903" s="183" t="s">
        <v>1389</v>
      </c>
      <c r="B903" s="513" t="s">
        <v>1376</v>
      </c>
      <c r="C903" s="71" t="s">
        <v>1377</v>
      </c>
      <c r="D903" s="178">
        <v>21</v>
      </c>
      <c r="E903" s="178">
        <v>160</v>
      </c>
      <c r="F903" s="556">
        <v>240.69444444444446</v>
      </c>
      <c r="G903" s="65"/>
    </row>
    <row r="904" spans="1:7" ht="15.75" x14ac:dyDescent="0.25">
      <c r="A904" s="183" t="s">
        <v>1389</v>
      </c>
      <c r="B904" s="513" t="s">
        <v>1376</v>
      </c>
      <c r="C904" s="71" t="s">
        <v>1377</v>
      </c>
      <c r="D904" s="178">
        <v>2</v>
      </c>
      <c r="E904" s="178">
        <v>250</v>
      </c>
      <c r="F904" s="556">
        <v>148.74458874458875</v>
      </c>
      <c r="G904" s="65"/>
    </row>
    <row r="905" spans="1:7" ht="15.75" x14ac:dyDescent="0.25">
      <c r="A905" s="183" t="s">
        <v>1389</v>
      </c>
      <c r="B905" s="513" t="s">
        <v>1376</v>
      </c>
      <c r="C905" s="71" t="s">
        <v>1377</v>
      </c>
      <c r="D905" s="178">
        <v>3</v>
      </c>
      <c r="E905" s="178">
        <v>160</v>
      </c>
      <c r="F905" s="556">
        <v>147.22943722943722</v>
      </c>
      <c r="G905" s="65"/>
    </row>
    <row r="906" spans="1:7" ht="15.75" x14ac:dyDescent="0.25">
      <c r="A906" s="183" t="s">
        <v>1389</v>
      </c>
      <c r="B906" s="513" t="s">
        <v>1376</v>
      </c>
      <c r="C906" s="71" t="s">
        <v>1377</v>
      </c>
      <c r="D906" s="178">
        <v>4</v>
      </c>
      <c r="E906" s="178">
        <v>160</v>
      </c>
      <c r="F906" s="556">
        <v>242.38888888888889</v>
      </c>
      <c r="G906" s="65"/>
    </row>
    <row r="907" spans="1:7" ht="15.75" x14ac:dyDescent="0.25">
      <c r="A907" s="183" t="s">
        <v>1389</v>
      </c>
      <c r="B907" s="42" t="s">
        <v>1376</v>
      </c>
      <c r="C907" s="350" t="s">
        <v>1377</v>
      </c>
      <c r="D907" s="178">
        <v>5</v>
      </c>
      <c r="E907" s="178">
        <v>160</v>
      </c>
      <c r="F907" s="554">
        <v>145.54112554112555</v>
      </c>
      <c r="G907" s="65"/>
    </row>
    <row r="908" spans="1:7" ht="15.75" x14ac:dyDescent="0.25">
      <c r="A908" s="183" t="s">
        <v>1389</v>
      </c>
      <c r="B908" s="42" t="s">
        <v>1376</v>
      </c>
      <c r="C908" s="350" t="s">
        <v>1377</v>
      </c>
      <c r="D908" s="178">
        <v>14</v>
      </c>
      <c r="E908" s="178">
        <v>250</v>
      </c>
      <c r="F908" s="554">
        <v>150.82251082251082</v>
      </c>
      <c r="G908" s="65"/>
    </row>
    <row r="909" spans="1:7" ht="15.75" x14ac:dyDescent="0.25">
      <c r="A909" s="437" t="s">
        <v>1390</v>
      </c>
      <c r="B909" s="42" t="s">
        <v>1376</v>
      </c>
      <c r="C909" s="350" t="s">
        <v>1377</v>
      </c>
      <c r="D909" s="178">
        <v>14</v>
      </c>
      <c r="E909" s="178">
        <v>250</v>
      </c>
      <c r="F909" s="554">
        <v>146.4069264069264</v>
      </c>
      <c r="G909" s="65"/>
    </row>
    <row r="910" spans="1:7" ht="15.75" x14ac:dyDescent="0.25">
      <c r="A910" s="437" t="s">
        <v>1390</v>
      </c>
      <c r="B910" s="42" t="s">
        <v>1376</v>
      </c>
      <c r="C910" s="350" t="s">
        <v>1377</v>
      </c>
      <c r="D910" s="178">
        <v>17</v>
      </c>
      <c r="E910" s="178">
        <v>160</v>
      </c>
      <c r="F910" s="554">
        <v>243.77777777777777</v>
      </c>
      <c r="G910" s="65"/>
    </row>
    <row r="911" spans="1:7" ht="15.75" x14ac:dyDescent="0.25">
      <c r="A911" s="437" t="s">
        <v>1390</v>
      </c>
      <c r="B911" s="42" t="s">
        <v>1376</v>
      </c>
      <c r="C911" s="350" t="s">
        <v>1377</v>
      </c>
      <c r="D911" s="178">
        <v>18</v>
      </c>
      <c r="E911" s="178">
        <v>63</v>
      </c>
      <c r="F911" s="554">
        <v>249.16666666666666</v>
      </c>
      <c r="G911" s="65"/>
    </row>
    <row r="912" spans="1:7" ht="15.75" x14ac:dyDescent="0.25">
      <c r="A912" s="437" t="s">
        <v>1390</v>
      </c>
      <c r="B912" s="42" t="s">
        <v>1376</v>
      </c>
      <c r="C912" s="350" t="s">
        <v>1377</v>
      </c>
      <c r="D912" s="178">
        <v>21</v>
      </c>
      <c r="E912" s="178">
        <v>160</v>
      </c>
      <c r="F912" s="554">
        <v>154.15584415584416</v>
      </c>
      <c r="G912" s="65"/>
    </row>
    <row r="913" spans="1:7" ht="15.75" x14ac:dyDescent="0.25">
      <c r="A913" s="437" t="s">
        <v>1390</v>
      </c>
      <c r="B913" s="42" t="s">
        <v>1376</v>
      </c>
      <c r="C913" s="350" t="s">
        <v>1377</v>
      </c>
      <c r="D913" s="178">
        <v>23</v>
      </c>
      <c r="E913" s="178">
        <v>250</v>
      </c>
      <c r="F913" s="554">
        <v>48.164835164835168</v>
      </c>
      <c r="G913" s="65"/>
    </row>
    <row r="914" spans="1:7" ht="15.75" x14ac:dyDescent="0.25">
      <c r="A914" s="183" t="s">
        <v>1391</v>
      </c>
      <c r="B914" s="42" t="s">
        <v>1376</v>
      </c>
      <c r="C914" s="350" t="s">
        <v>1377</v>
      </c>
      <c r="D914" s="178">
        <v>1</v>
      </c>
      <c r="E914" s="178">
        <v>160</v>
      </c>
      <c r="F914" s="554">
        <v>147.66233766233768</v>
      </c>
      <c r="G914" s="65"/>
    </row>
    <row r="915" spans="1:7" ht="15.75" x14ac:dyDescent="0.25">
      <c r="A915" s="183" t="s">
        <v>1391</v>
      </c>
      <c r="B915" s="42" t="s">
        <v>1376</v>
      </c>
      <c r="C915" s="350" t="s">
        <v>1377</v>
      </c>
      <c r="D915" s="178">
        <v>3</v>
      </c>
      <c r="E915" s="178">
        <v>100</v>
      </c>
      <c r="F915" s="554">
        <v>243.19444444444446</v>
      </c>
      <c r="G915" s="65"/>
    </row>
    <row r="916" spans="1:7" ht="15.75" x14ac:dyDescent="0.25">
      <c r="A916" s="437" t="s">
        <v>1392</v>
      </c>
      <c r="B916" s="42" t="s">
        <v>1376</v>
      </c>
      <c r="C916" s="350" t="s">
        <v>1377</v>
      </c>
      <c r="D916" s="178">
        <v>4</v>
      </c>
      <c r="E916" s="178">
        <v>250</v>
      </c>
      <c r="F916" s="554">
        <v>147.22943722943722</v>
      </c>
      <c r="G916" s="65"/>
    </row>
    <row r="917" spans="1:7" ht="15.75" x14ac:dyDescent="0.25">
      <c r="A917" s="437" t="s">
        <v>1393</v>
      </c>
      <c r="B917" s="42" t="s">
        <v>1376</v>
      </c>
      <c r="C917" s="350" t="s">
        <v>1377</v>
      </c>
      <c r="D917" s="178">
        <v>10</v>
      </c>
      <c r="E917" s="178">
        <v>100</v>
      </c>
      <c r="F917" s="554">
        <v>65.172413793103459</v>
      </c>
      <c r="G917" s="65"/>
    </row>
    <row r="918" spans="1:7" ht="15.75" x14ac:dyDescent="0.25">
      <c r="A918" s="437" t="s">
        <v>1393</v>
      </c>
      <c r="B918" s="42" t="s">
        <v>1376</v>
      </c>
      <c r="C918" s="350" t="s">
        <v>1377</v>
      </c>
      <c r="D918" s="178">
        <v>11</v>
      </c>
      <c r="E918" s="178">
        <v>100</v>
      </c>
      <c r="F918" s="554">
        <v>242.36111111111111</v>
      </c>
      <c r="G918" s="65"/>
    </row>
    <row r="919" spans="1:7" ht="15.75" x14ac:dyDescent="0.25">
      <c r="A919" s="437" t="s">
        <v>1393</v>
      </c>
      <c r="B919" s="42" t="s">
        <v>1376</v>
      </c>
      <c r="C919" s="350" t="s">
        <v>1377</v>
      </c>
      <c r="D919" s="178">
        <v>13</v>
      </c>
      <c r="E919" s="178">
        <v>63</v>
      </c>
      <c r="F919" s="554">
        <v>81.793103448275872</v>
      </c>
      <c r="G919" s="65"/>
    </row>
    <row r="920" spans="1:7" ht="15.75" x14ac:dyDescent="0.25">
      <c r="A920" s="437" t="s">
        <v>1393</v>
      </c>
      <c r="B920" s="42" t="s">
        <v>1376</v>
      </c>
      <c r="C920" s="350" t="s">
        <v>1377</v>
      </c>
      <c r="D920" s="178">
        <v>16</v>
      </c>
      <c r="E920" s="178">
        <v>250</v>
      </c>
      <c r="F920" s="554">
        <v>93.103448275862064</v>
      </c>
      <c r="G920" s="65"/>
    </row>
    <row r="921" spans="1:7" ht="15.75" x14ac:dyDescent="0.25">
      <c r="A921" s="437" t="s">
        <v>1384</v>
      </c>
      <c r="B921" s="42" t="s">
        <v>1376</v>
      </c>
      <c r="C921" s="350" t="s">
        <v>1377</v>
      </c>
      <c r="D921" s="178">
        <v>23</v>
      </c>
      <c r="E921" s="178">
        <v>100</v>
      </c>
      <c r="F921" s="554">
        <v>51.46153846153846</v>
      </c>
      <c r="G921" s="65"/>
    </row>
    <row r="922" spans="1:7" ht="15.75" x14ac:dyDescent="0.25">
      <c r="A922" s="437" t="s">
        <v>1384</v>
      </c>
      <c r="B922" s="42" t="s">
        <v>1376</v>
      </c>
      <c r="C922" s="350" t="s">
        <v>1377</v>
      </c>
      <c r="D922" s="178">
        <v>10</v>
      </c>
      <c r="E922" s="178">
        <v>160</v>
      </c>
      <c r="F922" s="554">
        <v>247.77777777777777</v>
      </c>
      <c r="G922" s="65"/>
    </row>
    <row r="923" spans="1:7" ht="15.75" x14ac:dyDescent="0.25">
      <c r="A923" s="437" t="s">
        <v>1384</v>
      </c>
      <c r="B923" s="42" t="s">
        <v>1376</v>
      </c>
      <c r="C923" s="350" t="s">
        <v>1377</v>
      </c>
      <c r="D923" s="178">
        <v>11</v>
      </c>
      <c r="E923" s="178">
        <v>100</v>
      </c>
      <c r="F923" s="554">
        <v>90.689655172413794</v>
      </c>
      <c r="G923" s="65"/>
    </row>
    <row r="924" spans="1:7" ht="15.75" x14ac:dyDescent="0.25">
      <c r="A924" s="437" t="s">
        <v>1384</v>
      </c>
      <c r="B924" s="42" t="s">
        <v>1376</v>
      </c>
      <c r="C924" s="350" t="s">
        <v>1377</v>
      </c>
      <c r="D924" s="178">
        <v>13</v>
      </c>
      <c r="E924" s="178">
        <v>63</v>
      </c>
      <c r="F924" s="554">
        <v>151.99134199134198</v>
      </c>
      <c r="G924" s="65"/>
    </row>
    <row r="925" spans="1:7" ht="15.75" x14ac:dyDescent="0.25">
      <c r="A925" s="437" t="s">
        <v>1394</v>
      </c>
      <c r="B925" s="42" t="s">
        <v>1376</v>
      </c>
      <c r="C925" s="350" t="s">
        <v>1377</v>
      </c>
      <c r="D925" s="178">
        <v>27</v>
      </c>
      <c r="E925" s="178">
        <v>160</v>
      </c>
      <c r="F925" s="554">
        <v>155.86206896551724</v>
      </c>
      <c r="G925" s="65"/>
    </row>
    <row r="926" spans="1:7" ht="15.75" x14ac:dyDescent="0.25">
      <c r="A926" s="437" t="s">
        <v>1395</v>
      </c>
      <c r="B926" s="42" t="s">
        <v>1376</v>
      </c>
      <c r="C926" s="350" t="s">
        <v>1377</v>
      </c>
      <c r="D926" s="178">
        <v>1</v>
      </c>
      <c r="E926" s="178">
        <v>160</v>
      </c>
      <c r="F926" s="554">
        <v>150.65934065934067</v>
      </c>
      <c r="G926" s="65"/>
    </row>
    <row r="927" spans="1:7" ht="15.75" x14ac:dyDescent="0.25">
      <c r="A927" s="437" t="s">
        <v>1395</v>
      </c>
      <c r="B927" s="42" t="s">
        <v>1376</v>
      </c>
      <c r="C927" s="350" t="s">
        <v>1377</v>
      </c>
      <c r="D927" s="178">
        <v>2</v>
      </c>
      <c r="E927" s="178">
        <v>250</v>
      </c>
      <c r="F927" s="554">
        <v>155.23809523809524</v>
      </c>
      <c r="G927" s="65"/>
    </row>
    <row r="928" spans="1:7" ht="15.75" x14ac:dyDescent="0.25">
      <c r="A928" s="437" t="s">
        <v>1395</v>
      </c>
      <c r="B928" s="42" t="s">
        <v>1376</v>
      </c>
      <c r="C928" s="350" t="s">
        <v>1377</v>
      </c>
      <c r="D928" s="178">
        <v>3</v>
      </c>
      <c r="E928" s="178">
        <v>100</v>
      </c>
      <c r="F928" s="554">
        <v>150.69264069264068</v>
      </c>
      <c r="G928" s="65"/>
    </row>
    <row r="929" spans="1:7" ht="15.75" x14ac:dyDescent="0.25">
      <c r="A929" s="437" t="s">
        <v>1395</v>
      </c>
      <c r="B929" s="42" t="s">
        <v>1376</v>
      </c>
      <c r="C929" s="350" t="s">
        <v>1377</v>
      </c>
      <c r="D929" s="178">
        <v>4</v>
      </c>
      <c r="E929" s="178">
        <v>63</v>
      </c>
      <c r="F929" s="554">
        <v>248.33333333333334</v>
      </c>
      <c r="G929" s="65"/>
    </row>
    <row r="930" spans="1:7" ht="15.75" x14ac:dyDescent="0.25">
      <c r="A930" s="437" t="s">
        <v>1395</v>
      </c>
      <c r="B930" s="42" t="s">
        <v>1376</v>
      </c>
      <c r="C930" s="350" t="s">
        <v>1377</v>
      </c>
      <c r="D930" s="178">
        <v>5</v>
      </c>
      <c r="E930" s="178">
        <v>400</v>
      </c>
      <c r="F930" s="554">
        <v>62.413793103448278</v>
      </c>
      <c r="G930" s="65"/>
    </row>
    <row r="931" spans="1:7" ht="15.75" x14ac:dyDescent="0.25">
      <c r="A931" s="437" t="s">
        <v>1395</v>
      </c>
      <c r="B931" s="42" t="s">
        <v>1376</v>
      </c>
      <c r="C931" s="350" t="s">
        <v>1377</v>
      </c>
      <c r="D931" s="178">
        <v>6</v>
      </c>
      <c r="E931" s="178">
        <v>250</v>
      </c>
      <c r="F931" s="554">
        <v>52.010989010989007</v>
      </c>
      <c r="G931" s="65"/>
    </row>
    <row r="932" spans="1:7" ht="15.75" x14ac:dyDescent="0.25">
      <c r="A932" s="437" t="s">
        <v>1395</v>
      </c>
      <c r="B932" s="42" t="s">
        <v>1376</v>
      </c>
      <c r="C932" s="350" t="s">
        <v>1377</v>
      </c>
      <c r="D932" s="178">
        <v>23</v>
      </c>
      <c r="E932" s="178">
        <v>160</v>
      </c>
      <c r="F932" s="554">
        <v>394.22413793103448</v>
      </c>
      <c r="G932" s="65"/>
    </row>
    <row r="933" spans="1:7" ht="15.75" x14ac:dyDescent="0.25">
      <c r="A933" s="437" t="s">
        <v>1395</v>
      </c>
      <c r="B933" s="42" t="s">
        <v>1376</v>
      </c>
      <c r="C933" s="350" t="s">
        <v>1377</v>
      </c>
      <c r="D933" s="178">
        <v>26</v>
      </c>
      <c r="E933" s="178">
        <v>400</v>
      </c>
      <c r="F933" s="554">
        <v>241.25</v>
      </c>
      <c r="G933" s="65"/>
    </row>
    <row r="934" spans="1:7" ht="15.75" x14ac:dyDescent="0.25">
      <c r="A934" s="437" t="s">
        <v>1395</v>
      </c>
      <c r="B934" s="42" t="s">
        <v>1376</v>
      </c>
      <c r="C934" s="350" t="s">
        <v>1377</v>
      </c>
      <c r="D934" s="178">
        <v>27</v>
      </c>
      <c r="E934" s="178">
        <v>100</v>
      </c>
      <c r="F934" s="554">
        <v>129.69696969696969</v>
      </c>
      <c r="G934" s="65"/>
    </row>
    <row r="935" spans="1:7" ht="15.75" x14ac:dyDescent="0.25">
      <c r="A935" s="437" t="s">
        <v>1396</v>
      </c>
      <c r="B935" s="42" t="s">
        <v>1376</v>
      </c>
      <c r="C935" s="350" t="s">
        <v>1377</v>
      </c>
      <c r="D935" s="178">
        <v>16</v>
      </c>
      <c r="E935" s="178">
        <v>63</v>
      </c>
      <c r="F935" s="554">
        <v>398.01724137931035</v>
      </c>
      <c r="G935" s="65"/>
    </row>
    <row r="936" spans="1:7" ht="15.75" x14ac:dyDescent="0.25">
      <c r="A936" s="437" t="s">
        <v>1396</v>
      </c>
      <c r="B936" s="42" t="s">
        <v>1376</v>
      </c>
      <c r="C936" s="350" t="s">
        <v>1377</v>
      </c>
      <c r="D936" s="178">
        <v>17</v>
      </c>
      <c r="E936" s="178">
        <v>63</v>
      </c>
      <c r="F936" s="554">
        <v>70</v>
      </c>
      <c r="G936" s="65"/>
    </row>
    <row r="937" spans="1:7" ht="15.75" x14ac:dyDescent="0.25">
      <c r="A937" s="437" t="s">
        <v>1397</v>
      </c>
      <c r="B937" s="42" t="s">
        <v>1376</v>
      </c>
      <c r="C937" s="350" t="s">
        <v>1377</v>
      </c>
      <c r="D937" s="178">
        <v>51</v>
      </c>
      <c r="E937" s="178">
        <v>160</v>
      </c>
      <c r="F937" s="554">
        <v>61.35164835164835</v>
      </c>
      <c r="G937" s="65"/>
    </row>
    <row r="938" spans="1:7" ht="15.75" x14ac:dyDescent="0.25">
      <c r="A938" s="437" t="s">
        <v>1397</v>
      </c>
      <c r="B938" s="42" t="s">
        <v>1376</v>
      </c>
      <c r="C938" s="350" t="s">
        <v>1377</v>
      </c>
      <c r="D938" s="178">
        <v>8</v>
      </c>
      <c r="E938" s="178">
        <v>100</v>
      </c>
      <c r="F938" s="554">
        <v>61.35164835164835</v>
      </c>
      <c r="G938" s="65"/>
    </row>
    <row r="939" spans="1:7" ht="15.75" x14ac:dyDescent="0.25">
      <c r="A939" s="437" t="s">
        <v>1397</v>
      </c>
      <c r="B939" s="42" t="s">
        <v>1376</v>
      </c>
      <c r="C939" s="350" t="s">
        <v>1377</v>
      </c>
      <c r="D939" s="178">
        <v>6</v>
      </c>
      <c r="E939" s="178">
        <v>250</v>
      </c>
      <c r="F939" s="554">
        <v>155.45454545454547</v>
      </c>
      <c r="G939" s="65"/>
    </row>
    <row r="940" spans="1:7" ht="15.75" x14ac:dyDescent="0.25">
      <c r="A940" s="437" t="s">
        <v>1397</v>
      </c>
      <c r="B940" s="42" t="s">
        <v>1376</v>
      </c>
      <c r="C940" s="350" t="s">
        <v>1377</v>
      </c>
      <c r="D940" s="178">
        <v>15</v>
      </c>
      <c r="E940" s="178">
        <v>100</v>
      </c>
      <c r="F940" s="554">
        <v>90.689655172413794</v>
      </c>
      <c r="G940" s="65"/>
    </row>
    <row r="941" spans="1:7" ht="15.75" x14ac:dyDescent="0.25">
      <c r="A941" s="437" t="s">
        <v>1397</v>
      </c>
      <c r="B941" s="42" t="s">
        <v>1376</v>
      </c>
      <c r="C941" s="350" t="s">
        <v>1377</v>
      </c>
      <c r="D941" s="178">
        <v>20</v>
      </c>
      <c r="E941" s="178">
        <v>160</v>
      </c>
      <c r="F941" s="554">
        <v>137.91666666666669</v>
      </c>
      <c r="G941" s="65"/>
    </row>
    <row r="942" spans="1:7" ht="15.75" x14ac:dyDescent="0.25">
      <c r="A942" s="437" t="s">
        <v>1397</v>
      </c>
      <c r="B942" s="42" t="s">
        <v>1376</v>
      </c>
      <c r="C942" s="350" t="s">
        <v>1377</v>
      </c>
      <c r="D942" s="178">
        <v>26</v>
      </c>
      <c r="E942" s="178">
        <v>250</v>
      </c>
      <c r="F942" s="554">
        <v>83.448275862068968</v>
      </c>
      <c r="G942" s="65"/>
    </row>
    <row r="943" spans="1:7" ht="15.75" x14ac:dyDescent="0.25">
      <c r="A943" s="437" t="s">
        <v>1397</v>
      </c>
      <c r="B943" s="42" t="s">
        <v>1376</v>
      </c>
      <c r="C943" s="350" t="s">
        <v>1377</v>
      </c>
      <c r="D943" s="178">
        <v>122</v>
      </c>
      <c r="E943" s="178">
        <v>25</v>
      </c>
      <c r="F943" s="554">
        <v>144.63203463203465</v>
      </c>
      <c r="G943" s="65"/>
    </row>
    <row r="944" spans="1:7" ht="15.75" x14ac:dyDescent="0.25">
      <c r="A944" s="437" t="s">
        <v>1397</v>
      </c>
      <c r="B944" s="42" t="s">
        <v>1376</v>
      </c>
      <c r="C944" s="350" t="s">
        <v>1377</v>
      </c>
      <c r="D944" s="178">
        <v>28</v>
      </c>
      <c r="E944" s="178">
        <v>160</v>
      </c>
      <c r="F944" s="554">
        <v>228.86111111111111</v>
      </c>
      <c r="G944" s="65"/>
    </row>
    <row r="945" spans="1:7" ht="15.75" x14ac:dyDescent="0.25">
      <c r="A945" s="437" t="s">
        <v>1397</v>
      </c>
      <c r="B945" s="42" t="s">
        <v>1376</v>
      </c>
      <c r="C945" s="350" t="s">
        <v>1377</v>
      </c>
      <c r="D945" s="178">
        <v>4</v>
      </c>
      <c r="E945" s="178">
        <v>100</v>
      </c>
      <c r="F945" s="554">
        <v>0.80000000000000071</v>
      </c>
      <c r="G945" s="65"/>
    </row>
    <row r="946" spans="1:7" ht="15.75" x14ac:dyDescent="0.25">
      <c r="A946" s="437" t="s">
        <v>1398</v>
      </c>
      <c r="B946" s="42" t="s">
        <v>1376</v>
      </c>
      <c r="C946" s="350" t="s">
        <v>1377</v>
      </c>
      <c r="D946" s="178">
        <v>10</v>
      </c>
      <c r="E946" s="178">
        <v>100</v>
      </c>
      <c r="F946" s="554">
        <v>148.3116883116883</v>
      </c>
      <c r="G946" s="65"/>
    </row>
    <row r="947" spans="1:7" ht="15.75" x14ac:dyDescent="0.25">
      <c r="A947" s="437" t="s">
        <v>1398</v>
      </c>
      <c r="B947" s="42" t="s">
        <v>1376</v>
      </c>
      <c r="C947" s="350" t="s">
        <v>1377</v>
      </c>
      <c r="D947" s="178">
        <v>39</v>
      </c>
      <c r="E947" s="178">
        <v>250</v>
      </c>
      <c r="F947" s="554">
        <v>73.448275862068968</v>
      </c>
      <c r="G947" s="65"/>
    </row>
    <row r="948" spans="1:7" ht="15.75" x14ac:dyDescent="0.25">
      <c r="A948" s="437" t="s">
        <v>1399</v>
      </c>
      <c r="B948" s="42" t="s">
        <v>1376</v>
      </c>
      <c r="C948" s="350" t="s">
        <v>1377</v>
      </c>
      <c r="D948" s="178">
        <v>4</v>
      </c>
      <c r="E948" s="178">
        <v>100</v>
      </c>
      <c r="F948" s="554">
        <v>74.827586206896555</v>
      </c>
      <c r="G948" s="65"/>
    </row>
    <row r="949" spans="1:7" ht="15.75" x14ac:dyDescent="0.25">
      <c r="A949" s="437" t="s">
        <v>1400</v>
      </c>
      <c r="B949" s="42" t="s">
        <v>1376</v>
      </c>
      <c r="C949" s="350" t="s">
        <v>1377</v>
      </c>
      <c r="D949" s="178">
        <v>14</v>
      </c>
      <c r="E949" s="178">
        <v>100</v>
      </c>
      <c r="F949" s="554">
        <v>245.69444444444446</v>
      </c>
      <c r="G949" s="65"/>
    </row>
    <row r="950" spans="1:7" ht="15.75" x14ac:dyDescent="0.25">
      <c r="A950" s="183" t="s">
        <v>1317</v>
      </c>
      <c r="B950" s="42" t="s">
        <v>1376</v>
      </c>
      <c r="C950" s="350" t="s">
        <v>1377</v>
      </c>
      <c r="D950" s="178">
        <v>19</v>
      </c>
      <c r="E950" s="178">
        <v>50</v>
      </c>
      <c r="F950" s="554">
        <v>65.862068965517238</v>
      </c>
      <c r="G950" s="65"/>
    </row>
    <row r="951" spans="1:7" ht="15.75" x14ac:dyDescent="0.25">
      <c r="A951" s="183" t="s">
        <v>1317</v>
      </c>
      <c r="B951" s="42" t="s">
        <v>1376</v>
      </c>
      <c r="C951" s="350" t="s">
        <v>1377</v>
      </c>
      <c r="D951" s="178">
        <v>20</v>
      </c>
      <c r="E951" s="178">
        <v>160</v>
      </c>
      <c r="F951" s="554">
        <v>92.068965517241381</v>
      </c>
      <c r="G951" s="65"/>
    </row>
    <row r="952" spans="1:7" ht="15.75" x14ac:dyDescent="0.25">
      <c r="A952" s="183" t="s">
        <v>1401</v>
      </c>
      <c r="B952" s="42" t="s">
        <v>1376</v>
      </c>
      <c r="C952" s="350" t="s">
        <v>1377</v>
      </c>
      <c r="D952" s="178">
        <v>23</v>
      </c>
      <c r="E952" s="178">
        <v>160</v>
      </c>
      <c r="F952" s="554">
        <v>0</v>
      </c>
      <c r="G952" s="65"/>
    </row>
    <row r="953" spans="1:7" ht="15.75" x14ac:dyDescent="0.25">
      <c r="A953" s="183" t="s">
        <v>1401</v>
      </c>
      <c r="B953" s="42" t="s">
        <v>1376</v>
      </c>
      <c r="C953" s="350" t="s">
        <v>1377</v>
      </c>
      <c r="D953" s="178">
        <v>24</v>
      </c>
      <c r="E953" s="178">
        <v>100</v>
      </c>
      <c r="F953" s="554">
        <v>128.18181818181819</v>
      </c>
      <c r="G953" s="65"/>
    </row>
    <row r="954" spans="1:7" ht="15.75" x14ac:dyDescent="0.25">
      <c r="A954" s="437" t="s">
        <v>1400</v>
      </c>
      <c r="B954" s="42" t="s">
        <v>1376</v>
      </c>
      <c r="C954" s="350" t="s">
        <v>1377</v>
      </c>
      <c r="D954" s="178">
        <v>25</v>
      </c>
      <c r="E954" s="178">
        <v>100</v>
      </c>
      <c r="F954" s="554">
        <v>148.0952380952381</v>
      </c>
      <c r="G954" s="65"/>
    </row>
    <row r="955" spans="1:7" ht="15.75" x14ac:dyDescent="0.25">
      <c r="A955" s="183" t="s">
        <v>1401</v>
      </c>
      <c r="B955" s="42" t="s">
        <v>1376</v>
      </c>
      <c r="C955" s="350" t="s">
        <v>1377</v>
      </c>
      <c r="D955" s="178">
        <v>26</v>
      </c>
      <c r="E955" s="178">
        <v>100</v>
      </c>
      <c r="F955" s="554">
        <v>97.241379310344826</v>
      </c>
      <c r="G955" s="65"/>
    </row>
    <row r="956" spans="1:7" ht="15.75" x14ac:dyDescent="0.25">
      <c r="A956" s="437" t="s">
        <v>1402</v>
      </c>
      <c r="B956" s="42" t="s">
        <v>1376</v>
      </c>
      <c r="C956" s="350" t="s">
        <v>1377</v>
      </c>
      <c r="D956" s="178">
        <v>5</v>
      </c>
      <c r="E956" s="178">
        <v>63</v>
      </c>
      <c r="F956" s="554">
        <v>94.137931034482762</v>
      </c>
      <c r="G956" s="65"/>
    </row>
    <row r="957" spans="1:7" ht="15.75" x14ac:dyDescent="0.25">
      <c r="A957" s="437" t="s">
        <v>1399</v>
      </c>
      <c r="B957" s="42" t="s">
        <v>1376</v>
      </c>
      <c r="C957" s="350" t="s">
        <v>1377</v>
      </c>
      <c r="D957" s="178">
        <v>6</v>
      </c>
      <c r="E957" s="178">
        <v>160</v>
      </c>
      <c r="F957" s="554">
        <v>59.310344827586206</v>
      </c>
      <c r="G957" s="65"/>
    </row>
    <row r="958" spans="1:7" ht="15.75" x14ac:dyDescent="0.25">
      <c r="A958" s="437" t="s">
        <v>1399</v>
      </c>
      <c r="B958" s="42" t="s">
        <v>1376</v>
      </c>
      <c r="C958" s="350" t="s">
        <v>1377</v>
      </c>
      <c r="D958" s="178">
        <v>7</v>
      </c>
      <c r="E958" s="178">
        <v>100</v>
      </c>
      <c r="F958" s="554">
        <v>60.586206896551722</v>
      </c>
      <c r="G958" s="65"/>
    </row>
    <row r="959" spans="1:7" ht="15.75" x14ac:dyDescent="0.25">
      <c r="A959" s="437" t="s">
        <v>1399</v>
      </c>
      <c r="B959" s="42" t="s">
        <v>1376</v>
      </c>
      <c r="C959" s="350" t="s">
        <v>1377</v>
      </c>
      <c r="D959" s="178">
        <v>8</v>
      </c>
      <c r="E959" s="178">
        <v>160</v>
      </c>
      <c r="F959" s="554">
        <v>143.11688311688312</v>
      </c>
      <c r="G959" s="65"/>
    </row>
    <row r="960" spans="1:7" ht="15.75" x14ac:dyDescent="0.25">
      <c r="A960" s="437" t="s">
        <v>1399</v>
      </c>
      <c r="B960" s="42" t="s">
        <v>1376</v>
      </c>
      <c r="C960" s="350" t="s">
        <v>1377</v>
      </c>
      <c r="D960" s="178">
        <v>11</v>
      </c>
      <c r="E960" s="178">
        <v>100</v>
      </c>
      <c r="F960" s="554">
        <v>81.724137931034477</v>
      </c>
      <c r="G960" s="65"/>
    </row>
    <row r="961" spans="1:7" ht="15.75" x14ac:dyDescent="0.25">
      <c r="A961" s="437" t="s">
        <v>1399</v>
      </c>
      <c r="B961" s="42" t="s">
        <v>1376</v>
      </c>
      <c r="C961" s="350" t="s">
        <v>1377</v>
      </c>
      <c r="D961" s="178">
        <v>12</v>
      </c>
      <c r="E961" s="178">
        <v>160</v>
      </c>
      <c r="F961" s="554">
        <v>145.93073593073592</v>
      </c>
      <c r="G961" s="65"/>
    </row>
    <row r="962" spans="1:7" ht="15.75" x14ac:dyDescent="0.25">
      <c r="A962" s="437" t="s">
        <v>1399</v>
      </c>
      <c r="B962" s="42" t="s">
        <v>1376</v>
      </c>
      <c r="C962" s="350" t="s">
        <v>1377</v>
      </c>
      <c r="D962" s="178">
        <v>13</v>
      </c>
      <c r="E962" s="178">
        <v>250</v>
      </c>
      <c r="F962" s="554">
        <v>83.793103448275872</v>
      </c>
      <c r="G962" s="65"/>
    </row>
    <row r="963" spans="1:7" ht="15.75" x14ac:dyDescent="0.25">
      <c r="A963" s="437" t="s">
        <v>1399</v>
      </c>
      <c r="B963" s="42" t="s">
        <v>1376</v>
      </c>
      <c r="C963" s="350" t="s">
        <v>1377</v>
      </c>
      <c r="D963" s="178">
        <v>28</v>
      </c>
      <c r="E963" s="178">
        <v>63</v>
      </c>
      <c r="F963" s="554">
        <v>150.90909090909091</v>
      </c>
      <c r="G963" s="65"/>
    </row>
    <row r="964" spans="1:7" ht="15.75" x14ac:dyDescent="0.25">
      <c r="A964" s="437" t="s">
        <v>1399</v>
      </c>
      <c r="B964" s="42" t="s">
        <v>1376</v>
      </c>
      <c r="C964" s="350" t="s">
        <v>1377</v>
      </c>
      <c r="D964" s="178">
        <v>1</v>
      </c>
      <c r="E964" s="178">
        <v>400</v>
      </c>
      <c r="F964" s="554">
        <v>229.72222222222223</v>
      </c>
      <c r="G964" s="65"/>
    </row>
    <row r="965" spans="1:7" ht="15.75" x14ac:dyDescent="0.25">
      <c r="A965" s="437" t="s">
        <v>1399</v>
      </c>
      <c r="B965" s="42" t="s">
        <v>1376</v>
      </c>
      <c r="C965" s="350" t="s">
        <v>1377</v>
      </c>
      <c r="D965" s="178">
        <v>10</v>
      </c>
      <c r="E965" s="178">
        <v>400</v>
      </c>
      <c r="F965" s="554">
        <v>33.879120879120876</v>
      </c>
      <c r="G965" s="65"/>
    </row>
    <row r="966" spans="1:7" ht="15.75" x14ac:dyDescent="0.25">
      <c r="A966" s="437" t="s">
        <v>1399</v>
      </c>
      <c r="B966" s="42" t="s">
        <v>1376</v>
      </c>
      <c r="C966" s="350" t="s">
        <v>1377</v>
      </c>
      <c r="D966" s="178">
        <v>14</v>
      </c>
      <c r="E966" s="178">
        <v>100</v>
      </c>
      <c r="F966" s="554">
        <v>398.87931034482756</v>
      </c>
      <c r="G966" s="65"/>
    </row>
    <row r="967" spans="1:7" ht="15.75" x14ac:dyDescent="0.25">
      <c r="A967" s="437" t="s">
        <v>1403</v>
      </c>
      <c r="B967" s="42" t="s">
        <v>1376</v>
      </c>
      <c r="C967" s="350" t="s">
        <v>1377</v>
      </c>
      <c r="D967" s="178">
        <v>15</v>
      </c>
      <c r="E967" s="178">
        <v>160</v>
      </c>
      <c r="F967" s="554">
        <v>399.05172413793105</v>
      </c>
      <c r="G967" s="65"/>
    </row>
    <row r="968" spans="1:7" ht="15.75" x14ac:dyDescent="0.25">
      <c r="A968" s="437" t="s">
        <v>1403</v>
      </c>
      <c r="B968" s="42" t="s">
        <v>1376</v>
      </c>
      <c r="C968" s="350" t="s">
        <v>1377</v>
      </c>
      <c r="D968" s="178">
        <v>16</v>
      </c>
      <c r="E968" s="178">
        <v>100</v>
      </c>
      <c r="F968" s="554">
        <v>97.931034482758619</v>
      </c>
      <c r="G968" s="65"/>
    </row>
    <row r="969" spans="1:7" ht="15.75" x14ac:dyDescent="0.25">
      <c r="A969" s="437" t="s">
        <v>1403</v>
      </c>
      <c r="B969" s="42" t="s">
        <v>1376</v>
      </c>
      <c r="C969" s="350" t="s">
        <v>1377</v>
      </c>
      <c r="D969" s="178">
        <v>18</v>
      </c>
      <c r="E969" s="178">
        <v>100</v>
      </c>
      <c r="F969" s="554">
        <v>139.87012987012986</v>
      </c>
      <c r="G969" s="65"/>
    </row>
    <row r="970" spans="1:7" ht="15.75" x14ac:dyDescent="0.25">
      <c r="A970" s="437" t="s">
        <v>1403</v>
      </c>
      <c r="B970" s="42" t="s">
        <v>1376</v>
      </c>
      <c r="C970" s="350" t="s">
        <v>1377</v>
      </c>
      <c r="D970" s="178">
        <v>20</v>
      </c>
      <c r="E970" s="178">
        <v>160</v>
      </c>
      <c r="F970" s="554">
        <v>83.793103448275872</v>
      </c>
      <c r="G970" s="65"/>
    </row>
    <row r="971" spans="1:7" ht="15.75" x14ac:dyDescent="0.25">
      <c r="A971" s="437" t="s">
        <v>1403</v>
      </c>
      <c r="B971" s="42" t="s">
        <v>1376</v>
      </c>
      <c r="C971" s="350" t="s">
        <v>1377</v>
      </c>
      <c r="D971" s="178">
        <v>32</v>
      </c>
      <c r="E971" s="178">
        <v>160</v>
      </c>
      <c r="F971" s="554">
        <v>83.793103448275872</v>
      </c>
      <c r="G971" s="65"/>
    </row>
    <row r="972" spans="1:7" ht="15.75" x14ac:dyDescent="0.25">
      <c r="A972" s="437" t="s">
        <v>1403</v>
      </c>
      <c r="B972" s="42" t="s">
        <v>1376</v>
      </c>
      <c r="C972" s="350" t="s">
        <v>1377</v>
      </c>
      <c r="D972" s="178">
        <v>33</v>
      </c>
      <c r="E972" s="178">
        <v>250</v>
      </c>
      <c r="F972" s="554">
        <v>145.28138528138527</v>
      </c>
      <c r="G972" s="65"/>
    </row>
    <row r="973" spans="1:7" ht="15.75" x14ac:dyDescent="0.25">
      <c r="A973" s="437" t="s">
        <v>1403</v>
      </c>
      <c r="B973" s="42" t="s">
        <v>1376</v>
      </c>
      <c r="C973" s="350" t="s">
        <v>1377</v>
      </c>
      <c r="D973" s="178">
        <v>34</v>
      </c>
      <c r="E973" s="178">
        <v>100</v>
      </c>
      <c r="F973" s="554">
        <v>145.93073593073592</v>
      </c>
      <c r="G973" s="65"/>
    </row>
    <row r="974" spans="1:7" s="366" customFormat="1" ht="15.75" x14ac:dyDescent="0.25">
      <c r="A974" s="437" t="s">
        <v>1404</v>
      </c>
      <c r="B974" s="42" t="s">
        <v>1376</v>
      </c>
      <c r="C974" s="350" t="s">
        <v>1377</v>
      </c>
      <c r="D974" s="178">
        <v>19</v>
      </c>
      <c r="E974" s="178">
        <v>25</v>
      </c>
      <c r="F974" s="554">
        <v>242.08333333333334</v>
      </c>
      <c r="G974" s="65"/>
    </row>
    <row r="975" spans="1:7" s="366" customFormat="1" ht="15.75" x14ac:dyDescent="0.25">
      <c r="A975" s="437" t="s">
        <v>1403</v>
      </c>
      <c r="B975" s="42" t="s">
        <v>1376</v>
      </c>
      <c r="C975" s="350" t="s">
        <v>1377</v>
      </c>
      <c r="D975" s="178">
        <v>25</v>
      </c>
      <c r="E975" s="178">
        <v>250</v>
      </c>
      <c r="F975" s="554">
        <v>66.551724137931032</v>
      </c>
      <c r="G975" s="65"/>
    </row>
    <row r="976" spans="1:7" ht="15.75" x14ac:dyDescent="0.25">
      <c r="A976" s="437" t="s">
        <v>1405</v>
      </c>
      <c r="B976" s="42" t="s">
        <v>1376</v>
      </c>
      <c r="C976" s="350" t="s">
        <v>1377</v>
      </c>
      <c r="D976" s="178">
        <v>29</v>
      </c>
      <c r="E976" s="178">
        <v>160</v>
      </c>
      <c r="F976" s="554">
        <v>8.3333333333333357</v>
      </c>
      <c r="G976" s="65"/>
    </row>
    <row r="977" spans="1:13" ht="15.75" x14ac:dyDescent="0.25">
      <c r="A977" s="437" t="s">
        <v>1403</v>
      </c>
      <c r="B977" s="42" t="s">
        <v>1376</v>
      </c>
      <c r="C977" s="350" t="s">
        <v>1377</v>
      </c>
      <c r="D977" s="178">
        <v>22</v>
      </c>
      <c r="E977" s="178">
        <v>160</v>
      </c>
      <c r="F977" s="554">
        <v>243.47222222222223</v>
      </c>
      <c r="G977" s="65"/>
    </row>
    <row r="978" spans="1:13" s="366" customFormat="1" ht="15.75" x14ac:dyDescent="0.25">
      <c r="A978" s="437" t="s">
        <v>1406</v>
      </c>
      <c r="B978" s="42" t="s">
        <v>1376</v>
      </c>
      <c r="C978" s="350" t="s">
        <v>1377</v>
      </c>
      <c r="D978" s="178">
        <v>121</v>
      </c>
      <c r="E978" s="178">
        <v>100</v>
      </c>
      <c r="F978" s="554">
        <v>141.38528138528139</v>
      </c>
      <c r="G978" s="65"/>
      <c r="H978" s="552"/>
      <c r="I978" s="465"/>
      <c r="J978" s="416"/>
      <c r="K978" s="420"/>
      <c r="L978" s="420"/>
      <c r="M978" s="553"/>
    </row>
    <row r="979" spans="1:13" ht="15.75" x14ac:dyDescent="0.25">
      <c r="A979" s="93" t="s">
        <v>1407</v>
      </c>
      <c r="B979" s="68" t="s">
        <v>1411</v>
      </c>
      <c r="C979" s="351" t="s">
        <v>1412</v>
      </c>
      <c r="D979" s="351">
        <v>4</v>
      </c>
      <c r="E979" s="97">
        <v>250</v>
      </c>
      <c r="F979" s="451">
        <v>127</v>
      </c>
      <c r="G979" s="65"/>
      <c r="H979" s="557"/>
      <c r="I979" s="452"/>
      <c r="J979" s="419"/>
      <c r="K979" s="419"/>
      <c r="L979" s="419"/>
      <c r="M979" s="453"/>
    </row>
    <row r="980" spans="1:13" ht="15.75" x14ac:dyDescent="0.25">
      <c r="A980" s="93" t="s">
        <v>1407</v>
      </c>
      <c r="B980" s="68" t="s">
        <v>1411</v>
      </c>
      <c r="C980" s="351" t="s">
        <v>1412</v>
      </c>
      <c r="D980" s="351">
        <v>5</v>
      </c>
      <c r="E980" s="97">
        <v>250</v>
      </c>
      <c r="F980" s="451">
        <v>110</v>
      </c>
      <c r="G980" s="65"/>
      <c r="H980" s="557"/>
      <c r="I980" s="452"/>
      <c r="J980" s="419"/>
      <c r="K980" s="419"/>
      <c r="L980" s="419"/>
      <c r="M980" s="453"/>
    </row>
    <row r="981" spans="1:13" ht="15.75" x14ac:dyDescent="0.25">
      <c r="A981" s="93" t="s">
        <v>1407</v>
      </c>
      <c r="B981" s="68" t="s">
        <v>1411</v>
      </c>
      <c r="C981" s="351" t="s">
        <v>1412</v>
      </c>
      <c r="D981" s="351">
        <v>6</v>
      </c>
      <c r="E981" s="97">
        <v>160</v>
      </c>
      <c r="F981" s="361">
        <v>58</v>
      </c>
      <c r="G981" s="65"/>
      <c r="H981" s="557"/>
      <c r="I981" s="452"/>
      <c r="J981" s="419"/>
      <c r="K981" s="419"/>
      <c r="L981" s="419"/>
      <c r="M981" s="434"/>
    </row>
    <row r="982" spans="1:13" ht="15.75" x14ac:dyDescent="0.25">
      <c r="A982" s="93" t="s">
        <v>1407</v>
      </c>
      <c r="B982" s="68" t="s">
        <v>1411</v>
      </c>
      <c r="C982" s="351" t="s">
        <v>1412</v>
      </c>
      <c r="D982" s="351">
        <v>7</v>
      </c>
      <c r="E982" s="97">
        <v>160</v>
      </c>
      <c r="F982" s="361">
        <v>78</v>
      </c>
      <c r="G982" s="65"/>
      <c r="H982" s="557"/>
      <c r="I982" s="452"/>
      <c r="J982" s="419"/>
      <c r="K982" s="419"/>
      <c r="L982" s="419"/>
      <c r="M982" s="434"/>
    </row>
    <row r="983" spans="1:13" ht="15.75" x14ac:dyDescent="0.25">
      <c r="A983" s="93" t="s">
        <v>1408</v>
      </c>
      <c r="B983" s="68" t="s">
        <v>1411</v>
      </c>
      <c r="C983" s="351" t="s">
        <v>1412</v>
      </c>
      <c r="D983" s="351">
        <v>1</v>
      </c>
      <c r="E983" s="561">
        <v>100</v>
      </c>
      <c r="F983" s="361">
        <v>151</v>
      </c>
      <c r="G983" s="65"/>
      <c r="H983" s="557"/>
      <c r="I983" s="452"/>
      <c r="J983" s="419"/>
      <c r="K983" s="419"/>
      <c r="L983" s="416"/>
      <c r="M983" s="434"/>
    </row>
    <row r="984" spans="1:13" ht="15.75" x14ac:dyDescent="0.25">
      <c r="A984" s="93" t="s">
        <v>1408</v>
      </c>
      <c r="B984" s="68" t="s">
        <v>1411</v>
      </c>
      <c r="C984" s="351" t="s">
        <v>1412</v>
      </c>
      <c r="D984" s="351">
        <v>9</v>
      </c>
      <c r="E984" s="561">
        <v>100</v>
      </c>
      <c r="F984" s="361">
        <v>90</v>
      </c>
      <c r="G984" s="65"/>
      <c r="H984" s="557"/>
      <c r="I984" s="452"/>
      <c r="J984" s="419"/>
      <c r="K984" s="419"/>
      <c r="L984" s="419"/>
      <c r="M984" s="434"/>
    </row>
    <row r="985" spans="1:13" ht="15.75" x14ac:dyDescent="0.25">
      <c r="A985" s="93" t="s">
        <v>1408</v>
      </c>
      <c r="B985" s="68" t="s">
        <v>1411</v>
      </c>
      <c r="C985" s="351" t="s">
        <v>1412</v>
      </c>
      <c r="D985" s="351">
        <v>10</v>
      </c>
      <c r="E985" s="456">
        <v>50</v>
      </c>
      <c r="F985" s="451">
        <v>40</v>
      </c>
      <c r="G985" s="65"/>
      <c r="H985" s="557"/>
      <c r="I985" s="452"/>
      <c r="J985" s="419"/>
      <c r="K985" s="419"/>
      <c r="L985" s="455"/>
      <c r="M985" s="453"/>
    </row>
    <row r="986" spans="1:13" ht="15.75" x14ac:dyDescent="0.25">
      <c r="A986" s="93" t="s">
        <v>1408</v>
      </c>
      <c r="B986" s="68" t="s">
        <v>1411</v>
      </c>
      <c r="C986" s="351" t="s">
        <v>1412</v>
      </c>
      <c r="D986" s="351">
        <v>11</v>
      </c>
      <c r="E986" s="561">
        <v>100</v>
      </c>
      <c r="F986" s="361">
        <v>88</v>
      </c>
      <c r="G986" s="65"/>
      <c r="H986" s="557"/>
      <c r="I986" s="452"/>
      <c r="J986" s="419"/>
      <c r="K986" s="419"/>
      <c r="L986" s="419"/>
      <c r="M986" s="434"/>
    </row>
    <row r="987" spans="1:13" ht="15.75" x14ac:dyDescent="0.25">
      <c r="A987" s="93" t="s">
        <v>1409</v>
      </c>
      <c r="B987" s="68" t="s">
        <v>1411</v>
      </c>
      <c r="C987" s="351" t="s">
        <v>1412</v>
      </c>
      <c r="D987" s="351">
        <v>23</v>
      </c>
      <c r="E987" s="561">
        <v>63</v>
      </c>
      <c r="F987" s="361">
        <v>43</v>
      </c>
      <c r="G987" s="65"/>
      <c r="H987" s="557"/>
      <c r="I987" s="452"/>
      <c r="J987" s="419"/>
      <c r="K987" s="419"/>
      <c r="L987" s="416"/>
      <c r="M987" s="434"/>
    </row>
    <row r="988" spans="1:13" ht="15.75" x14ac:dyDescent="0.25">
      <c r="A988" s="93" t="s">
        <v>1409</v>
      </c>
      <c r="B988" s="68" t="s">
        <v>1411</v>
      </c>
      <c r="C988" s="351" t="s">
        <v>1412</v>
      </c>
      <c r="D988" s="351">
        <v>26</v>
      </c>
      <c r="E988" s="561">
        <v>100</v>
      </c>
      <c r="F988" s="361">
        <v>50</v>
      </c>
      <c r="G988" s="65"/>
      <c r="H988" s="557"/>
      <c r="I988" s="452"/>
      <c r="J988" s="419"/>
      <c r="K988" s="419"/>
      <c r="L988" s="419"/>
      <c r="M988" s="434"/>
    </row>
    <row r="989" spans="1:13" ht="15.75" x14ac:dyDescent="0.25">
      <c r="A989" s="93" t="s">
        <v>1409</v>
      </c>
      <c r="B989" s="68" t="s">
        <v>1411</v>
      </c>
      <c r="C989" s="351" t="s">
        <v>1412</v>
      </c>
      <c r="D989" s="351">
        <v>27</v>
      </c>
      <c r="E989" s="561">
        <v>160</v>
      </c>
      <c r="F989" s="361">
        <v>145</v>
      </c>
      <c r="G989" s="65"/>
      <c r="H989" s="557"/>
      <c r="I989" s="452"/>
      <c r="J989" s="419"/>
      <c r="K989" s="419"/>
      <c r="L989" s="419"/>
      <c r="M989" s="434"/>
    </row>
    <row r="990" spans="1:13" ht="15.75" x14ac:dyDescent="0.25">
      <c r="A990" s="93" t="s">
        <v>1409</v>
      </c>
      <c r="B990" s="68" t="s">
        <v>1411</v>
      </c>
      <c r="C990" s="351" t="s">
        <v>1412</v>
      </c>
      <c r="D990" s="351">
        <v>31</v>
      </c>
      <c r="E990" s="561">
        <v>400</v>
      </c>
      <c r="F990" s="451">
        <v>250</v>
      </c>
      <c r="G990" s="65"/>
      <c r="H990" s="557"/>
      <c r="I990" s="452"/>
      <c r="J990" s="419"/>
      <c r="K990" s="419"/>
      <c r="L990" s="416"/>
      <c r="M990" s="453"/>
    </row>
    <row r="991" spans="1:13" ht="15.75" x14ac:dyDescent="0.25">
      <c r="A991" s="93" t="s">
        <v>1409</v>
      </c>
      <c r="B991" s="68" t="s">
        <v>1411</v>
      </c>
      <c r="C991" s="351" t="s">
        <v>1412</v>
      </c>
      <c r="D991" s="351">
        <v>32</v>
      </c>
      <c r="E991" s="561">
        <v>250</v>
      </c>
      <c r="F991" s="451">
        <v>70</v>
      </c>
      <c r="G991" s="65"/>
      <c r="H991" s="557"/>
      <c r="I991" s="452"/>
      <c r="J991" s="419"/>
      <c r="K991" s="419"/>
      <c r="L991" s="419"/>
      <c r="M991" s="453"/>
    </row>
    <row r="992" spans="1:13" ht="15.75" x14ac:dyDescent="0.25">
      <c r="A992" s="93" t="s">
        <v>1409</v>
      </c>
      <c r="B992" s="68" t="s">
        <v>1411</v>
      </c>
      <c r="C992" s="351" t="s">
        <v>1412</v>
      </c>
      <c r="D992" s="351">
        <v>33</v>
      </c>
      <c r="E992" s="561">
        <v>250</v>
      </c>
      <c r="F992" s="361">
        <v>125</v>
      </c>
      <c r="G992" s="65"/>
      <c r="H992" s="557"/>
      <c r="I992" s="452"/>
      <c r="J992" s="419"/>
      <c r="K992" s="419"/>
      <c r="L992" s="419"/>
      <c r="M992" s="434"/>
    </row>
    <row r="993" spans="1:13" ht="15.75" x14ac:dyDescent="0.25">
      <c r="A993" s="93" t="s">
        <v>1409</v>
      </c>
      <c r="B993" s="68" t="s">
        <v>1411</v>
      </c>
      <c r="C993" s="351" t="s">
        <v>1412</v>
      </c>
      <c r="D993" s="351">
        <v>34</v>
      </c>
      <c r="E993" s="561">
        <v>160</v>
      </c>
      <c r="F993" s="361">
        <v>130</v>
      </c>
      <c r="G993" s="65"/>
      <c r="H993" s="557"/>
      <c r="I993" s="452"/>
      <c r="J993" s="419"/>
      <c r="K993" s="419"/>
      <c r="L993" s="416"/>
      <c r="M993" s="434"/>
    </row>
    <row r="994" spans="1:13" ht="15.75" x14ac:dyDescent="0.25">
      <c r="A994" s="93" t="s">
        <v>1409</v>
      </c>
      <c r="B994" s="68" t="s">
        <v>1411</v>
      </c>
      <c r="C994" s="351" t="s">
        <v>1412</v>
      </c>
      <c r="D994" s="351">
        <v>35</v>
      </c>
      <c r="E994" s="561">
        <v>160</v>
      </c>
      <c r="F994" s="361">
        <v>112</v>
      </c>
      <c r="G994" s="65"/>
      <c r="H994" s="557"/>
      <c r="I994" s="452"/>
      <c r="J994" s="419"/>
      <c r="K994" s="419"/>
      <c r="L994" s="419"/>
      <c r="M994" s="434"/>
    </row>
    <row r="995" spans="1:13" ht="15.75" x14ac:dyDescent="0.25">
      <c r="A995" s="93" t="s">
        <v>1409</v>
      </c>
      <c r="B995" s="68" t="s">
        <v>1411</v>
      </c>
      <c r="C995" s="351" t="s">
        <v>1412</v>
      </c>
      <c r="D995" s="351">
        <v>40</v>
      </c>
      <c r="E995" s="561">
        <v>400</v>
      </c>
      <c r="F995" s="361">
        <v>260</v>
      </c>
      <c r="G995" s="65"/>
      <c r="H995" s="557"/>
      <c r="I995" s="452"/>
      <c r="J995" s="419"/>
      <c r="K995" s="419"/>
      <c r="L995" s="419"/>
      <c r="M995" s="434"/>
    </row>
    <row r="996" spans="1:13" ht="15.75" x14ac:dyDescent="0.25">
      <c r="A996" s="93" t="s">
        <v>1409</v>
      </c>
      <c r="B996" s="68" t="s">
        <v>1411</v>
      </c>
      <c r="C996" s="351" t="s">
        <v>1412</v>
      </c>
      <c r="D996" s="351">
        <v>41</v>
      </c>
      <c r="E996" s="561">
        <v>160</v>
      </c>
      <c r="F996" s="361">
        <v>142</v>
      </c>
      <c r="G996" s="65"/>
      <c r="H996" s="557"/>
      <c r="I996" s="452"/>
      <c r="J996" s="419"/>
      <c r="K996" s="419"/>
      <c r="L996" s="419"/>
      <c r="M996" s="434"/>
    </row>
    <row r="997" spans="1:13" ht="15.75" x14ac:dyDescent="0.25">
      <c r="A997" s="93" t="s">
        <v>1409</v>
      </c>
      <c r="B997" s="68" t="s">
        <v>1411</v>
      </c>
      <c r="C997" s="351" t="s">
        <v>1412</v>
      </c>
      <c r="D997" s="351">
        <v>42</v>
      </c>
      <c r="E997" s="561">
        <v>25</v>
      </c>
      <c r="F997" s="361">
        <v>15</v>
      </c>
      <c r="G997" s="65"/>
      <c r="H997" s="557"/>
      <c r="I997" s="452"/>
      <c r="J997" s="419"/>
      <c r="K997" s="419"/>
      <c r="L997" s="419"/>
      <c r="M997" s="434"/>
    </row>
    <row r="998" spans="1:13" ht="15.75" x14ac:dyDescent="0.25">
      <c r="A998" s="93" t="s">
        <v>1410</v>
      </c>
      <c r="B998" s="68" t="s">
        <v>1411</v>
      </c>
      <c r="C998" s="351" t="s">
        <v>1412</v>
      </c>
      <c r="D998" s="351">
        <v>132</v>
      </c>
      <c r="E998" s="561">
        <v>160</v>
      </c>
      <c r="F998" s="361">
        <v>92</v>
      </c>
      <c r="G998" s="65"/>
      <c r="H998" s="557"/>
      <c r="I998" s="452"/>
      <c r="J998" s="419"/>
      <c r="K998" s="419"/>
      <c r="L998" s="419"/>
      <c r="M998" s="434"/>
    </row>
    <row r="999" spans="1:13" ht="15.75" x14ac:dyDescent="0.25">
      <c r="A999" s="93" t="s">
        <v>1410</v>
      </c>
      <c r="B999" s="68" t="s">
        <v>1411</v>
      </c>
      <c r="C999" s="351" t="s">
        <v>1412</v>
      </c>
      <c r="D999" s="351">
        <v>133</v>
      </c>
      <c r="E999" s="561">
        <v>100</v>
      </c>
      <c r="F999" s="361">
        <v>65</v>
      </c>
      <c r="G999" s="65"/>
      <c r="H999" s="557"/>
      <c r="I999" s="452"/>
      <c r="J999" s="419"/>
      <c r="K999" s="419"/>
      <c r="L999" s="419"/>
      <c r="M999" s="434"/>
    </row>
    <row r="1000" spans="1:13" ht="15.75" x14ac:dyDescent="0.25">
      <c r="A1000" s="93" t="s">
        <v>1410</v>
      </c>
      <c r="B1000" s="68" t="s">
        <v>1411</v>
      </c>
      <c r="C1000" s="351" t="s">
        <v>1412</v>
      </c>
      <c r="D1000" s="351">
        <v>137</v>
      </c>
      <c r="E1000" s="561">
        <v>100</v>
      </c>
      <c r="F1000" s="361">
        <v>93</v>
      </c>
      <c r="G1000" s="65"/>
      <c r="H1000" s="557"/>
      <c r="I1000" s="452"/>
      <c r="J1000" s="419"/>
      <c r="K1000" s="419"/>
      <c r="L1000" s="419"/>
      <c r="M1000" s="434"/>
    </row>
    <row r="1001" spans="1:13" ht="15.75" x14ac:dyDescent="0.25">
      <c r="A1001" s="93" t="s">
        <v>1410</v>
      </c>
      <c r="B1001" s="68" t="s">
        <v>1411</v>
      </c>
      <c r="C1001" s="351" t="s">
        <v>1412</v>
      </c>
      <c r="D1001" s="351">
        <v>138</v>
      </c>
      <c r="E1001" s="561">
        <v>100</v>
      </c>
      <c r="F1001" s="361">
        <v>86</v>
      </c>
      <c r="G1001" s="65"/>
      <c r="H1001" s="557"/>
      <c r="I1001" s="452"/>
      <c r="J1001" s="419"/>
      <c r="K1001" s="419"/>
      <c r="L1001" s="419"/>
      <c r="M1001" s="434"/>
    </row>
    <row r="1002" spans="1:13" ht="15.75" x14ac:dyDescent="0.25">
      <c r="A1002" s="93" t="s">
        <v>1431</v>
      </c>
      <c r="B1002" s="68" t="s">
        <v>1411</v>
      </c>
      <c r="C1002" s="351" t="s">
        <v>1412</v>
      </c>
      <c r="D1002" s="351">
        <v>139</v>
      </c>
      <c r="E1002" s="561">
        <v>160</v>
      </c>
      <c r="F1002" s="361">
        <v>95</v>
      </c>
      <c r="G1002" s="65"/>
      <c r="H1002" s="557"/>
      <c r="I1002" s="452"/>
      <c r="J1002" s="419"/>
      <c r="K1002" s="419"/>
      <c r="L1002" s="419"/>
      <c r="M1002" s="434"/>
    </row>
    <row r="1003" spans="1:13" ht="15.75" x14ac:dyDescent="0.25">
      <c r="A1003" s="93" t="s">
        <v>1431</v>
      </c>
      <c r="B1003" s="68" t="s">
        <v>1411</v>
      </c>
      <c r="C1003" s="351" t="s">
        <v>1412</v>
      </c>
      <c r="D1003" s="351">
        <v>140</v>
      </c>
      <c r="E1003" s="561">
        <v>180</v>
      </c>
      <c r="F1003" s="361">
        <v>64</v>
      </c>
      <c r="G1003" s="65"/>
      <c r="H1003" s="557"/>
      <c r="I1003" s="452"/>
      <c r="J1003" s="419"/>
      <c r="K1003" s="419"/>
      <c r="L1003" s="419"/>
      <c r="M1003" s="434"/>
    </row>
    <row r="1004" spans="1:13" ht="15.75" x14ac:dyDescent="0.25">
      <c r="A1004" s="93" t="s">
        <v>1431</v>
      </c>
      <c r="B1004" s="68" t="s">
        <v>1411</v>
      </c>
      <c r="C1004" s="351" t="s">
        <v>1412</v>
      </c>
      <c r="D1004" s="351">
        <v>143</v>
      </c>
      <c r="E1004" s="561">
        <v>250</v>
      </c>
      <c r="F1004" s="361">
        <v>118</v>
      </c>
      <c r="G1004" s="65"/>
      <c r="H1004" s="557"/>
      <c r="I1004" s="452"/>
      <c r="J1004" s="419"/>
      <c r="K1004" s="419"/>
      <c r="L1004" s="419"/>
      <c r="M1004" s="434"/>
    </row>
    <row r="1005" spans="1:13" ht="15.75" x14ac:dyDescent="0.25">
      <c r="A1005" s="93" t="s">
        <v>1431</v>
      </c>
      <c r="B1005" s="68" t="s">
        <v>1411</v>
      </c>
      <c r="C1005" s="351" t="s">
        <v>1412</v>
      </c>
      <c r="D1005" s="351">
        <v>144</v>
      </c>
      <c r="E1005" s="561">
        <v>400</v>
      </c>
      <c r="F1005" s="361">
        <v>285</v>
      </c>
      <c r="G1005" s="65"/>
      <c r="H1005" s="557"/>
      <c r="I1005" s="452"/>
      <c r="J1005" s="419"/>
      <c r="K1005" s="419"/>
      <c r="L1005" s="419"/>
      <c r="M1005" s="434"/>
    </row>
    <row r="1006" spans="1:13" ht="15.75" x14ac:dyDescent="0.25">
      <c r="A1006" s="93" t="s">
        <v>1431</v>
      </c>
      <c r="B1006" s="68" t="s">
        <v>1411</v>
      </c>
      <c r="C1006" s="351" t="s">
        <v>1412</v>
      </c>
      <c r="D1006" s="351">
        <v>145</v>
      </c>
      <c r="E1006" s="561">
        <v>250</v>
      </c>
      <c r="F1006" s="361">
        <v>84</v>
      </c>
      <c r="G1006" s="65"/>
      <c r="H1006" s="557"/>
      <c r="I1006" s="452"/>
      <c r="J1006" s="419"/>
      <c r="K1006" s="419"/>
      <c r="L1006" s="419"/>
      <c r="M1006" s="434"/>
    </row>
    <row r="1007" spans="1:13" ht="15.75" x14ac:dyDescent="0.25">
      <c r="A1007" s="93" t="s">
        <v>1431</v>
      </c>
      <c r="B1007" s="42" t="s">
        <v>1411</v>
      </c>
      <c r="C1007" s="350" t="s">
        <v>1412</v>
      </c>
      <c r="D1007" s="350">
        <v>146</v>
      </c>
      <c r="E1007" s="561">
        <v>160</v>
      </c>
      <c r="F1007" s="360">
        <v>80</v>
      </c>
      <c r="G1007" s="65"/>
      <c r="H1007" s="558"/>
      <c r="I1007" s="465"/>
      <c r="J1007" s="416"/>
      <c r="K1007" s="416"/>
      <c r="L1007" s="416"/>
      <c r="M1007" s="559"/>
    </row>
    <row r="1008" spans="1:13" ht="15.75" x14ac:dyDescent="0.25">
      <c r="A1008" s="93" t="s">
        <v>1431</v>
      </c>
      <c r="B1008" s="68" t="s">
        <v>1411</v>
      </c>
      <c r="C1008" s="351" t="s">
        <v>1412</v>
      </c>
      <c r="D1008" s="351">
        <v>147</v>
      </c>
      <c r="E1008" s="561">
        <v>100</v>
      </c>
      <c r="F1008" s="361">
        <v>48</v>
      </c>
      <c r="G1008" s="65"/>
      <c r="H1008" s="557"/>
      <c r="I1008" s="452"/>
      <c r="J1008" s="419"/>
      <c r="K1008" s="419"/>
      <c r="L1008" s="419"/>
      <c r="M1008" s="434"/>
    </row>
    <row r="1009" spans="1:13" ht="15.75" x14ac:dyDescent="0.25">
      <c r="A1009" s="93" t="s">
        <v>1431</v>
      </c>
      <c r="B1009" s="68" t="s">
        <v>1411</v>
      </c>
      <c r="C1009" s="351" t="s">
        <v>1412</v>
      </c>
      <c r="D1009" s="351">
        <v>148</v>
      </c>
      <c r="E1009" s="561">
        <v>100</v>
      </c>
      <c r="F1009" s="361">
        <v>29</v>
      </c>
      <c r="G1009" s="65"/>
      <c r="H1009" s="557"/>
      <c r="I1009" s="452"/>
      <c r="J1009" s="419"/>
      <c r="K1009" s="419"/>
      <c r="L1009" s="419"/>
      <c r="M1009" s="434"/>
    </row>
    <row r="1010" spans="1:13" ht="15.75" x14ac:dyDescent="0.25">
      <c r="A1010" s="93" t="s">
        <v>1432</v>
      </c>
      <c r="B1010" s="68" t="s">
        <v>1411</v>
      </c>
      <c r="C1010" s="351" t="s">
        <v>1412</v>
      </c>
      <c r="D1010" s="351">
        <v>1</v>
      </c>
      <c r="E1010" s="561">
        <v>160</v>
      </c>
      <c r="F1010" s="361">
        <v>72</v>
      </c>
      <c r="G1010" s="65"/>
      <c r="H1010" s="557"/>
      <c r="I1010" s="452"/>
      <c r="J1010" s="419"/>
      <c r="K1010" s="419"/>
      <c r="L1010" s="419"/>
      <c r="M1010" s="434"/>
    </row>
    <row r="1011" spans="1:13" ht="15.75" x14ac:dyDescent="0.25">
      <c r="A1011" s="93" t="s">
        <v>1432</v>
      </c>
      <c r="B1011" s="68" t="s">
        <v>1411</v>
      </c>
      <c r="C1011" s="351" t="s">
        <v>1412</v>
      </c>
      <c r="D1011" s="351">
        <v>2</v>
      </c>
      <c r="E1011" s="561">
        <v>160</v>
      </c>
      <c r="F1011" s="361">
        <v>30</v>
      </c>
      <c r="G1011" s="65"/>
      <c r="H1011" s="557"/>
      <c r="I1011" s="452"/>
      <c r="J1011" s="419"/>
      <c r="K1011" s="419"/>
      <c r="L1011" s="419"/>
      <c r="M1011" s="434"/>
    </row>
    <row r="1012" spans="1:13" ht="15.75" x14ac:dyDescent="0.25">
      <c r="A1012" s="93" t="s">
        <v>1432</v>
      </c>
      <c r="B1012" s="68" t="s">
        <v>1411</v>
      </c>
      <c r="C1012" s="351" t="s">
        <v>1412</v>
      </c>
      <c r="D1012" s="351">
        <v>3</v>
      </c>
      <c r="E1012" s="561">
        <v>250</v>
      </c>
      <c r="F1012" s="361">
        <v>165</v>
      </c>
      <c r="G1012" s="65"/>
      <c r="H1012" s="557"/>
      <c r="I1012" s="452"/>
      <c r="J1012" s="419"/>
      <c r="K1012" s="419"/>
      <c r="L1012" s="419"/>
      <c r="M1012" s="434"/>
    </row>
    <row r="1013" spans="1:13" ht="15.75" x14ac:dyDescent="0.25">
      <c r="A1013" s="93" t="s">
        <v>1432</v>
      </c>
      <c r="B1013" s="68" t="s">
        <v>1411</v>
      </c>
      <c r="C1013" s="351" t="s">
        <v>1412</v>
      </c>
      <c r="D1013" s="351">
        <v>4</v>
      </c>
      <c r="E1013" s="561">
        <v>160</v>
      </c>
      <c r="F1013" s="361">
        <v>124</v>
      </c>
      <c r="G1013" s="65"/>
      <c r="H1013" s="557"/>
      <c r="I1013" s="452"/>
      <c r="J1013" s="419"/>
      <c r="K1013" s="419"/>
      <c r="L1013" s="419"/>
      <c r="M1013" s="434"/>
    </row>
    <row r="1014" spans="1:13" ht="15.75" x14ac:dyDescent="0.25">
      <c r="A1014" s="93" t="s">
        <v>1432</v>
      </c>
      <c r="B1014" s="68" t="s">
        <v>1411</v>
      </c>
      <c r="C1014" s="351" t="s">
        <v>1412</v>
      </c>
      <c r="D1014" s="351">
        <v>5</v>
      </c>
      <c r="E1014" s="561">
        <v>160</v>
      </c>
      <c r="F1014" s="361">
        <v>126</v>
      </c>
      <c r="G1014" s="65"/>
      <c r="H1014" s="557"/>
      <c r="I1014" s="452"/>
      <c r="J1014" s="419"/>
      <c r="K1014" s="419"/>
      <c r="L1014" s="419"/>
      <c r="M1014" s="434"/>
    </row>
    <row r="1015" spans="1:13" ht="15.75" x14ac:dyDescent="0.25">
      <c r="A1015" s="93" t="s">
        <v>1432</v>
      </c>
      <c r="B1015" s="68" t="s">
        <v>1411</v>
      </c>
      <c r="C1015" s="351" t="s">
        <v>1412</v>
      </c>
      <c r="D1015" s="351">
        <v>6</v>
      </c>
      <c r="E1015" s="561">
        <v>63</v>
      </c>
      <c r="F1015" s="361">
        <v>51</v>
      </c>
      <c r="G1015" s="65"/>
      <c r="H1015" s="557"/>
      <c r="I1015" s="452"/>
      <c r="J1015" s="419"/>
      <c r="K1015" s="419"/>
      <c r="L1015" s="419"/>
      <c r="M1015" s="434"/>
    </row>
    <row r="1016" spans="1:13" ht="15.75" x14ac:dyDescent="0.25">
      <c r="A1016" s="93" t="s">
        <v>1432</v>
      </c>
      <c r="B1016" s="68" t="s">
        <v>1411</v>
      </c>
      <c r="C1016" s="351" t="s">
        <v>1412</v>
      </c>
      <c r="D1016" s="351">
        <v>7</v>
      </c>
      <c r="E1016" s="561">
        <v>160</v>
      </c>
      <c r="F1016" s="361">
        <v>120</v>
      </c>
      <c r="G1016" s="65"/>
      <c r="H1016" s="557"/>
      <c r="I1016" s="452"/>
      <c r="J1016" s="419"/>
      <c r="K1016" s="419"/>
      <c r="L1016" s="419"/>
      <c r="M1016" s="434"/>
    </row>
    <row r="1017" spans="1:13" ht="15.75" x14ac:dyDescent="0.25">
      <c r="A1017" s="93" t="s">
        <v>1432</v>
      </c>
      <c r="B1017" s="68" t="s">
        <v>1411</v>
      </c>
      <c r="C1017" s="351" t="s">
        <v>1412</v>
      </c>
      <c r="D1017" s="351">
        <v>8</v>
      </c>
      <c r="E1017" s="561">
        <v>250</v>
      </c>
      <c r="F1017" s="361">
        <v>160</v>
      </c>
      <c r="G1017" s="65"/>
      <c r="H1017" s="557"/>
      <c r="I1017" s="452"/>
      <c r="J1017" s="419"/>
      <c r="K1017" s="419"/>
      <c r="L1017" s="416"/>
      <c r="M1017" s="434"/>
    </row>
    <row r="1018" spans="1:13" ht="15.75" x14ac:dyDescent="0.25">
      <c r="A1018" s="93" t="s">
        <v>1432</v>
      </c>
      <c r="B1018" s="68" t="s">
        <v>1411</v>
      </c>
      <c r="C1018" s="351" t="s">
        <v>1412</v>
      </c>
      <c r="D1018" s="351">
        <v>9</v>
      </c>
      <c r="E1018" s="561">
        <v>40</v>
      </c>
      <c r="F1018" s="361">
        <v>12</v>
      </c>
      <c r="G1018" s="65"/>
      <c r="H1018" s="557"/>
      <c r="I1018" s="452"/>
      <c r="J1018" s="419"/>
      <c r="K1018" s="419"/>
      <c r="L1018" s="419"/>
      <c r="M1018" s="434"/>
    </row>
    <row r="1019" spans="1:13" ht="15.75" x14ac:dyDescent="0.25">
      <c r="A1019" s="93" t="s">
        <v>1432</v>
      </c>
      <c r="B1019" s="68" t="s">
        <v>1411</v>
      </c>
      <c r="C1019" s="351" t="s">
        <v>1412</v>
      </c>
      <c r="D1019" s="351">
        <v>10</v>
      </c>
      <c r="E1019" s="561">
        <v>160</v>
      </c>
      <c r="F1019" s="361">
        <v>105</v>
      </c>
      <c r="G1019" s="65"/>
      <c r="H1019" s="557"/>
      <c r="I1019" s="452"/>
      <c r="J1019" s="419"/>
      <c r="K1019" s="419"/>
      <c r="L1019" s="419"/>
      <c r="M1019" s="434"/>
    </row>
    <row r="1020" spans="1:13" ht="15.75" x14ac:dyDescent="0.25">
      <c r="A1020" s="93" t="s">
        <v>1432</v>
      </c>
      <c r="B1020" s="68" t="s">
        <v>1411</v>
      </c>
      <c r="C1020" s="351" t="s">
        <v>1412</v>
      </c>
      <c r="D1020" s="351">
        <v>11</v>
      </c>
      <c r="E1020" s="561">
        <v>160</v>
      </c>
      <c r="F1020" s="361">
        <v>122</v>
      </c>
      <c r="G1020" s="65"/>
      <c r="H1020" s="557"/>
      <c r="I1020" s="452"/>
      <c r="J1020" s="419"/>
      <c r="K1020" s="419"/>
      <c r="L1020" s="419"/>
      <c r="M1020" s="434"/>
    </row>
    <row r="1021" spans="1:13" ht="15.75" x14ac:dyDescent="0.25">
      <c r="A1021" s="93" t="s">
        <v>1432</v>
      </c>
      <c r="B1021" s="68" t="s">
        <v>1411</v>
      </c>
      <c r="C1021" s="351" t="s">
        <v>1412</v>
      </c>
      <c r="D1021" s="351">
        <v>13</v>
      </c>
      <c r="E1021" s="561">
        <v>160</v>
      </c>
      <c r="F1021" s="361">
        <v>148</v>
      </c>
      <c r="G1021" s="65"/>
      <c r="H1021" s="557"/>
      <c r="I1021" s="452"/>
      <c r="J1021" s="419"/>
      <c r="K1021" s="419"/>
      <c r="L1021" s="419"/>
      <c r="M1021" s="434"/>
    </row>
    <row r="1022" spans="1:13" ht="15.75" x14ac:dyDescent="0.25">
      <c r="A1022" s="93" t="s">
        <v>1433</v>
      </c>
      <c r="B1022" s="68" t="s">
        <v>1411</v>
      </c>
      <c r="C1022" s="351" t="s">
        <v>1412</v>
      </c>
      <c r="D1022" s="351">
        <v>15</v>
      </c>
      <c r="E1022" s="561">
        <v>25</v>
      </c>
      <c r="F1022" s="361">
        <v>10</v>
      </c>
      <c r="G1022" s="65"/>
      <c r="H1022" s="557"/>
      <c r="I1022" s="452"/>
      <c r="J1022" s="419"/>
      <c r="K1022" s="419"/>
      <c r="L1022" s="419"/>
      <c r="M1022" s="434"/>
    </row>
    <row r="1023" spans="1:13" ht="15.75" x14ac:dyDescent="0.25">
      <c r="A1023" s="93" t="s">
        <v>1433</v>
      </c>
      <c r="B1023" s="68" t="s">
        <v>1411</v>
      </c>
      <c r="C1023" s="351" t="s">
        <v>1412</v>
      </c>
      <c r="D1023" s="351">
        <v>16</v>
      </c>
      <c r="E1023" s="561">
        <v>160</v>
      </c>
      <c r="F1023" s="361">
        <v>49</v>
      </c>
      <c r="G1023" s="65"/>
      <c r="H1023" s="557"/>
      <c r="I1023" s="452"/>
      <c r="J1023" s="419"/>
      <c r="K1023" s="419"/>
      <c r="L1023" s="419"/>
      <c r="M1023" s="434"/>
    </row>
    <row r="1024" spans="1:13" ht="15.75" x14ac:dyDescent="0.25">
      <c r="A1024" s="93" t="s">
        <v>1433</v>
      </c>
      <c r="B1024" s="68" t="s">
        <v>1411</v>
      </c>
      <c r="C1024" s="351" t="s">
        <v>1412</v>
      </c>
      <c r="D1024" s="351">
        <v>18</v>
      </c>
      <c r="E1024" s="561">
        <v>160</v>
      </c>
      <c r="F1024" s="361">
        <v>68</v>
      </c>
      <c r="G1024" s="65"/>
      <c r="H1024" s="557"/>
      <c r="I1024" s="452"/>
      <c r="J1024" s="419"/>
      <c r="K1024" s="419"/>
      <c r="L1024" s="419"/>
      <c r="M1024" s="434"/>
    </row>
    <row r="1025" spans="1:13" ht="15.75" x14ac:dyDescent="0.25">
      <c r="A1025" s="93" t="s">
        <v>1433</v>
      </c>
      <c r="B1025" s="68" t="s">
        <v>1411</v>
      </c>
      <c r="C1025" s="351" t="s">
        <v>1412</v>
      </c>
      <c r="D1025" s="351">
        <v>20</v>
      </c>
      <c r="E1025" s="561">
        <v>250</v>
      </c>
      <c r="F1025" s="361">
        <v>160</v>
      </c>
      <c r="G1025" s="65"/>
      <c r="H1025" s="557"/>
      <c r="I1025" s="452"/>
      <c r="J1025" s="419"/>
      <c r="K1025" s="419"/>
      <c r="L1025" s="416"/>
      <c r="M1025" s="434"/>
    </row>
    <row r="1026" spans="1:13" ht="15.75" x14ac:dyDescent="0.25">
      <c r="A1026" s="93" t="s">
        <v>1433</v>
      </c>
      <c r="B1026" s="68" t="s">
        <v>1411</v>
      </c>
      <c r="C1026" s="351" t="s">
        <v>1412</v>
      </c>
      <c r="D1026" s="351">
        <v>22</v>
      </c>
      <c r="E1026" s="561">
        <v>100</v>
      </c>
      <c r="F1026" s="361">
        <v>30</v>
      </c>
      <c r="G1026" s="65"/>
      <c r="H1026" s="557"/>
      <c r="I1026" s="452"/>
      <c r="J1026" s="419"/>
      <c r="K1026" s="419"/>
      <c r="L1026" s="419"/>
      <c r="M1026" s="434"/>
    </row>
    <row r="1027" spans="1:13" ht="15.75" x14ac:dyDescent="0.25">
      <c r="A1027" s="93" t="s">
        <v>1433</v>
      </c>
      <c r="B1027" s="68" t="s">
        <v>1411</v>
      </c>
      <c r="C1027" s="351" t="s">
        <v>1412</v>
      </c>
      <c r="D1027" s="351">
        <v>23</v>
      </c>
      <c r="E1027" s="561">
        <v>400</v>
      </c>
      <c r="F1027" s="361">
        <v>320</v>
      </c>
      <c r="G1027" s="65"/>
      <c r="H1027" s="557"/>
      <c r="I1027" s="452"/>
      <c r="J1027" s="419"/>
      <c r="K1027" s="419"/>
      <c r="L1027" s="419"/>
      <c r="M1027" s="434"/>
    </row>
    <row r="1028" spans="1:13" ht="15.75" x14ac:dyDescent="0.25">
      <c r="A1028" s="93" t="s">
        <v>1433</v>
      </c>
      <c r="B1028" s="68" t="s">
        <v>1411</v>
      </c>
      <c r="C1028" s="351" t="s">
        <v>1412</v>
      </c>
      <c r="D1028" s="351">
        <v>24</v>
      </c>
      <c r="E1028" s="561">
        <v>160</v>
      </c>
      <c r="F1028" s="361">
        <v>50</v>
      </c>
      <c r="G1028" s="65"/>
      <c r="H1028" s="557"/>
      <c r="I1028" s="452"/>
      <c r="J1028" s="419"/>
      <c r="K1028" s="419"/>
      <c r="L1028" s="419"/>
      <c r="M1028" s="434"/>
    </row>
    <row r="1029" spans="1:13" ht="15.75" x14ac:dyDescent="0.25">
      <c r="A1029" s="93" t="s">
        <v>1433</v>
      </c>
      <c r="B1029" s="68" t="s">
        <v>1411</v>
      </c>
      <c r="C1029" s="351" t="s">
        <v>1412</v>
      </c>
      <c r="D1029" s="351">
        <v>25</v>
      </c>
      <c r="E1029" s="561">
        <v>160</v>
      </c>
      <c r="F1029" s="361">
        <v>114</v>
      </c>
      <c r="G1029" s="65"/>
      <c r="H1029" s="557"/>
      <c r="I1029" s="452"/>
      <c r="J1029" s="419"/>
      <c r="K1029" s="419"/>
      <c r="L1029" s="419"/>
      <c r="M1029" s="434"/>
    </row>
    <row r="1030" spans="1:13" ht="15.75" x14ac:dyDescent="0.25">
      <c r="A1030" s="93" t="s">
        <v>1433</v>
      </c>
      <c r="B1030" s="68" t="s">
        <v>1411</v>
      </c>
      <c r="C1030" s="351" t="s">
        <v>1412</v>
      </c>
      <c r="D1030" s="351">
        <v>26</v>
      </c>
      <c r="E1030" s="561">
        <v>160</v>
      </c>
      <c r="F1030" s="361">
        <v>45</v>
      </c>
      <c r="G1030" s="65"/>
      <c r="H1030" s="557"/>
      <c r="I1030" s="452"/>
      <c r="J1030" s="419"/>
      <c r="K1030" s="419"/>
      <c r="L1030" s="419"/>
      <c r="M1030" s="434"/>
    </row>
    <row r="1031" spans="1:13" ht="15.75" x14ac:dyDescent="0.25">
      <c r="A1031" s="93" t="s">
        <v>1433</v>
      </c>
      <c r="B1031" s="68" t="s">
        <v>1411</v>
      </c>
      <c r="C1031" s="351" t="s">
        <v>1412</v>
      </c>
      <c r="D1031" s="351">
        <v>27</v>
      </c>
      <c r="E1031" s="561">
        <v>100</v>
      </c>
      <c r="F1031" s="361">
        <v>95</v>
      </c>
      <c r="G1031" s="65"/>
      <c r="H1031" s="557"/>
      <c r="I1031" s="452"/>
      <c r="J1031" s="419"/>
      <c r="K1031" s="419"/>
      <c r="L1031" s="419"/>
      <c r="M1031" s="434"/>
    </row>
    <row r="1032" spans="1:13" ht="15.75" x14ac:dyDescent="0.25">
      <c r="A1032" s="93" t="s">
        <v>1433</v>
      </c>
      <c r="B1032" s="68" t="s">
        <v>1411</v>
      </c>
      <c r="C1032" s="351" t="s">
        <v>1412</v>
      </c>
      <c r="D1032" s="351">
        <v>28</v>
      </c>
      <c r="E1032" s="561">
        <v>160</v>
      </c>
      <c r="F1032" s="361">
        <v>134</v>
      </c>
      <c r="G1032" s="65"/>
      <c r="H1032" s="557"/>
      <c r="I1032" s="452"/>
      <c r="J1032" s="419"/>
      <c r="K1032" s="419"/>
      <c r="L1032" s="419"/>
      <c r="M1032" s="434"/>
    </row>
    <row r="1033" spans="1:13" ht="15.75" x14ac:dyDescent="0.25">
      <c r="A1033" s="93" t="s">
        <v>1433</v>
      </c>
      <c r="B1033" s="68" t="s">
        <v>1411</v>
      </c>
      <c r="C1033" s="351" t="s">
        <v>1412</v>
      </c>
      <c r="D1033" s="351">
        <v>29</v>
      </c>
      <c r="E1033" s="561">
        <v>160</v>
      </c>
      <c r="F1033" s="361">
        <v>132</v>
      </c>
      <c r="G1033" s="65"/>
      <c r="H1033" s="557"/>
      <c r="I1033" s="452"/>
      <c r="J1033" s="419"/>
      <c r="K1033" s="419"/>
      <c r="L1033" s="419"/>
      <c r="M1033" s="434"/>
    </row>
    <row r="1034" spans="1:13" ht="15.75" x14ac:dyDescent="0.25">
      <c r="A1034" s="93" t="s">
        <v>1433</v>
      </c>
      <c r="B1034" s="68" t="s">
        <v>1411</v>
      </c>
      <c r="C1034" s="351" t="s">
        <v>1412</v>
      </c>
      <c r="D1034" s="351">
        <v>30</v>
      </c>
      <c r="E1034" s="561">
        <v>250</v>
      </c>
      <c r="F1034" s="361">
        <v>162</v>
      </c>
      <c r="G1034" s="65"/>
      <c r="H1034" s="557"/>
      <c r="I1034" s="452"/>
      <c r="J1034" s="419"/>
      <c r="K1034" s="419"/>
      <c r="L1034" s="419"/>
      <c r="M1034" s="434"/>
    </row>
    <row r="1035" spans="1:13" ht="15.75" x14ac:dyDescent="0.25">
      <c r="A1035" s="93" t="s">
        <v>1433</v>
      </c>
      <c r="B1035" s="68" t="s">
        <v>1411</v>
      </c>
      <c r="C1035" s="351" t="s">
        <v>1412</v>
      </c>
      <c r="D1035" s="351">
        <v>32</v>
      </c>
      <c r="E1035" s="561">
        <v>100</v>
      </c>
      <c r="F1035" s="361">
        <v>70</v>
      </c>
      <c r="G1035" s="65"/>
      <c r="H1035" s="557"/>
      <c r="I1035" s="452"/>
      <c r="J1035" s="419"/>
      <c r="K1035" s="419"/>
      <c r="L1035" s="419"/>
      <c r="M1035" s="434"/>
    </row>
    <row r="1036" spans="1:13" ht="15.75" x14ac:dyDescent="0.25">
      <c r="A1036" s="93" t="s">
        <v>1433</v>
      </c>
      <c r="B1036" s="68" t="s">
        <v>1411</v>
      </c>
      <c r="C1036" s="351" t="s">
        <v>1412</v>
      </c>
      <c r="D1036" s="351">
        <v>33</v>
      </c>
      <c r="E1036" s="561">
        <v>400</v>
      </c>
      <c r="F1036" s="361">
        <v>332</v>
      </c>
      <c r="G1036" s="65"/>
      <c r="H1036" s="557"/>
      <c r="I1036" s="452"/>
      <c r="J1036" s="419"/>
      <c r="K1036" s="419"/>
      <c r="L1036" s="419"/>
      <c r="M1036" s="434"/>
    </row>
    <row r="1037" spans="1:13" ht="15.75" x14ac:dyDescent="0.25">
      <c r="A1037" s="93" t="s">
        <v>1433</v>
      </c>
      <c r="B1037" s="68" t="s">
        <v>1411</v>
      </c>
      <c r="C1037" s="351" t="s">
        <v>1412</v>
      </c>
      <c r="D1037" s="351">
        <v>35</v>
      </c>
      <c r="E1037" s="561">
        <v>400</v>
      </c>
      <c r="F1037" s="361">
        <v>142</v>
      </c>
      <c r="G1037" s="65"/>
      <c r="H1037" s="557"/>
      <c r="I1037" s="452"/>
      <c r="J1037" s="419"/>
      <c r="K1037" s="419"/>
      <c r="L1037" s="419"/>
      <c r="M1037" s="434"/>
    </row>
    <row r="1038" spans="1:13" ht="15.75" x14ac:dyDescent="0.25">
      <c r="A1038" s="93" t="s">
        <v>1433</v>
      </c>
      <c r="B1038" s="68" t="s">
        <v>1411</v>
      </c>
      <c r="C1038" s="351" t="s">
        <v>1412</v>
      </c>
      <c r="D1038" s="351">
        <v>36</v>
      </c>
      <c r="E1038" s="561">
        <v>400</v>
      </c>
      <c r="F1038" s="361">
        <v>184</v>
      </c>
      <c r="G1038" s="65"/>
      <c r="H1038" s="557"/>
      <c r="I1038" s="452"/>
      <c r="J1038" s="419"/>
      <c r="K1038" s="419"/>
      <c r="L1038" s="419"/>
      <c r="M1038" s="434"/>
    </row>
    <row r="1039" spans="1:13" ht="15.75" x14ac:dyDescent="0.25">
      <c r="A1039" s="93" t="s">
        <v>1433</v>
      </c>
      <c r="B1039" s="68" t="s">
        <v>1411</v>
      </c>
      <c r="C1039" s="351" t="s">
        <v>1412</v>
      </c>
      <c r="D1039" s="351">
        <v>40</v>
      </c>
      <c r="E1039" s="561">
        <v>100</v>
      </c>
      <c r="F1039" s="361">
        <v>80</v>
      </c>
      <c r="G1039" s="65"/>
      <c r="H1039" s="557"/>
      <c r="I1039" s="452"/>
      <c r="J1039" s="419"/>
      <c r="K1039" s="419"/>
      <c r="L1039" s="419"/>
      <c r="M1039" s="434"/>
    </row>
    <row r="1040" spans="1:13" ht="15.75" x14ac:dyDescent="0.25">
      <c r="A1040" s="93" t="s">
        <v>1433</v>
      </c>
      <c r="B1040" s="68" t="s">
        <v>1411</v>
      </c>
      <c r="C1040" s="351" t="s">
        <v>1412</v>
      </c>
      <c r="D1040" s="351">
        <v>41</v>
      </c>
      <c r="E1040" s="561">
        <v>315</v>
      </c>
      <c r="F1040" s="361">
        <v>78</v>
      </c>
      <c r="G1040" s="65"/>
      <c r="H1040" s="557"/>
      <c r="I1040" s="452"/>
      <c r="J1040" s="419"/>
      <c r="K1040" s="419"/>
      <c r="L1040" s="419"/>
      <c r="M1040" s="434"/>
    </row>
    <row r="1041" spans="1:13" ht="15.75" x14ac:dyDescent="0.25">
      <c r="A1041" s="93" t="s">
        <v>1433</v>
      </c>
      <c r="B1041" s="68" t="s">
        <v>1411</v>
      </c>
      <c r="C1041" s="351" t="s">
        <v>1412</v>
      </c>
      <c r="D1041" s="351">
        <v>42</v>
      </c>
      <c r="E1041" s="561">
        <v>400</v>
      </c>
      <c r="F1041" s="361">
        <v>270</v>
      </c>
      <c r="G1041" s="65"/>
      <c r="H1041" s="557"/>
      <c r="I1041" s="452"/>
      <c r="J1041" s="419"/>
      <c r="K1041" s="419"/>
      <c r="L1041" s="419"/>
      <c r="M1041" s="434"/>
    </row>
    <row r="1042" spans="1:13" ht="15.75" x14ac:dyDescent="0.25">
      <c r="A1042" s="93" t="s">
        <v>1433</v>
      </c>
      <c r="B1042" s="68" t="s">
        <v>1411</v>
      </c>
      <c r="C1042" s="351" t="s">
        <v>1412</v>
      </c>
      <c r="D1042" s="351">
        <v>44</v>
      </c>
      <c r="E1042" s="561">
        <v>160</v>
      </c>
      <c r="F1042" s="361">
        <v>88</v>
      </c>
      <c r="G1042" s="65"/>
      <c r="H1042" s="557"/>
      <c r="I1042" s="452"/>
      <c r="J1042" s="419"/>
      <c r="K1042" s="419"/>
      <c r="L1042" s="419"/>
      <c r="M1042" s="434"/>
    </row>
    <row r="1043" spans="1:13" ht="15.75" x14ac:dyDescent="0.25">
      <c r="A1043" s="93" t="s">
        <v>1433</v>
      </c>
      <c r="B1043" s="549" t="s">
        <v>1411</v>
      </c>
      <c r="C1043" s="551" t="s">
        <v>1412</v>
      </c>
      <c r="D1043" s="551">
        <v>45</v>
      </c>
      <c r="E1043" s="456">
        <v>250</v>
      </c>
      <c r="F1043" s="451">
        <v>60</v>
      </c>
      <c r="G1043" s="65"/>
      <c r="H1043" s="560"/>
      <c r="I1043" s="454"/>
      <c r="J1043" s="455"/>
      <c r="K1043" s="455"/>
      <c r="L1043" s="455"/>
      <c r="M1043" s="453"/>
    </row>
    <row r="1044" spans="1:13" ht="15.75" x14ac:dyDescent="0.25">
      <c r="A1044" s="93" t="s">
        <v>1433</v>
      </c>
      <c r="B1044" s="68" t="s">
        <v>1411</v>
      </c>
      <c r="C1044" s="351" t="s">
        <v>1412</v>
      </c>
      <c r="D1044" s="351">
        <v>46</v>
      </c>
      <c r="E1044" s="561">
        <v>100</v>
      </c>
      <c r="F1044" s="361">
        <v>21</v>
      </c>
      <c r="G1044" s="65"/>
      <c r="H1044" s="557"/>
      <c r="I1044" s="452"/>
      <c r="J1044" s="419"/>
      <c r="K1044" s="419"/>
      <c r="L1044" s="419"/>
      <c r="M1044" s="434"/>
    </row>
    <row r="1045" spans="1:13" ht="15.75" x14ac:dyDescent="0.25">
      <c r="A1045" s="93" t="s">
        <v>1433</v>
      </c>
      <c r="B1045" s="68" t="s">
        <v>1411</v>
      </c>
      <c r="C1045" s="351" t="s">
        <v>1412</v>
      </c>
      <c r="D1045" s="351">
        <v>47</v>
      </c>
      <c r="E1045" s="561">
        <v>250</v>
      </c>
      <c r="F1045" s="361">
        <v>80</v>
      </c>
      <c r="G1045" s="65"/>
      <c r="H1045" s="557"/>
      <c r="I1045" s="452"/>
      <c r="J1045" s="419"/>
      <c r="K1045" s="419"/>
      <c r="L1045" s="419"/>
      <c r="M1045" s="434"/>
    </row>
    <row r="1046" spans="1:13" ht="15.75" x14ac:dyDescent="0.25">
      <c r="A1046" s="93" t="s">
        <v>1433</v>
      </c>
      <c r="B1046" s="68" t="s">
        <v>1411</v>
      </c>
      <c r="C1046" s="351" t="s">
        <v>1412</v>
      </c>
      <c r="D1046" s="351">
        <v>51</v>
      </c>
      <c r="E1046" s="561">
        <v>160</v>
      </c>
      <c r="F1046" s="361">
        <v>40</v>
      </c>
      <c r="H1046" s="557"/>
      <c r="I1046" s="452"/>
      <c r="J1046" s="419"/>
      <c r="K1046" s="419"/>
      <c r="L1046" s="416"/>
      <c r="M1046" s="434"/>
    </row>
    <row r="1047" spans="1:13" ht="15.75" x14ac:dyDescent="0.25">
      <c r="A1047" s="93" t="s">
        <v>1433</v>
      </c>
      <c r="B1047" s="68" t="s">
        <v>1411</v>
      </c>
      <c r="C1047" s="351" t="s">
        <v>1412</v>
      </c>
      <c r="D1047" s="351">
        <v>54</v>
      </c>
      <c r="E1047" s="561">
        <v>100</v>
      </c>
      <c r="F1047" s="361">
        <v>65</v>
      </c>
      <c r="H1047" s="557"/>
      <c r="I1047" s="452"/>
      <c r="J1047" s="419"/>
      <c r="K1047" s="419"/>
      <c r="L1047" s="419"/>
      <c r="M1047" s="434"/>
    </row>
    <row r="1048" spans="1:13" ht="15.75" x14ac:dyDescent="0.25">
      <c r="A1048" s="93" t="s">
        <v>1433</v>
      </c>
      <c r="B1048" s="68" t="s">
        <v>1411</v>
      </c>
      <c r="C1048" s="351" t="s">
        <v>1412</v>
      </c>
      <c r="D1048" s="351">
        <v>55</v>
      </c>
      <c r="E1048" s="561">
        <v>100</v>
      </c>
      <c r="F1048" s="361">
        <v>23</v>
      </c>
      <c r="H1048" s="557"/>
      <c r="I1048" s="452"/>
      <c r="J1048" s="419"/>
      <c r="K1048" s="419"/>
      <c r="L1048" s="419"/>
      <c r="M1048" s="434"/>
    </row>
    <row r="1049" spans="1:13" ht="15.75" x14ac:dyDescent="0.25">
      <c r="A1049" s="93" t="s">
        <v>1433</v>
      </c>
      <c r="B1049" s="68" t="s">
        <v>1411</v>
      </c>
      <c r="C1049" s="351" t="s">
        <v>1412</v>
      </c>
      <c r="D1049" s="351">
        <v>61</v>
      </c>
      <c r="E1049" s="561">
        <v>250</v>
      </c>
      <c r="F1049" s="361">
        <v>185</v>
      </c>
      <c r="H1049" s="557"/>
      <c r="I1049" s="452"/>
      <c r="J1049" s="419"/>
      <c r="K1049" s="419"/>
      <c r="L1049" s="419"/>
      <c r="M1049" s="434"/>
    </row>
    <row r="1050" spans="1:13" ht="15.75" x14ac:dyDescent="0.25">
      <c r="A1050" s="93" t="s">
        <v>1433</v>
      </c>
      <c r="B1050" s="68" t="s">
        <v>1411</v>
      </c>
      <c r="C1050" s="351" t="s">
        <v>1412</v>
      </c>
      <c r="D1050" s="351">
        <v>62</v>
      </c>
      <c r="E1050" s="561">
        <v>100</v>
      </c>
      <c r="F1050" s="361">
        <v>95</v>
      </c>
      <c r="H1050" s="557"/>
      <c r="I1050" s="452"/>
      <c r="J1050" s="419"/>
      <c r="K1050" s="419"/>
      <c r="L1050" s="419"/>
      <c r="M1050" s="434"/>
    </row>
    <row r="1051" spans="1:13" ht="15.75" x14ac:dyDescent="0.25">
      <c r="A1051" s="93" t="s">
        <v>1433</v>
      </c>
      <c r="B1051" s="68" t="s">
        <v>1411</v>
      </c>
      <c r="C1051" s="351" t="s">
        <v>1412</v>
      </c>
      <c r="D1051" s="351">
        <v>69</v>
      </c>
      <c r="E1051" s="561">
        <v>400</v>
      </c>
      <c r="F1051" s="361">
        <v>200</v>
      </c>
      <c r="H1051" s="557"/>
      <c r="I1051" s="452"/>
      <c r="J1051" s="419"/>
      <c r="K1051" s="419"/>
      <c r="L1051" s="419"/>
      <c r="M1051" s="434"/>
    </row>
    <row r="1052" spans="1:13" ht="15.75" x14ac:dyDescent="0.25">
      <c r="A1052" s="93" t="s">
        <v>1433</v>
      </c>
      <c r="B1052" s="68" t="s">
        <v>1411</v>
      </c>
      <c r="C1052" s="351" t="s">
        <v>1412</v>
      </c>
      <c r="D1052" s="351">
        <v>72</v>
      </c>
      <c r="E1052" s="561">
        <v>400</v>
      </c>
      <c r="F1052" s="361">
        <v>132</v>
      </c>
      <c r="H1052" s="557"/>
      <c r="I1052" s="452"/>
      <c r="J1052" s="419"/>
      <c r="K1052" s="419"/>
      <c r="L1052" s="419"/>
      <c r="M1052" s="434"/>
    </row>
    <row r="1053" spans="1:13" ht="15.75" x14ac:dyDescent="0.25">
      <c r="A1053" s="93" t="s">
        <v>1433</v>
      </c>
      <c r="B1053" s="68" t="s">
        <v>1411</v>
      </c>
      <c r="C1053" s="351" t="s">
        <v>1412</v>
      </c>
      <c r="D1053" s="351">
        <v>73</v>
      </c>
      <c r="E1053" s="561">
        <v>160</v>
      </c>
      <c r="F1053" s="361">
        <v>98</v>
      </c>
      <c r="H1053" s="557"/>
      <c r="I1053" s="452"/>
      <c r="J1053" s="419"/>
      <c r="K1053" s="419"/>
      <c r="L1053" s="419"/>
      <c r="M1053" s="434"/>
    </row>
    <row r="1054" spans="1:13" ht="15.75" x14ac:dyDescent="0.25">
      <c r="A1054" s="93" t="s">
        <v>1433</v>
      </c>
      <c r="B1054" s="68" t="s">
        <v>1411</v>
      </c>
      <c r="C1054" s="351" t="s">
        <v>1412</v>
      </c>
      <c r="D1054" s="351">
        <v>74</v>
      </c>
      <c r="E1054" s="561">
        <v>250</v>
      </c>
      <c r="F1054" s="361">
        <v>94</v>
      </c>
      <c r="H1054" s="557"/>
      <c r="I1054" s="452"/>
      <c r="J1054" s="419"/>
      <c r="K1054" s="419"/>
      <c r="L1054" s="419"/>
      <c r="M1054" s="434"/>
    </row>
    <row r="1055" spans="1:13" ht="15.75" x14ac:dyDescent="0.25">
      <c r="A1055" s="93" t="s">
        <v>1433</v>
      </c>
      <c r="B1055" s="68" t="s">
        <v>1411</v>
      </c>
      <c r="C1055" s="351" t="s">
        <v>1412</v>
      </c>
      <c r="D1055" s="351">
        <v>75</v>
      </c>
      <c r="E1055" s="561">
        <v>400</v>
      </c>
      <c r="F1055" s="361">
        <v>351</v>
      </c>
      <c r="H1055" s="557"/>
      <c r="I1055" s="452"/>
      <c r="J1055" s="419"/>
      <c r="K1055" s="419"/>
      <c r="L1055" s="419"/>
      <c r="M1055" s="434"/>
    </row>
    <row r="1056" spans="1:13" ht="15.75" x14ac:dyDescent="0.25">
      <c r="A1056" s="93" t="s">
        <v>1433</v>
      </c>
      <c r="B1056" s="68" t="s">
        <v>1411</v>
      </c>
      <c r="C1056" s="351" t="s">
        <v>1412</v>
      </c>
      <c r="D1056" s="351">
        <v>77</v>
      </c>
      <c r="E1056" s="561">
        <v>160</v>
      </c>
      <c r="F1056" s="361">
        <v>130</v>
      </c>
      <c r="H1056" s="557"/>
      <c r="I1056" s="452"/>
      <c r="J1056" s="419"/>
      <c r="K1056" s="419"/>
      <c r="L1056" s="419"/>
      <c r="M1056" s="434"/>
    </row>
    <row r="1057" spans="1:13" ht="15.75" x14ac:dyDescent="0.25">
      <c r="A1057" s="93" t="s">
        <v>1433</v>
      </c>
      <c r="B1057" s="68" t="s">
        <v>1411</v>
      </c>
      <c r="C1057" s="351" t="s">
        <v>1412</v>
      </c>
      <c r="D1057" s="351">
        <v>79</v>
      </c>
      <c r="E1057" s="561">
        <v>630</v>
      </c>
      <c r="F1057" s="361">
        <v>382</v>
      </c>
      <c r="H1057" s="557"/>
      <c r="I1057" s="452"/>
      <c r="J1057" s="419"/>
      <c r="K1057" s="419"/>
      <c r="L1057" s="419"/>
      <c r="M1057" s="434"/>
    </row>
    <row r="1058" spans="1:13" ht="15.75" x14ac:dyDescent="0.25">
      <c r="A1058" s="93" t="s">
        <v>1433</v>
      </c>
      <c r="B1058" s="549" t="s">
        <v>1411</v>
      </c>
      <c r="C1058" s="551" t="s">
        <v>1412</v>
      </c>
      <c r="D1058" s="551">
        <v>80</v>
      </c>
      <c r="E1058" s="456">
        <v>400</v>
      </c>
      <c r="F1058" s="451">
        <v>105</v>
      </c>
      <c r="H1058" s="560"/>
      <c r="I1058" s="454"/>
      <c r="J1058" s="455"/>
      <c r="K1058" s="455"/>
      <c r="L1058" s="455"/>
      <c r="M1058" s="453"/>
    </row>
    <row r="1059" spans="1:13" ht="15.75" x14ac:dyDescent="0.25">
      <c r="A1059" s="93" t="s">
        <v>1433</v>
      </c>
      <c r="B1059" s="68" t="s">
        <v>1411</v>
      </c>
      <c r="C1059" s="351" t="s">
        <v>1412</v>
      </c>
      <c r="D1059" s="351">
        <v>81</v>
      </c>
      <c r="E1059" s="561">
        <v>250</v>
      </c>
      <c r="F1059" s="361">
        <v>140</v>
      </c>
      <c r="H1059" s="557"/>
      <c r="I1059" s="452"/>
      <c r="J1059" s="419"/>
      <c r="K1059" s="419"/>
      <c r="L1059" s="419"/>
      <c r="M1059" s="434"/>
    </row>
    <row r="1060" spans="1:13" ht="15.75" x14ac:dyDescent="0.25">
      <c r="A1060" s="93" t="s">
        <v>1433</v>
      </c>
      <c r="B1060" s="68" t="s">
        <v>1411</v>
      </c>
      <c r="C1060" s="351" t="s">
        <v>1412</v>
      </c>
      <c r="D1060" s="351">
        <v>82</v>
      </c>
      <c r="E1060" s="561">
        <v>160</v>
      </c>
      <c r="F1060" s="361">
        <v>122</v>
      </c>
      <c r="H1060" s="557"/>
      <c r="I1060" s="452"/>
      <c r="J1060" s="419"/>
      <c r="K1060" s="419"/>
      <c r="L1060" s="419"/>
      <c r="M1060" s="434"/>
    </row>
    <row r="1061" spans="1:13" ht="15.75" x14ac:dyDescent="0.25">
      <c r="A1061" s="93" t="s">
        <v>1433</v>
      </c>
      <c r="B1061" s="68" t="s">
        <v>1411</v>
      </c>
      <c r="C1061" s="351" t="s">
        <v>1412</v>
      </c>
      <c r="D1061" s="351">
        <v>86</v>
      </c>
      <c r="E1061" s="561">
        <v>160</v>
      </c>
      <c r="F1061" s="361">
        <v>55</v>
      </c>
      <c r="H1061" s="557"/>
      <c r="I1061" s="452"/>
      <c r="J1061" s="419"/>
      <c r="K1061" s="419"/>
      <c r="L1061" s="419"/>
      <c r="M1061" s="434"/>
    </row>
    <row r="1062" spans="1:13" ht="15.75" x14ac:dyDescent="0.25">
      <c r="A1062" s="93" t="s">
        <v>1433</v>
      </c>
      <c r="B1062" s="68" t="s">
        <v>1411</v>
      </c>
      <c r="C1062" s="351" t="s">
        <v>1412</v>
      </c>
      <c r="D1062" s="351">
        <v>90</v>
      </c>
      <c r="E1062" s="561">
        <v>250</v>
      </c>
      <c r="F1062" s="361">
        <v>128</v>
      </c>
      <c r="H1062" s="557"/>
      <c r="I1062" s="452"/>
      <c r="J1062" s="419"/>
      <c r="K1062" s="419"/>
      <c r="L1062" s="416"/>
      <c r="M1062" s="434"/>
    </row>
    <row r="1063" spans="1:13" ht="15.75" x14ac:dyDescent="0.25">
      <c r="A1063" s="93" t="s">
        <v>1433</v>
      </c>
      <c r="B1063" s="68" t="s">
        <v>1411</v>
      </c>
      <c r="C1063" s="351" t="s">
        <v>1412</v>
      </c>
      <c r="D1063" s="351">
        <v>91</v>
      </c>
      <c r="E1063" s="561">
        <v>250</v>
      </c>
      <c r="F1063" s="361">
        <v>132</v>
      </c>
      <c r="H1063" s="557"/>
      <c r="I1063" s="452"/>
      <c r="J1063" s="419"/>
      <c r="K1063" s="419"/>
      <c r="L1063" s="416"/>
      <c r="M1063" s="434"/>
    </row>
    <row r="1064" spans="1:13" ht="15.75" x14ac:dyDescent="0.25">
      <c r="A1064" s="93" t="s">
        <v>1433</v>
      </c>
      <c r="B1064" s="68" t="s">
        <v>1411</v>
      </c>
      <c r="C1064" s="351" t="s">
        <v>1412</v>
      </c>
      <c r="D1064" s="351">
        <v>92</v>
      </c>
      <c r="E1064" s="561">
        <v>160</v>
      </c>
      <c r="F1064" s="361">
        <v>86</v>
      </c>
      <c r="H1064" s="557"/>
      <c r="I1064" s="452"/>
      <c r="J1064" s="419"/>
      <c r="K1064" s="419"/>
      <c r="L1064" s="419"/>
      <c r="M1064" s="434"/>
    </row>
    <row r="1065" spans="1:13" ht="15.75" x14ac:dyDescent="0.25">
      <c r="A1065" s="93" t="s">
        <v>1433</v>
      </c>
      <c r="B1065" s="68" t="s">
        <v>1411</v>
      </c>
      <c r="C1065" s="351" t="s">
        <v>1412</v>
      </c>
      <c r="D1065" s="351">
        <v>95</v>
      </c>
      <c r="E1065" s="561">
        <v>250</v>
      </c>
      <c r="F1065" s="361">
        <v>183</v>
      </c>
      <c r="H1065" s="557"/>
      <c r="I1065" s="452"/>
      <c r="J1065" s="419"/>
      <c r="K1065" s="419"/>
      <c r="L1065" s="419"/>
      <c r="M1065" s="434"/>
    </row>
    <row r="1066" spans="1:13" ht="15.75" x14ac:dyDescent="0.25">
      <c r="A1066" s="93" t="s">
        <v>1434</v>
      </c>
      <c r="B1066" s="68" t="s">
        <v>1411</v>
      </c>
      <c r="C1066" s="351" t="s">
        <v>1412</v>
      </c>
      <c r="D1066" s="351">
        <v>17</v>
      </c>
      <c r="E1066" s="561">
        <v>100</v>
      </c>
      <c r="F1066" s="361">
        <v>45</v>
      </c>
      <c r="H1066" s="557"/>
      <c r="I1066" s="452"/>
      <c r="J1066" s="419"/>
      <c r="K1066" s="419"/>
      <c r="L1066" s="419"/>
      <c r="M1066" s="434"/>
    </row>
    <row r="1067" spans="1:13" ht="15.75" x14ac:dyDescent="0.25">
      <c r="A1067" s="93" t="s">
        <v>1434</v>
      </c>
      <c r="B1067" s="68" t="s">
        <v>1411</v>
      </c>
      <c r="C1067" s="351" t="s">
        <v>1412</v>
      </c>
      <c r="D1067" s="351">
        <v>19</v>
      </c>
      <c r="E1067" s="561">
        <v>100</v>
      </c>
      <c r="F1067" s="361">
        <v>92</v>
      </c>
      <c r="H1067" s="557"/>
      <c r="I1067" s="452"/>
      <c r="J1067" s="419"/>
      <c r="K1067" s="419"/>
      <c r="L1067" s="419"/>
      <c r="M1067" s="434"/>
    </row>
    <row r="1068" spans="1:13" ht="15.75" x14ac:dyDescent="0.25">
      <c r="A1068" s="93" t="s">
        <v>1435</v>
      </c>
      <c r="B1068" s="68" t="s">
        <v>1411</v>
      </c>
      <c r="C1068" s="351" t="s">
        <v>1412</v>
      </c>
      <c r="D1068" s="351">
        <v>1</v>
      </c>
      <c r="E1068" s="561">
        <v>100</v>
      </c>
      <c r="F1068" s="361">
        <v>90</v>
      </c>
      <c r="H1068" s="557"/>
      <c r="I1068" s="452"/>
      <c r="J1068" s="419"/>
      <c r="K1068" s="419"/>
      <c r="L1068" s="419"/>
      <c r="M1068" s="434"/>
    </row>
    <row r="1069" spans="1:13" ht="15.75" x14ac:dyDescent="0.25">
      <c r="A1069" s="93" t="s">
        <v>1435</v>
      </c>
      <c r="B1069" s="68" t="s">
        <v>1411</v>
      </c>
      <c r="C1069" s="351" t="s">
        <v>1412</v>
      </c>
      <c r="D1069" s="351">
        <v>2</v>
      </c>
      <c r="E1069" s="561">
        <v>100</v>
      </c>
      <c r="F1069" s="361">
        <v>83</v>
      </c>
      <c r="H1069" s="557"/>
      <c r="I1069" s="452"/>
      <c r="J1069" s="419"/>
      <c r="K1069" s="419"/>
      <c r="L1069" s="419"/>
      <c r="M1069" s="434"/>
    </row>
    <row r="1070" spans="1:13" ht="15.75" x14ac:dyDescent="0.25">
      <c r="A1070" s="93" t="s">
        <v>1435</v>
      </c>
      <c r="B1070" s="68" t="s">
        <v>1411</v>
      </c>
      <c r="C1070" s="351" t="s">
        <v>1412</v>
      </c>
      <c r="D1070" s="351">
        <v>3</v>
      </c>
      <c r="E1070" s="561">
        <v>160</v>
      </c>
      <c r="F1070" s="361">
        <v>117</v>
      </c>
      <c r="H1070" s="557"/>
      <c r="I1070" s="452"/>
      <c r="J1070" s="419"/>
      <c r="K1070" s="419"/>
      <c r="L1070" s="419"/>
      <c r="M1070" s="434"/>
    </row>
    <row r="1071" spans="1:13" ht="15.75" x14ac:dyDescent="0.25">
      <c r="A1071" s="93" t="s">
        <v>1435</v>
      </c>
      <c r="B1071" s="68" t="s">
        <v>1411</v>
      </c>
      <c r="C1071" s="351" t="s">
        <v>1412</v>
      </c>
      <c r="D1071" s="351">
        <v>4</v>
      </c>
      <c r="E1071" s="561">
        <v>250</v>
      </c>
      <c r="F1071" s="361">
        <v>238</v>
      </c>
      <c r="H1071" s="557"/>
      <c r="I1071" s="452"/>
      <c r="J1071" s="419"/>
      <c r="K1071" s="419"/>
      <c r="L1071" s="419"/>
      <c r="M1071" s="434"/>
    </row>
    <row r="1072" spans="1:13" ht="15.75" x14ac:dyDescent="0.25">
      <c r="A1072" s="93" t="s">
        <v>1435</v>
      </c>
      <c r="B1072" s="68" t="s">
        <v>1411</v>
      </c>
      <c r="C1072" s="351" t="s">
        <v>1412</v>
      </c>
      <c r="D1072" s="351">
        <v>5</v>
      </c>
      <c r="E1072" s="561">
        <v>400</v>
      </c>
      <c r="F1072" s="361">
        <v>364</v>
      </c>
      <c r="H1072" s="557"/>
      <c r="I1072" s="452"/>
      <c r="J1072" s="419"/>
      <c r="K1072" s="419"/>
      <c r="L1072" s="419"/>
      <c r="M1072" s="434"/>
    </row>
    <row r="1073" spans="1:13" ht="15.75" x14ac:dyDescent="0.25">
      <c r="A1073" s="93" t="s">
        <v>1435</v>
      </c>
      <c r="B1073" s="68" t="s">
        <v>1411</v>
      </c>
      <c r="C1073" s="351" t="s">
        <v>1412</v>
      </c>
      <c r="D1073" s="351">
        <v>6</v>
      </c>
      <c r="E1073" s="561">
        <v>100</v>
      </c>
      <c r="F1073" s="361">
        <v>74</v>
      </c>
      <c r="H1073" s="557"/>
      <c r="I1073" s="452"/>
      <c r="J1073" s="419"/>
      <c r="K1073" s="419"/>
      <c r="L1073" s="419"/>
      <c r="M1073" s="434"/>
    </row>
    <row r="1074" spans="1:13" ht="15.75" x14ac:dyDescent="0.25">
      <c r="A1074" s="93" t="s">
        <v>1435</v>
      </c>
      <c r="B1074" s="549" t="s">
        <v>1411</v>
      </c>
      <c r="C1074" s="551" t="s">
        <v>1412</v>
      </c>
      <c r="D1074" s="551">
        <v>7</v>
      </c>
      <c r="E1074" s="456">
        <v>400</v>
      </c>
      <c r="F1074" s="451">
        <v>353</v>
      </c>
      <c r="H1074" s="560"/>
      <c r="I1074" s="454"/>
      <c r="J1074" s="455"/>
      <c r="K1074" s="455"/>
      <c r="L1074" s="455"/>
      <c r="M1074" s="453"/>
    </row>
    <row r="1075" spans="1:13" ht="15.75" x14ac:dyDescent="0.25">
      <c r="A1075" s="93" t="s">
        <v>1435</v>
      </c>
      <c r="B1075" s="68" t="s">
        <v>1411</v>
      </c>
      <c r="C1075" s="351" t="s">
        <v>1412</v>
      </c>
      <c r="D1075" s="351">
        <v>11</v>
      </c>
      <c r="E1075" s="561">
        <v>400</v>
      </c>
      <c r="F1075" s="361">
        <v>287</v>
      </c>
      <c r="H1075" s="557"/>
      <c r="I1075" s="452"/>
      <c r="J1075" s="419"/>
      <c r="K1075" s="419"/>
      <c r="L1075" s="419"/>
      <c r="M1075" s="434"/>
    </row>
    <row r="1076" spans="1:13" ht="15.75" x14ac:dyDescent="0.25">
      <c r="A1076" s="93" t="s">
        <v>1435</v>
      </c>
      <c r="B1076" s="68" t="s">
        <v>1411</v>
      </c>
      <c r="C1076" s="351" t="s">
        <v>1412</v>
      </c>
      <c r="D1076" s="351">
        <v>12</v>
      </c>
      <c r="E1076" s="561">
        <v>250</v>
      </c>
      <c r="F1076" s="361">
        <v>154</v>
      </c>
      <c r="H1076" s="557"/>
      <c r="I1076" s="452"/>
      <c r="J1076" s="419"/>
      <c r="K1076" s="419"/>
      <c r="L1076" s="419"/>
      <c r="M1076" s="434"/>
    </row>
    <row r="1077" spans="1:13" ht="15.75" x14ac:dyDescent="0.25">
      <c r="A1077" s="93" t="s">
        <v>1435</v>
      </c>
      <c r="B1077" s="68" t="s">
        <v>1411</v>
      </c>
      <c r="C1077" s="351" t="s">
        <v>1412</v>
      </c>
      <c r="D1077" s="351">
        <v>13</v>
      </c>
      <c r="E1077" s="561">
        <v>63</v>
      </c>
      <c r="F1077" s="361">
        <v>20</v>
      </c>
      <c r="H1077" s="557"/>
      <c r="I1077" s="452"/>
      <c r="J1077" s="419"/>
      <c r="K1077" s="419"/>
      <c r="L1077" s="416"/>
      <c r="M1077" s="434"/>
    </row>
    <row r="1078" spans="1:13" ht="15.75" x14ac:dyDescent="0.25">
      <c r="A1078" s="93" t="s">
        <v>1435</v>
      </c>
      <c r="B1078" s="68" t="s">
        <v>1411</v>
      </c>
      <c r="C1078" s="351" t="s">
        <v>1412</v>
      </c>
      <c r="D1078" s="351">
        <v>14</v>
      </c>
      <c r="E1078" s="561">
        <v>63</v>
      </c>
      <c r="F1078" s="361">
        <v>15</v>
      </c>
      <c r="H1078" s="557"/>
      <c r="I1078" s="452"/>
      <c r="J1078" s="419"/>
      <c r="K1078" s="419"/>
      <c r="L1078" s="419"/>
      <c r="M1078" s="434"/>
    </row>
    <row r="1079" spans="1:13" ht="15.75" x14ac:dyDescent="0.25">
      <c r="A1079" s="93" t="s">
        <v>1435</v>
      </c>
      <c r="B1079" s="68" t="s">
        <v>1411</v>
      </c>
      <c r="C1079" s="351" t="s">
        <v>1412</v>
      </c>
      <c r="D1079" s="351">
        <v>15</v>
      </c>
      <c r="E1079" s="561">
        <v>250</v>
      </c>
      <c r="F1079" s="361">
        <v>143</v>
      </c>
      <c r="H1079" s="557"/>
      <c r="I1079" s="452"/>
      <c r="J1079" s="419"/>
      <c r="K1079" s="419"/>
      <c r="L1079" s="419"/>
      <c r="M1079" s="434"/>
    </row>
    <row r="1080" spans="1:13" ht="15.75" x14ac:dyDescent="0.25">
      <c r="A1080" s="93" t="s">
        <v>1435</v>
      </c>
      <c r="B1080" s="68" t="s">
        <v>1411</v>
      </c>
      <c r="C1080" s="351" t="s">
        <v>1412</v>
      </c>
      <c r="D1080" s="351">
        <v>16</v>
      </c>
      <c r="E1080" s="561">
        <v>40</v>
      </c>
      <c r="F1080" s="361">
        <v>31</v>
      </c>
      <c r="H1080" s="557"/>
      <c r="I1080" s="452"/>
      <c r="J1080" s="419"/>
      <c r="K1080" s="419"/>
      <c r="L1080" s="419"/>
      <c r="M1080" s="434"/>
    </row>
    <row r="1081" spans="1:13" ht="15.75" x14ac:dyDescent="0.25">
      <c r="A1081" s="93" t="s">
        <v>1436</v>
      </c>
      <c r="B1081" s="68" t="s">
        <v>1411</v>
      </c>
      <c r="C1081" s="351" t="s">
        <v>1412</v>
      </c>
      <c r="D1081" s="351">
        <v>105</v>
      </c>
      <c r="E1081" s="561">
        <v>160</v>
      </c>
      <c r="F1081" s="361">
        <v>145</v>
      </c>
      <c r="H1081" s="557"/>
      <c r="I1081" s="452"/>
      <c r="J1081" s="419"/>
      <c r="K1081" s="419"/>
      <c r="L1081" s="419"/>
      <c r="M1081" s="434"/>
    </row>
    <row r="1082" spans="1:13" ht="15.75" x14ac:dyDescent="0.25">
      <c r="A1082" s="93" t="s">
        <v>1436</v>
      </c>
      <c r="B1082" s="68" t="s">
        <v>1411</v>
      </c>
      <c r="C1082" s="351" t="s">
        <v>1412</v>
      </c>
      <c r="D1082" s="351">
        <v>110</v>
      </c>
      <c r="E1082" s="561">
        <v>250</v>
      </c>
      <c r="F1082" s="361">
        <v>153</v>
      </c>
      <c r="H1082" s="557"/>
      <c r="I1082" s="452"/>
      <c r="J1082" s="419"/>
      <c r="K1082" s="419"/>
      <c r="L1082" s="419"/>
      <c r="M1082" s="434"/>
    </row>
    <row r="1083" spans="1:13" ht="15.75" x14ac:dyDescent="0.25">
      <c r="A1083" s="93" t="s">
        <v>1436</v>
      </c>
      <c r="B1083" s="68" t="s">
        <v>1411</v>
      </c>
      <c r="C1083" s="351" t="s">
        <v>1412</v>
      </c>
      <c r="D1083" s="351">
        <v>111</v>
      </c>
      <c r="E1083" s="561">
        <v>100</v>
      </c>
      <c r="F1083" s="361">
        <v>85</v>
      </c>
      <c r="H1083" s="557"/>
      <c r="I1083" s="452"/>
      <c r="J1083" s="419"/>
      <c r="K1083" s="419"/>
      <c r="L1083" s="419"/>
      <c r="M1083" s="434"/>
    </row>
    <row r="1084" spans="1:13" ht="15.75" x14ac:dyDescent="0.25">
      <c r="A1084" s="93" t="s">
        <v>1436</v>
      </c>
      <c r="B1084" s="68" t="s">
        <v>1411</v>
      </c>
      <c r="C1084" s="351" t="s">
        <v>1412</v>
      </c>
      <c r="D1084" s="351">
        <v>114</v>
      </c>
      <c r="E1084" s="561">
        <v>250</v>
      </c>
      <c r="F1084" s="361">
        <v>95</v>
      </c>
      <c r="H1084" s="557"/>
      <c r="I1084" s="452"/>
      <c r="J1084" s="419"/>
      <c r="K1084" s="419"/>
      <c r="L1084" s="419"/>
      <c r="M1084" s="434"/>
    </row>
    <row r="1085" spans="1:13" ht="15.75" x14ac:dyDescent="0.25">
      <c r="A1085" s="93" t="s">
        <v>1436</v>
      </c>
      <c r="B1085" s="68" t="s">
        <v>1411</v>
      </c>
      <c r="C1085" s="351" t="s">
        <v>1412</v>
      </c>
      <c r="D1085" s="351">
        <v>115</v>
      </c>
      <c r="E1085" s="561">
        <v>160</v>
      </c>
      <c r="F1085" s="361">
        <v>80</v>
      </c>
      <c r="G1085" s="65"/>
      <c r="H1085" s="557"/>
      <c r="I1085" s="452"/>
      <c r="J1085" s="419"/>
      <c r="K1085" s="419"/>
      <c r="L1085" s="419"/>
      <c r="M1085" s="434"/>
    </row>
    <row r="1086" spans="1:13" ht="15.75" x14ac:dyDescent="0.25">
      <c r="A1086" s="93" t="s">
        <v>1437</v>
      </c>
      <c r="B1086" s="68" t="s">
        <v>1411</v>
      </c>
      <c r="C1086" s="351" t="s">
        <v>1412</v>
      </c>
      <c r="D1086" s="351">
        <v>155</v>
      </c>
      <c r="E1086" s="561">
        <v>100</v>
      </c>
      <c r="F1086" s="361">
        <v>82</v>
      </c>
      <c r="G1086" s="65"/>
      <c r="H1086" s="557"/>
      <c r="I1086" s="452"/>
      <c r="J1086" s="419"/>
      <c r="K1086" s="419"/>
      <c r="L1086" s="419"/>
      <c r="M1086" s="434"/>
    </row>
    <row r="1087" spans="1:13" ht="15.75" x14ac:dyDescent="0.25">
      <c r="A1087" s="93" t="s">
        <v>1437</v>
      </c>
      <c r="B1087" s="68" t="s">
        <v>1411</v>
      </c>
      <c r="C1087" s="351" t="s">
        <v>1412</v>
      </c>
      <c r="D1087" s="351">
        <v>156</v>
      </c>
      <c r="E1087" s="561">
        <v>160</v>
      </c>
      <c r="F1087" s="361">
        <v>108</v>
      </c>
      <c r="G1087" s="65"/>
      <c r="H1087" s="557"/>
      <c r="I1087" s="452"/>
      <c r="J1087" s="419"/>
      <c r="K1087" s="419"/>
      <c r="L1087" s="419"/>
      <c r="M1087" s="434"/>
    </row>
    <row r="1088" spans="1:13" ht="15.75" x14ac:dyDescent="0.25">
      <c r="A1088" s="93" t="s">
        <v>1437</v>
      </c>
      <c r="B1088" s="68" t="s">
        <v>1411</v>
      </c>
      <c r="C1088" s="351" t="s">
        <v>1412</v>
      </c>
      <c r="D1088" s="351">
        <v>158</v>
      </c>
      <c r="E1088" s="561">
        <v>100</v>
      </c>
      <c r="F1088" s="361">
        <v>83</v>
      </c>
      <c r="G1088" s="65"/>
      <c r="H1088" s="557"/>
      <c r="I1088" s="452"/>
      <c r="J1088" s="419"/>
      <c r="K1088" s="419"/>
      <c r="L1088" s="419"/>
      <c r="M1088" s="434"/>
    </row>
    <row r="1089" spans="1:13" ht="15.75" x14ac:dyDescent="0.25">
      <c r="A1089" s="93" t="s">
        <v>1438</v>
      </c>
      <c r="B1089" s="68" t="s">
        <v>1411</v>
      </c>
      <c r="C1089" s="351" t="s">
        <v>1412</v>
      </c>
      <c r="D1089" s="351">
        <v>167</v>
      </c>
      <c r="E1089" s="561">
        <v>250</v>
      </c>
      <c r="F1089" s="361">
        <v>103</v>
      </c>
      <c r="G1089" s="65"/>
      <c r="H1089" s="557"/>
      <c r="I1089" s="452"/>
      <c r="J1089" s="419"/>
      <c r="K1089" s="419"/>
      <c r="L1089" s="416"/>
      <c r="M1089" s="434"/>
    </row>
    <row r="1090" spans="1:13" ht="15.75" x14ac:dyDescent="0.25">
      <c r="A1090" s="93" t="s">
        <v>1438</v>
      </c>
      <c r="B1090" s="68" t="s">
        <v>1411</v>
      </c>
      <c r="C1090" s="351" t="s">
        <v>1412</v>
      </c>
      <c r="D1090" s="351">
        <v>170</v>
      </c>
      <c r="E1090" s="561">
        <v>100</v>
      </c>
      <c r="F1090" s="361">
        <v>54</v>
      </c>
      <c r="G1090" s="65"/>
      <c r="H1090" s="557"/>
      <c r="I1090" s="452"/>
      <c r="J1090" s="419"/>
      <c r="K1090" s="419"/>
      <c r="L1090" s="419"/>
      <c r="M1090" s="434"/>
    </row>
    <row r="1091" spans="1:13" ht="15.75" x14ac:dyDescent="0.25">
      <c r="A1091" s="93" t="s">
        <v>1438</v>
      </c>
      <c r="B1091" s="68" t="s">
        <v>1411</v>
      </c>
      <c r="C1091" s="351" t="s">
        <v>1412</v>
      </c>
      <c r="D1091" s="351">
        <v>171</v>
      </c>
      <c r="E1091" s="561">
        <v>100</v>
      </c>
      <c r="F1091" s="361">
        <v>35</v>
      </c>
      <c r="G1091" s="65"/>
      <c r="H1091" s="557"/>
      <c r="I1091" s="452"/>
      <c r="J1091" s="419"/>
      <c r="K1091" s="419"/>
      <c r="L1091" s="419"/>
      <c r="M1091" s="434"/>
    </row>
    <row r="1092" spans="1:13" ht="15.75" x14ac:dyDescent="0.25">
      <c r="A1092" s="93" t="s">
        <v>1438</v>
      </c>
      <c r="B1092" s="68" t="s">
        <v>1411</v>
      </c>
      <c r="C1092" s="351" t="s">
        <v>1412</v>
      </c>
      <c r="D1092" s="351">
        <v>172</v>
      </c>
      <c r="E1092" s="561">
        <v>60</v>
      </c>
      <c r="F1092" s="361">
        <v>39</v>
      </c>
      <c r="G1092" s="65"/>
      <c r="H1092" s="557"/>
      <c r="I1092" s="452"/>
      <c r="J1092" s="419"/>
      <c r="K1092" s="419"/>
      <c r="L1092" s="419"/>
      <c r="M1092" s="434"/>
    </row>
    <row r="1093" spans="1:13" ht="15.75" x14ac:dyDescent="0.25">
      <c r="A1093" s="93" t="s">
        <v>1438</v>
      </c>
      <c r="B1093" s="68" t="s">
        <v>1411</v>
      </c>
      <c r="C1093" s="351" t="s">
        <v>1412</v>
      </c>
      <c r="D1093" s="351">
        <v>174</v>
      </c>
      <c r="E1093" s="561">
        <v>100</v>
      </c>
      <c r="F1093" s="361">
        <v>75</v>
      </c>
      <c r="G1093" s="65"/>
      <c r="H1093" s="557"/>
      <c r="I1093" s="452"/>
      <c r="J1093" s="419"/>
      <c r="K1093" s="419"/>
      <c r="L1093" s="419"/>
      <c r="M1093" s="434"/>
    </row>
    <row r="1094" spans="1:13" ht="15.75" x14ac:dyDescent="0.25">
      <c r="A1094" s="93" t="s">
        <v>1438</v>
      </c>
      <c r="B1094" s="68" t="s">
        <v>1411</v>
      </c>
      <c r="C1094" s="351" t="s">
        <v>1412</v>
      </c>
      <c r="D1094" s="351">
        <v>175</v>
      </c>
      <c r="E1094" s="561">
        <v>100</v>
      </c>
      <c r="F1094" s="361">
        <v>78</v>
      </c>
      <c r="G1094" s="65"/>
      <c r="H1094" s="557"/>
      <c r="I1094" s="452"/>
      <c r="J1094" s="419"/>
      <c r="K1094" s="419"/>
      <c r="L1094" s="419"/>
      <c r="M1094" s="434"/>
    </row>
    <row r="1095" spans="1:13" ht="15.75" x14ac:dyDescent="0.25">
      <c r="A1095" s="93" t="s">
        <v>1438</v>
      </c>
      <c r="B1095" s="68" t="s">
        <v>1411</v>
      </c>
      <c r="C1095" s="351" t="s">
        <v>1412</v>
      </c>
      <c r="D1095" s="351">
        <v>178</v>
      </c>
      <c r="E1095" s="561">
        <v>250</v>
      </c>
      <c r="F1095" s="361">
        <v>193</v>
      </c>
      <c r="G1095" s="65"/>
      <c r="H1095" s="557"/>
      <c r="I1095" s="452"/>
      <c r="J1095" s="419"/>
      <c r="K1095" s="419"/>
      <c r="L1095" s="419"/>
      <c r="M1095" s="434"/>
    </row>
    <row r="1096" spans="1:13" ht="15.75" x14ac:dyDescent="0.25">
      <c r="A1096" s="93" t="s">
        <v>1439</v>
      </c>
      <c r="B1096" s="68" t="s">
        <v>1411</v>
      </c>
      <c r="C1096" s="351" t="s">
        <v>1412</v>
      </c>
      <c r="D1096" s="351">
        <v>5</v>
      </c>
      <c r="E1096" s="561">
        <v>100</v>
      </c>
      <c r="F1096" s="361">
        <v>98</v>
      </c>
      <c r="G1096" s="65"/>
      <c r="H1096" s="557"/>
      <c r="I1096" s="452"/>
      <c r="J1096" s="419"/>
      <c r="K1096" s="419"/>
      <c r="L1096" s="416"/>
      <c r="M1096" s="434"/>
    </row>
    <row r="1097" spans="1:13" ht="15.75" x14ac:dyDescent="0.25">
      <c r="A1097" s="93" t="s">
        <v>1439</v>
      </c>
      <c r="B1097" s="68" t="s">
        <v>1411</v>
      </c>
      <c r="C1097" s="351" t="s">
        <v>1412</v>
      </c>
      <c r="D1097" s="351">
        <v>7</v>
      </c>
      <c r="E1097" s="561">
        <v>160</v>
      </c>
      <c r="F1097" s="361">
        <v>102</v>
      </c>
      <c r="G1097" s="65"/>
      <c r="H1097" s="557"/>
      <c r="I1097" s="452"/>
      <c r="J1097" s="419"/>
      <c r="K1097" s="419"/>
      <c r="L1097" s="416"/>
      <c r="M1097" s="434"/>
    </row>
    <row r="1098" spans="1:13" ht="15.75" x14ac:dyDescent="0.25">
      <c r="A1098" s="93" t="s">
        <v>1439</v>
      </c>
      <c r="B1098" s="68" t="s">
        <v>1411</v>
      </c>
      <c r="C1098" s="351" t="s">
        <v>1412</v>
      </c>
      <c r="D1098" s="351">
        <v>8</v>
      </c>
      <c r="E1098" s="561">
        <v>100</v>
      </c>
      <c r="F1098" s="361">
        <v>45</v>
      </c>
      <c r="G1098" s="65"/>
      <c r="H1098" s="557"/>
      <c r="I1098" s="452"/>
      <c r="J1098" s="419"/>
      <c r="K1098" s="419"/>
      <c r="L1098" s="419"/>
      <c r="M1098" s="434"/>
    </row>
    <row r="1099" spans="1:13" ht="15.75" x14ac:dyDescent="0.25">
      <c r="A1099" s="93" t="s">
        <v>1439</v>
      </c>
      <c r="B1099" s="68" t="s">
        <v>1411</v>
      </c>
      <c r="C1099" s="351" t="s">
        <v>1412</v>
      </c>
      <c r="D1099" s="351">
        <v>9</v>
      </c>
      <c r="E1099" s="561">
        <v>40</v>
      </c>
      <c r="F1099" s="361">
        <v>34</v>
      </c>
      <c r="G1099" s="65"/>
      <c r="H1099" s="557"/>
      <c r="I1099" s="452"/>
      <c r="J1099" s="419"/>
      <c r="K1099" s="419"/>
      <c r="L1099" s="416"/>
      <c r="M1099" s="434"/>
    </row>
    <row r="1100" spans="1:13" ht="15.75" x14ac:dyDescent="0.25">
      <c r="A1100" s="93" t="s">
        <v>1439</v>
      </c>
      <c r="B1100" s="68" t="s">
        <v>1411</v>
      </c>
      <c r="C1100" s="351" t="s">
        <v>1412</v>
      </c>
      <c r="D1100" s="351">
        <v>10</v>
      </c>
      <c r="E1100" s="561">
        <v>100</v>
      </c>
      <c r="F1100" s="361">
        <v>76</v>
      </c>
      <c r="G1100" s="65"/>
      <c r="H1100" s="557"/>
      <c r="I1100" s="452"/>
      <c r="J1100" s="419"/>
      <c r="K1100" s="419"/>
      <c r="L1100" s="416"/>
      <c r="M1100" s="434"/>
    </row>
    <row r="1101" spans="1:13" ht="15.75" x14ac:dyDescent="0.25">
      <c r="A1101" s="93" t="s">
        <v>1439</v>
      </c>
      <c r="B1101" s="68" t="s">
        <v>1411</v>
      </c>
      <c r="C1101" s="351" t="s">
        <v>1412</v>
      </c>
      <c r="D1101" s="351">
        <v>13</v>
      </c>
      <c r="E1101" s="561">
        <v>250</v>
      </c>
      <c r="F1101" s="361">
        <v>109</v>
      </c>
      <c r="G1101" s="65"/>
      <c r="H1101" s="557"/>
      <c r="I1101" s="452"/>
      <c r="J1101" s="419"/>
      <c r="K1101" s="419"/>
      <c r="L1101" s="419"/>
      <c r="M1101" s="434"/>
    </row>
    <row r="1102" spans="1:13" ht="15.75" x14ac:dyDescent="0.25">
      <c r="A1102" s="93" t="s">
        <v>1439</v>
      </c>
      <c r="B1102" s="68" t="s">
        <v>1411</v>
      </c>
      <c r="C1102" s="351" t="s">
        <v>1412</v>
      </c>
      <c r="D1102" s="351">
        <v>22</v>
      </c>
      <c r="E1102" s="561">
        <v>400</v>
      </c>
      <c r="F1102" s="361">
        <v>348</v>
      </c>
      <c r="G1102" s="65"/>
      <c r="H1102" s="557"/>
      <c r="I1102" s="452"/>
      <c r="J1102" s="419"/>
      <c r="K1102" s="419"/>
      <c r="L1102" s="419"/>
      <c r="M1102" s="434"/>
    </row>
    <row r="1103" spans="1:13" ht="15.75" x14ac:dyDescent="0.25">
      <c r="A1103" s="93" t="s">
        <v>1439</v>
      </c>
      <c r="B1103" s="68" t="s">
        <v>1411</v>
      </c>
      <c r="C1103" s="351" t="s">
        <v>1412</v>
      </c>
      <c r="D1103" s="351">
        <v>24</v>
      </c>
      <c r="E1103" s="561">
        <v>160</v>
      </c>
      <c r="F1103" s="361">
        <v>153</v>
      </c>
      <c r="G1103" s="65"/>
      <c r="H1103" s="557"/>
      <c r="I1103" s="452"/>
      <c r="J1103" s="419"/>
      <c r="K1103" s="419"/>
      <c r="L1103" s="419"/>
      <c r="M1103" s="434"/>
    </row>
    <row r="1104" spans="1:13" ht="15.75" x14ac:dyDescent="0.25">
      <c r="A1104" s="93" t="s">
        <v>1439</v>
      </c>
      <c r="B1104" s="68" t="s">
        <v>1411</v>
      </c>
      <c r="C1104" s="351" t="s">
        <v>1412</v>
      </c>
      <c r="D1104" s="351">
        <v>28</v>
      </c>
      <c r="E1104" s="561">
        <v>63</v>
      </c>
      <c r="F1104" s="361">
        <v>32</v>
      </c>
      <c r="G1104" s="65"/>
      <c r="H1104" s="557"/>
      <c r="I1104" s="452"/>
      <c r="J1104" s="419"/>
      <c r="K1104" s="419"/>
      <c r="L1104" s="419"/>
      <c r="M1104" s="434"/>
    </row>
    <row r="1105" spans="1:13" ht="15.75" x14ac:dyDescent="0.25">
      <c r="A1105" s="93" t="s">
        <v>1439</v>
      </c>
      <c r="B1105" s="68" t="s">
        <v>1411</v>
      </c>
      <c r="C1105" s="351" t="s">
        <v>1412</v>
      </c>
      <c r="D1105" s="351">
        <v>30</v>
      </c>
      <c r="E1105" s="561">
        <v>160</v>
      </c>
      <c r="F1105" s="361">
        <v>113</v>
      </c>
      <c r="G1105" s="65"/>
      <c r="H1105" s="557"/>
      <c r="I1105" s="452"/>
      <c r="J1105" s="419"/>
      <c r="K1105" s="419"/>
      <c r="L1105" s="416"/>
      <c r="M1105" s="434"/>
    </row>
    <row r="1106" spans="1:13" ht="15.75" x14ac:dyDescent="0.25">
      <c r="A1106" s="93" t="s">
        <v>1439</v>
      </c>
      <c r="B1106" s="68" t="s">
        <v>1411</v>
      </c>
      <c r="C1106" s="351" t="s">
        <v>1412</v>
      </c>
      <c r="D1106" s="351">
        <v>31</v>
      </c>
      <c r="E1106" s="561">
        <v>100</v>
      </c>
      <c r="F1106" s="361">
        <v>40</v>
      </c>
      <c r="G1106" s="65"/>
      <c r="H1106" s="557"/>
      <c r="I1106" s="452"/>
      <c r="J1106" s="419"/>
      <c r="K1106" s="419"/>
      <c r="L1106" s="419"/>
      <c r="M1106" s="434"/>
    </row>
    <row r="1107" spans="1:13" ht="15.75" x14ac:dyDescent="0.25">
      <c r="A1107" s="93" t="s">
        <v>1439</v>
      </c>
      <c r="B1107" s="68" t="s">
        <v>1411</v>
      </c>
      <c r="C1107" s="351" t="s">
        <v>1412</v>
      </c>
      <c r="D1107" s="351">
        <v>32</v>
      </c>
      <c r="E1107" s="561">
        <v>63</v>
      </c>
      <c r="F1107" s="361">
        <v>30</v>
      </c>
      <c r="G1107" s="65"/>
      <c r="H1107" s="557"/>
      <c r="I1107" s="452"/>
      <c r="J1107" s="419"/>
      <c r="K1107" s="419"/>
      <c r="L1107" s="419"/>
      <c r="M1107" s="434"/>
    </row>
    <row r="1108" spans="1:13" ht="15.75" x14ac:dyDescent="0.25">
      <c r="A1108" s="93" t="s">
        <v>1440</v>
      </c>
      <c r="B1108" s="68" t="s">
        <v>1411</v>
      </c>
      <c r="C1108" s="351" t="s">
        <v>1412</v>
      </c>
      <c r="D1108" s="351">
        <v>1</v>
      </c>
      <c r="E1108" s="561">
        <v>250</v>
      </c>
      <c r="F1108" s="361">
        <v>112</v>
      </c>
      <c r="G1108" s="65"/>
      <c r="H1108" s="557"/>
      <c r="I1108" s="452"/>
      <c r="J1108" s="419"/>
      <c r="K1108" s="419"/>
      <c r="L1108" s="419"/>
      <c r="M1108" s="434"/>
    </row>
    <row r="1109" spans="1:13" ht="15.75" x14ac:dyDescent="0.25">
      <c r="A1109" s="93" t="s">
        <v>1440</v>
      </c>
      <c r="B1109" s="549" t="s">
        <v>1411</v>
      </c>
      <c r="C1109" s="551" t="s">
        <v>1412</v>
      </c>
      <c r="D1109" s="551">
        <v>2</v>
      </c>
      <c r="E1109" s="456">
        <v>160</v>
      </c>
      <c r="F1109" s="451">
        <v>112</v>
      </c>
      <c r="G1109" s="65"/>
      <c r="H1109" s="560"/>
      <c r="I1109" s="454"/>
      <c r="J1109" s="455"/>
      <c r="K1109" s="455"/>
      <c r="L1109" s="455"/>
      <c r="M1109" s="453"/>
    </row>
    <row r="1110" spans="1:13" ht="15.75" x14ac:dyDescent="0.25">
      <c r="A1110" s="93" t="s">
        <v>1440</v>
      </c>
      <c r="B1110" s="68" t="s">
        <v>1411</v>
      </c>
      <c r="C1110" s="351" t="s">
        <v>1412</v>
      </c>
      <c r="D1110" s="351">
        <v>3</v>
      </c>
      <c r="E1110" s="561">
        <v>100</v>
      </c>
      <c r="F1110" s="361">
        <v>54</v>
      </c>
      <c r="G1110" s="65"/>
      <c r="H1110" s="557"/>
      <c r="I1110" s="452"/>
      <c r="J1110" s="419"/>
      <c r="K1110" s="419"/>
      <c r="L1110" s="419"/>
      <c r="M1110" s="434"/>
    </row>
    <row r="1111" spans="1:13" ht="15.75" x14ac:dyDescent="0.25">
      <c r="A1111" s="93" t="s">
        <v>1440</v>
      </c>
      <c r="B1111" s="68" t="s">
        <v>1411</v>
      </c>
      <c r="C1111" s="351" t="s">
        <v>1412</v>
      </c>
      <c r="D1111" s="351">
        <v>4</v>
      </c>
      <c r="E1111" s="561">
        <v>100</v>
      </c>
      <c r="F1111" s="361">
        <v>80</v>
      </c>
      <c r="G1111" s="65"/>
      <c r="H1111" s="557"/>
      <c r="I1111" s="452"/>
      <c r="J1111" s="419"/>
      <c r="K1111" s="419"/>
      <c r="L1111" s="416"/>
      <c r="M1111" s="434"/>
    </row>
    <row r="1112" spans="1:13" ht="15.75" x14ac:dyDescent="0.25">
      <c r="A1112" s="93" t="s">
        <v>1440</v>
      </c>
      <c r="B1112" s="68" t="s">
        <v>1411</v>
      </c>
      <c r="C1112" s="351" t="s">
        <v>1412</v>
      </c>
      <c r="D1112" s="351">
        <v>5</v>
      </c>
      <c r="E1112" s="561">
        <v>100</v>
      </c>
      <c r="F1112" s="361">
        <v>68</v>
      </c>
      <c r="G1112" s="65"/>
      <c r="H1112" s="557"/>
      <c r="I1112" s="452"/>
      <c r="J1112" s="419"/>
      <c r="K1112" s="419"/>
      <c r="L1112" s="416"/>
      <c r="M1112" s="434"/>
    </row>
    <row r="1113" spans="1:13" ht="15.75" x14ac:dyDescent="0.25">
      <c r="A1113" s="93" t="s">
        <v>1440</v>
      </c>
      <c r="B1113" s="68" t="s">
        <v>1411</v>
      </c>
      <c r="C1113" s="351" t="s">
        <v>1412</v>
      </c>
      <c r="D1113" s="351">
        <v>6</v>
      </c>
      <c r="E1113" s="561">
        <v>100</v>
      </c>
      <c r="F1113" s="361">
        <v>79</v>
      </c>
      <c r="G1113" s="65"/>
      <c r="H1113" s="557"/>
      <c r="I1113" s="452"/>
      <c r="J1113" s="419"/>
      <c r="K1113" s="419"/>
      <c r="L1113" s="416"/>
      <c r="M1113" s="434"/>
    </row>
    <row r="1114" spans="1:13" ht="15.75" x14ac:dyDescent="0.25">
      <c r="A1114" s="93" t="s">
        <v>1440</v>
      </c>
      <c r="B1114" s="68" t="s">
        <v>1411</v>
      </c>
      <c r="C1114" s="351" t="s">
        <v>1412</v>
      </c>
      <c r="D1114" s="351">
        <v>7</v>
      </c>
      <c r="E1114" s="561">
        <v>160</v>
      </c>
      <c r="F1114" s="361">
        <v>108</v>
      </c>
      <c r="G1114" s="65"/>
      <c r="H1114" s="557"/>
      <c r="I1114" s="452"/>
      <c r="J1114" s="419"/>
      <c r="K1114" s="419"/>
      <c r="L1114" s="419"/>
      <c r="M1114" s="434"/>
    </row>
    <row r="1115" spans="1:13" ht="15.75" x14ac:dyDescent="0.25">
      <c r="A1115" s="93" t="s">
        <v>1440</v>
      </c>
      <c r="B1115" s="68" t="s">
        <v>1411</v>
      </c>
      <c r="C1115" s="351" t="s">
        <v>1412</v>
      </c>
      <c r="D1115" s="351">
        <v>8</v>
      </c>
      <c r="E1115" s="561">
        <v>100</v>
      </c>
      <c r="F1115" s="361">
        <v>52</v>
      </c>
      <c r="G1115" s="65"/>
      <c r="H1115" s="557"/>
      <c r="I1115" s="452"/>
      <c r="J1115" s="419"/>
      <c r="K1115" s="419"/>
      <c r="L1115" s="419"/>
      <c r="M1115" s="434"/>
    </row>
    <row r="1116" spans="1:13" ht="15.75" x14ac:dyDescent="0.25">
      <c r="A1116" s="93" t="s">
        <v>1440</v>
      </c>
      <c r="B1116" s="68" t="s">
        <v>1411</v>
      </c>
      <c r="C1116" s="351" t="s">
        <v>1412</v>
      </c>
      <c r="D1116" s="351">
        <v>9</v>
      </c>
      <c r="E1116" s="561">
        <v>160</v>
      </c>
      <c r="F1116" s="361">
        <v>73</v>
      </c>
      <c r="G1116" s="65"/>
      <c r="H1116" s="557"/>
      <c r="I1116" s="452"/>
      <c r="J1116" s="419"/>
      <c r="K1116" s="419"/>
      <c r="L1116" s="419"/>
      <c r="M1116" s="434"/>
    </row>
    <row r="1117" spans="1:13" ht="15.75" x14ac:dyDescent="0.25">
      <c r="A1117" s="93" t="s">
        <v>1440</v>
      </c>
      <c r="B1117" s="68" t="s">
        <v>1411</v>
      </c>
      <c r="C1117" s="351" t="s">
        <v>1412</v>
      </c>
      <c r="D1117" s="351">
        <v>10</v>
      </c>
      <c r="E1117" s="561">
        <v>100</v>
      </c>
      <c r="F1117" s="361">
        <v>84</v>
      </c>
      <c r="G1117" s="65"/>
      <c r="H1117" s="557"/>
      <c r="I1117" s="452"/>
      <c r="J1117" s="419"/>
      <c r="K1117" s="419"/>
      <c r="L1117" s="419"/>
      <c r="M1117" s="434"/>
    </row>
    <row r="1118" spans="1:13" ht="15.75" x14ac:dyDescent="0.25">
      <c r="A1118" s="93" t="s">
        <v>1440</v>
      </c>
      <c r="B1118" s="68" t="s">
        <v>1411</v>
      </c>
      <c r="C1118" s="351" t="s">
        <v>1412</v>
      </c>
      <c r="D1118" s="351">
        <v>11</v>
      </c>
      <c r="E1118" s="561">
        <v>160</v>
      </c>
      <c r="F1118" s="361">
        <v>140</v>
      </c>
      <c r="G1118" s="65"/>
      <c r="H1118" s="557"/>
      <c r="I1118" s="452"/>
      <c r="J1118" s="419"/>
      <c r="K1118" s="419"/>
      <c r="L1118" s="419"/>
      <c r="M1118" s="434"/>
    </row>
    <row r="1119" spans="1:13" ht="15.75" x14ac:dyDescent="0.25">
      <c r="A1119" s="93" t="s">
        <v>1440</v>
      </c>
      <c r="B1119" s="68" t="s">
        <v>1411</v>
      </c>
      <c r="C1119" s="351" t="s">
        <v>1412</v>
      </c>
      <c r="D1119" s="351">
        <v>12</v>
      </c>
      <c r="E1119" s="561">
        <v>100</v>
      </c>
      <c r="F1119" s="361">
        <v>84</v>
      </c>
      <c r="G1119" s="65"/>
      <c r="H1119" s="557"/>
      <c r="I1119" s="452"/>
      <c r="J1119" s="419"/>
      <c r="K1119" s="419"/>
      <c r="L1119" s="419"/>
      <c r="M1119" s="434"/>
    </row>
    <row r="1120" spans="1:13" ht="15.75" x14ac:dyDescent="0.25">
      <c r="A1120" s="93" t="s">
        <v>1440</v>
      </c>
      <c r="B1120" s="68" t="s">
        <v>1411</v>
      </c>
      <c r="C1120" s="351" t="s">
        <v>1412</v>
      </c>
      <c r="D1120" s="351">
        <v>13</v>
      </c>
      <c r="E1120" s="561">
        <v>160</v>
      </c>
      <c r="F1120" s="361">
        <v>132</v>
      </c>
      <c r="G1120" s="65"/>
      <c r="H1120" s="557"/>
      <c r="I1120" s="452"/>
      <c r="J1120" s="419"/>
      <c r="K1120" s="419"/>
      <c r="L1120" s="419"/>
      <c r="M1120" s="434"/>
    </row>
    <row r="1121" spans="1:13" ht="15.75" x14ac:dyDescent="0.25">
      <c r="A1121" s="93" t="s">
        <v>1440</v>
      </c>
      <c r="B1121" s="68" t="s">
        <v>1411</v>
      </c>
      <c r="C1121" s="351" t="s">
        <v>1412</v>
      </c>
      <c r="D1121" s="351">
        <v>14</v>
      </c>
      <c r="E1121" s="561">
        <v>100</v>
      </c>
      <c r="F1121" s="361">
        <v>85</v>
      </c>
      <c r="G1121" s="65"/>
      <c r="H1121" s="557"/>
      <c r="I1121" s="452"/>
      <c r="J1121" s="419"/>
      <c r="K1121" s="419"/>
      <c r="L1121" s="419"/>
      <c r="M1121" s="434"/>
    </row>
    <row r="1122" spans="1:13" s="366" customFormat="1" ht="15.75" x14ac:dyDescent="0.25">
      <c r="A1122" s="93" t="s">
        <v>1440</v>
      </c>
      <c r="B1122" s="68" t="s">
        <v>1411</v>
      </c>
      <c r="C1122" s="351" t="s">
        <v>1412</v>
      </c>
      <c r="D1122" s="351">
        <v>15</v>
      </c>
      <c r="E1122" s="561">
        <v>100</v>
      </c>
      <c r="F1122" s="361">
        <v>85</v>
      </c>
      <c r="G1122" s="65"/>
      <c r="H1122" s="557"/>
      <c r="I1122" s="452"/>
      <c r="J1122" s="419"/>
      <c r="K1122" s="419"/>
      <c r="L1122" s="419"/>
      <c r="M1122" s="434"/>
    </row>
    <row r="1123" spans="1:13" s="366" customFormat="1" ht="15.75" x14ac:dyDescent="0.25">
      <c r="A1123" s="93" t="s">
        <v>1440</v>
      </c>
      <c r="B1123" s="68" t="s">
        <v>1411</v>
      </c>
      <c r="C1123" s="351" t="s">
        <v>1412</v>
      </c>
      <c r="D1123" s="351">
        <v>15</v>
      </c>
      <c r="E1123" s="561">
        <v>100</v>
      </c>
      <c r="F1123" s="361">
        <v>83</v>
      </c>
      <c r="G1123" s="65"/>
      <c r="H1123" s="436"/>
      <c r="I1123" s="435"/>
    </row>
    <row r="1124" spans="1:13" ht="15.75" x14ac:dyDescent="0.25">
      <c r="A1124" s="92" t="s">
        <v>1441</v>
      </c>
      <c r="B1124" s="42" t="s">
        <v>1413</v>
      </c>
      <c r="C1124" s="350" t="s">
        <v>1414</v>
      </c>
      <c r="D1124" s="352">
        <v>1</v>
      </c>
      <c r="E1124" s="352">
        <v>63</v>
      </c>
      <c r="F1124" s="550">
        <v>39</v>
      </c>
      <c r="G1124" s="65"/>
      <c r="H1124" s="562"/>
      <c r="I1124" s="414"/>
      <c r="J1124" s="415"/>
      <c r="K1124" s="563"/>
      <c r="L1124" s="563"/>
      <c r="M1124" s="435"/>
    </row>
    <row r="1125" spans="1:13" ht="15.75" x14ac:dyDescent="0.25">
      <c r="A1125" s="92" t="s">
        <v>1441</v>
      </c>
      <c r="B1125" s="42" t="s">
        <v>1413</v>
      </c>
      <c r="C1125" s="350" t="s">
        <v>1414</v>
      </c>
      <c r="D1125" s="352">
        <v>2</v>
      </c>
      <c r="E1125" s="352">
        <v>250</v>
      </c>
      <c r="F1125" s="550">
        <v>223</v>
      </c>
      <c r="G1125" s="65"/>
      <c r="H1125" s="562"/>
      <c r="I1125" s="414"/>
      <c r="J1125" s="415"/>
      <c r="K1125" s="563"/>
      <c r="L1125" s="563"/>
      <c r="M1125" s="435"/>
    </row>
    <row r="1126" spans="1:13" ht="15.75" x14ac:dyDescent="0.25">
      <c r="A1126" s="92" t="s">
        <v>1441</v>
      </c>
      <c r="B1126" s="42" t="s">
        <v>1413</v>
      </c>
      <c r="C1126" s="350" t="s">
        <v>1414</v>
      </c>
      <c r="D1126" s="352">
        <v>3</v>
      </c>
      <c r="E1126" s="352">
        <v>400</v>
      </c>
      <c r="F1126" s="550">
        <v>383</v>
      </c>
      <c r="G1126" s="65"/>
      <c r="H1126" s="562"/>
      <c r="I1126" s="414"/>
      <c r="J1126" s="415"/>
      <c r="K1126" s="563"/>
      <c r="L1126" s="563"/>
      <c r="M1126" s="435"/>
    </row>
    <row r="1127" spans="1:13" ht="15.75" x14ac:dyDescent="0.25">
      <c r="A1127" s="92" t="s">
        <v>1442</v>
      </c>
      <c r="B1127" s="42" t="s">
        <v>1413</v>
      </c>
      <c r="C1127" s="350" t="s">
        <v>1414</v>
      </c>
      <c r="D1127" s="352">
        <v>28</v>
      </c>
      <c r="E1127" s="352">
        <v>250</v>
      </c>
      <c r="F1127" s="550">
        <v>244</v>
      </c>
      <c r="H1127" s="562"/>
      <c r="I1127" s="414"/>
      <c r="J1127" s="415"/>
      <c r="K1127" s="563"/>
      <c r="L1127" s="563"/>
      <c r="M1127" s="435"/>
    </row>
    <row r="1128" spans="1:13" ht="15.75" x14ac:dyDescent="0.25">
      <c r="A1128" s="92" t="s">
        <v>1442</v>
      </c>
      <c r="B1128" s="42" t="s">
        <v>1413</v>
      </c>
      <c r="C1128" s="350" t="s">
        <v>1414</v>
      </c>
      <c r="D1128" s="352">
        <v>37</v>
      </c>
      <c r="E1128" s="352">
        <v>250</v>
      </c>
      <c r="F1128" s="550">
        <v>237</v>
      </c>
      <c r="G1128" s="65"/>
      <c r="H1128" s="562"/>
      <c r="I1128" s="414"/>
      <c r="J1128" s="415"/>
      <c r="K1128" s="563"/>
      <c r="L1128" s="563"/>
      <c r="M1128" s="435"/>
    </row>
    <row r="1129" spans="1:13" ht="15.75" x14ac:dyDescent="0.25">
      <c r="A1129" s="92" t="s">
        <v>1442</v>
      </c>
      <c r="B1129" s="42" t="s">
        <v>1413</v>
      </c>
      <c r="C1129" s="350" t="s">
        <v>1414</v>
      </c>
      <c r="D1129" s="352">
        <v>12</v>
      </c>
      <c r="E1129" s="352">
        <v>250</v>
      </c>
      <c r="F1129" s="550">
        <v>232</v>
      </c>
      <c r="G1129" s="65"/>
      <c r="H1129" s="562"/>
      <c r="I1129" s="414"/>
      <c r="J1129" s="415"/>
      <c r="K1129" s="563"/>
      <c r="L1129" s="563"/>
      <c r="M1129" s="435"/>
    </row>
    <row r="1130" spans="1:13" ht="15.75" x14ac:dyDescent="0.25">
      <c r="A1130" s="92" t="s">
        <v>1442</v>
      </c>
      <c r="B1130" s="42" t="s">
        <v>1413</v>
      </c>
      <c r="C1130" s="350" t="s">
        <v>1414</v>
      </c>
      <c r="D1130" s="352">
        <v>13</v>
      </c>
      <c r="E1130" s="352">
        <v>400</v>
      </c>
      <c r="F1130" s="550">
        <v>362</v>
      </c>
      <c r="G1130" s="65"/>
      <c r="H1130" s="562"/>
      <c r="I1130" s="414"/>
      <c r="J1130" s="415"/>
      <c r="K1130" s="563"/>
      <c r="L1130" s="563"/>
      <c r="M1130" s="435"/>
    </row>
    <row r="1131" spans="1:13" ht="15.75" x14ac:dyDescent="0.25">
      <c r="A1131" s="92" t="s">
        <v>1442</v>
      </c>
      <c r="B1131" s="42" t="s">
        <v>1413</v>
      </c>
      <c r="C1131" s="350" t="s">
        <v>1414</v>
      </c>
      <c r="D1131" s="352">
        <v>15</v>
      </c>
      <c r="E1131" s="352">
        <v>160</v>
      </c>
      <c r="F1131" s="550">
        <v>142</v>
      </c>
      <c r="G1131" s="65"/>
      <c r="H1131" s="562"/>
      <c r="I1131" s="414"/>
      <c r="J1131" s="415"/>
      <c r="K1131" s="563"/>
      <c r="L1131" s="563"/>
      <c r="M1131" s="435"/>
    </row>
    <row r="1132" spans="1:13" ht="15.75" x14ac:dyDescent="0.25">
      <c r="A1132" s="92" t="s">
        <v>1442</v>
      </c>
      <c r="B1132" s="42" t="s">
        <v>1413</v>
      </c>
      <c r="C1132" s="350" t="s">
        <v>1414</v>
      </c>
      <c r="D1132" s="352">
        <v>16</v>
      </c>
      <c r="E1132" s="352">
        <v>250</v>
      </c>
      <c r="F1132" s="550">
        <v>212</v>
      </c>
      <c r="G1132" s="65"/>
      <c r="H1132" s="562"/>
      <c r="I1132" s="414"/>
      <c r="J1132" s="415"/>
      <c r="K1132" s="563"/>
      <c r="L1132" s="563"/>
      <c r="M1132" s="435"/>
    </row>
    <row r="1133" spans="1:13" ht="15.75" x14ac:dyDescent="0.25">
      <c r="A1133" s="92" t="s">
        <v>1442</v>
      </c>
      <c r="B1133" s="42" t="s">
        <v>1413</v>
      </c>
      <c r="C1133" s="350" t="s">
        <v>1414</v>
      </c>
      <c r="D1133" s="352">
        <v>20</v>
      </c>
      <c r="E1133" s="352">
        <v>160</v>
      </c>
      <c r="F1133" s="550">
        <v>95</v>
      </c>
      <c r="G1133" s="65"/>
      <c r="H1133" s="562"/>
      <c r="I1133" s="414"/>
      <c r="J1133" s="415"/>
      <c r="K1133" s="563"/>
      <c r="L1133" s="563"/>
      <c r="M1133" s="435"/>
    </row>
    <row r="1134" spans="1:13" ht="15.75" x14ac:dyDescent="0.25">
      <c r="A1134" s="92" t="s">
        <v>1442</v>
      </c>
      <c r="B1134" s="42" t="s">
        <v>1413</v>
      </c>
      <c r="C1134" s="350" t="s">
        <v>1414</v>
      </c>
      <c r="D1134" s="352">
        <v>7</v>
      </c>
      <c r="E1134" s="352">
        <v>250</v>
      </c>
      <c r="F1134" s="550">
        <v>194</v>
      </c>
      <c r="G1134" s="65"/>
      <c r="H1134" s="562"/>
      <c r="I1134" s="414"/>
      <c r="J1134" s="415"/>
      <c r="K1134" s="563"/>
      <c r="L1134" s="563"/>
      <c r="M1134" s="435"/>
    </row>
    <row r="1135" spans="1:13" ht="15.75" x14ac:dyDescent="0.25">
      <c r="A1135" s="92" t="s">
        <v>1442</v>
      </c>
      <c r="B1135" s="42" t="s">
        <v>1413</v>
      </c>
      <c r="C1135" s="350" t="s">
        <v>1414</v>
      </c>
      <c r="D1135" s="352">
        <v>10</v>
      </c>
      <c r="E1135" s="352">
        <v>160</v>
      </c>
      <c r="F1135" s="550">
        <v>160</v>
      </c>
      <c r="G1135" s="65"/>
      <c r="H1135" s="562"/>
      <c r="I1135" s="414"/>
      <c r="J1135" s="415"/>
      <c r="K1135" s="563"/>
      <c r="L1135" s="563"/>
      <c r="M1135" s="435"/>
    </row>
    <row r="1136" spans="1:13" ht="15.75" x14ac:dyDescent="0.25">
      <c r="A1136" s="389" t="s">
        <v>1443</v>
      </c>
      <c r="B1136" s="390" t="s">
        <v>1413</v>
      </c>
      <c r="C1136" s="391" t="s">
        <v>1414</v>
      </c>
      <c r="D1136" s="392">
        <v>7</v>
      </c>
      <c r="E1136" s="352">
        <v>250</v>
      </c>
      <c r="F1136" s="550">
        <v>181</v>
      </c>
      <c r="G1136" s="65"/>
      <c r="H1136" s="564"/>
      <c r="I1136" s="565"/>
      <c r="J1136" s="566"/>
      <c r="K1136" s="436"/>
      <c r="L1136" s="563"/>
      <c r="M1136" s="435"/>
    </row>
    <row r="1137" spans="1:13" ht="15.75" x14ac:dyDescent="0.25">
      <c r="A1137" s="389" t="s">
        <v>1443</v>
      </c>
      <c r="B1137" s="390" t="s">
        <v>1413</v>
      </c>
      <c r="C1137" s="391" t="s">
        <v>1414</v>
      </c>
      <c r="D1137" s="392">
        <v>23</v>
      </c>
      <c r="E1137" s="352">
        <v>100</v>
      </c>
      <c r="F1137" s="550">
        <v>86</v>
      </c>
      <c r="G1137" s="65"/>
      <c r="H1137" s="564"/>
      <c r="I1137" s="565"/>
      <c r="J1137" s="566"/>
      <c r="K1137" s="436"/>
      <c r="L1137" s="563"/>
      <c r="M1137" s="435"/>
    </row>
    <row r="1138" spans="1:13" ht="15.75" x14ac:dyDescent="0.25">
      <c r="A1138" s="389" t="s">
        <v>1443</v>
      </c>
      <c r="B1138" s="390" t="s">
        <v>1413</v>
      </c>
      <c r="C1138" s="391" t="s">
        <v>1414</v>
      </c>
      <c r="D1138" s="392">
        <v>5</v>
      </c>
      <c r="E1138" s="352">
        <v>250</v>
      </c>
      <c r="F1138" s="550">
        <v>240</v>
      </c>
      <c r="G1138" s="65"/>
      <c r="H1138" s="564"/>
      <c r="I1138" s="565"/>
      <c r="J1138" s="566"/>
      <c r="K1138" s="436"/>
      <c r="L1138" s="563"/>
      <c r="M1138" s="435"/>
    </row>
    <row r="1139" spans="1:13" ht="15.75" x14ac:dyDescent="0.25">
      <c r="A1139" s="389" t="s">
        <v>1443</v>
      </c>
      <c r="B1139" s="390" t="s">
        <v>1413</v>
      </c>
      <c r="C1139" s="391" t="s">
        <v>1414</v>
      </c>
      <c r="D1139" s="392">
        <v>8</v>
      </c>
      <c r="E1139" s="352">
        <v>100</v>
      </c>
      <c r="F1139" s="550">
        <v>76</v>
      </c>
      <c r="G1139" s="65"/>
      <c r="H1139" s="564"/>
      <c r="I1139" s="565"/>
      <c r="J1139" s="566"/>
      <c r="K1139" s="436"/>
      <c r="L1139" s="563"/>
      <c r="M1139" s="435"/>
    </row>
    <row r="1140" spans="1:13" ht="15.75" x14ac:dyDescent="0.25">
      <c r="A1140" s="389" t="s">
        <v>1443</v>
      </c>
      <c r="B1140" s="390" t="s">
        <v>1413</v>
      </c>
      <c r="C1140" s="391" t="s">
        <v>1414</v>
      </c>
      <c r="D1140" s="392">
        <v>9</v>
      </c>
      <c r="E1140" s="352">
        <v>250</v>
      </c>
      <c r="F1140" s="550">
        <v>224</v>
      </c>
      <c r="G1140" s="65"/>
      <c r="H1140" s="564"/>
      <c r="I1140" s="565"/>
      <c r="J1140" s="566"/>
      <c r="K1140" s="436"/>
      <c r="L1140" s="563"/>
      <c r="M1140" s="435"/>
    </row>
    <row r="1141" spans="1:13" ht="15.75" x14ac:dyDescent="0.25">
      <c r="A1141" s="389" t="s">
        <v>1443</v>
      </c>
      <c r="B1141" s="390" t="s">
        <v>1413</v>
      </c>
      <c r="C1141" s="391" t="s">
        <v>1414</v>
      </c>
      <c r="D1141" s="392">
        <v>10</v>
      </c>
      <c r="E1141" s="352">
        <v>160</v>
      </c>
      <c r="F1141" s="550">
        <v>151</v>
      </c>
      <c r="G1141" s="65"/>
      <c r="H1141" s="564"/>
      <c r="I1141" s="565"/>
      <c r="J1141" s="566"/>
      <c r="K1141" s="436"/>
      <c r="L1141" s="563"/>
      <c r="M1141" s="435"/>
    </row>
    <row r="1142" spans="1:13" ht="15.75" x14ac:dyDescent="0.25">
      <c r="A1142" s="389" t="s">
        <v>1443</v>
      </c>
      <c r="B1142" s="390" t="s">
        <v>1413</v>
      </c>
      <c r="C1142" s="391" t="s">
        <v>1414</v>
      </c>
      <c r="D1142" s="392">
        <v>11</v>
      </c>
      <c r="E1142" s="352">
        <v>160</v>
      </c>
      <c r="F1142" s="550">
        <v>123</v>
      </c>
      <c r="G1142" s="65"/>
      <c r="H1142" s="564"/>
      <c r="I1142" s="565"/>
      <c r="J1142" s="566"/>
      <c r="K1142" s="436"/>
      <c r="L1142" s="563"/>
      <c r="M1142" s="435"/>
    </row>
    <row r="1143" spans="1:13" ht="15.75" x14ac:dyDescent="0.25">
      <c r="A1143" s="389" t="s">
        <v>1443</v>
      </c>
      <c r="B1143" s="390" t="s">
        <v>1413</v>
      </c>
      <c r="C1143" s="391" t="s">
        <v>1414</v>
      </c>
      <c r="D1143" s="392">
        <v>12</v>
      </c>
      <c r="E1143" s="352">
        <v>160</v>
      </c>
      <c r="F1143" s="550">
        <v>157.12</v>
      </c>
      <c r="G1143" s="65"/>
      <c r="H1143" s="564"/>
      <c r="I1143" s="565"/>
      <c r="J1143" s="566"/>
      <c r="K1143" s="436"/>
      <c r="L1143" s="563"/>
      <c r="M1143" s="435"/>
    </row>
    <row r="1144" spans="1:13" ht="15.75" x14ac:dyDescent="0.25">
      <c r="A1144" s="389" t="s">
        <v>1443</v>
      </c>
      <c r="B1144" s="390" t="s">
        <v>1413</v>
      </c>
      <c r="C1144" s="391" t="s">
        <v>1414</v>
      </c>
      <c r="D1144" s="392">
        <v>13</v>
      </c>
      <c r="E1144" s="352">
        <v>100</v>
      </c>
      <c r="F1144" s="550">
        <v>72</v>
      </c>
      <c r="G1144" s="65"/>
      <c r="H1144" s="564"/>
      <c r="I1144" s="565"/>
      <c r="J1144" s="566"/>
      <c r="K1144" s="436"/>
      <c r="L1144" s="563"/>
      <c r="M1144" s="435"/>
    </row>
    <row r="1145" spans="1:13" ht="15.75" x14ac:dyDescent="0.25">
      <c r="A1145" s="389" t="s">
        <v>1443</v>
      </c>
      <c r="B1145" s="390" t="s">
        <v>1413</v>
      </c>
      <c r="C1145" s="391" t="s">
        <v>1414</v>
      </c>
      <c r="D1145" s="392">
        <v>26</v>
      </c>
      <c r="E1145" s="352">
        <v>250</v>
      </c>
      <c r="F1145" s="550">
        <v>243</v>
      </c>
      <c r="G1145" s="65"/>
      <c r="H1145" s="564"/>
      <c r="I1145" s="565"/>
      <c r="J1145" s="566"/>
      <c r="K1145" s="436"/>
      <c r="L1145" s="563"/>
      <c r="M1145" s="435"/>
    </row>
    <row r="1146" spans="1:13" ht="15.75" x14ac:dyDescent="0.25">
      <c r="A1146" s="389" t="s">
        <v>1443</v>
      </c>
      <c r="B1146" s="390" t="s">
        <v>1413</v>
      </c>
      <c r="C1146" s="391" t="s">
        <v>1414</v>
      </c>
      <c r="D1146" s="392">
        <v>42</v>
      </c>
      <c r="E1146" s="352">
        <v>100</v>
      </c>
      <c r="F1146" s="550">
        <v>97</v>
      </c>
      <c r="G1146" s="65"/>
      <c r="H1146" s="564"/>
      <c r="I1146" s="565"/>
      <c r="J1146" s="566"/>
      <c r="K1146" s="436"/>
      <c r="L1146" s="563"/>
      <c r="M1146" s="435"/>
    </row>
    <row r="1147" spans="1:13" ht="15.75" x14ac:dyDescent="0.25">
      <c r="A1147" s="389" t="s">
        <v>1443</v>
      </c>
      <c r="B1147" s="390" t="s">
        <v>1413</v>
      </c>
      <c r="C1147" s="391" t="s">
        <v>1414</v>
      </c>
      <c r="D1147" s="392">
        <v>2</v>
      </c>
      <c r="E1147" s="352">
        <v>100</v>
      </c>
      <c r="F1147" s="550">
        <v>97</v>
      </c>
      <c r="G1147" s="65"/>
      <c r="H1147" s="564"/>
      <c r="I1147" s="565"/>
      <c r="J1147" s="566"/>
      <c r="K1147" s="436"/>
      <c r="L1147" s="563"/>
      <c r="M1147" s="435"/>
    </row>
    <row r="1148" spans="1:13" ht="15.75" x14ac:dyDescent="0.25">
      <c r="A1148" s="389" t="s">
        <v>1443</v>
      </c>
      <c r="B1148" s="42" t="s">
        <v>1413</v>
      </c>
      <c r="C1148" s="350" t="s">
        <v>1414</v>
      </c>
      <c r="D1148" s="352">
        <v>6</v>
      </c>
      <c r="E1148" s="352">
        <v>250</v>
      </c>
      <c r="F1148" s="550">
        <v>225</v>
      </c>
      <c r="G1148" s="65"/>
      <c r="H1148" s="562"/>
      <c r="I1148" s="414"/>
      <c r="J1148" s="415"/>
      <c r="K1148" s="563"/>
      <c r="L1148" s="563"/>
      <c r="M1148" s="435"/>
    </row>
    <row r="1149" spans="1:13" ht="15.75" x14ac:dyDescent="0.25">
      <c r="A1149" s="389" t="s">
        <v>1443</v>
      </c>
      <c r="B1149" s="42" t="s">
        <v>1413</v>
      </c>
      <c r="C1149" s="350" t="s">
        <v>1414</v>
      </c>
      <c r="D1149" s="352">
        <v>40</v>
      </c>
      <c r="E1149" s="352">
        <v>160</v>
      </c>
      <c r="F1149" s="550">
        <v>94.88</v>
      </c>
      <c r="G1149" s="65"/>
      <c r="H1149" s="562"/>
      <c r="I1149" s="414"/>
      <c r="J1149" s="415"/>
      <c r="K1149" s="563"/>
      <c r="L1149" s="563"/>
      <c r="M1149" s="435"/>
    </row>
    <row r="1150" spans="1:13" ht="15.75" x14ac:dyDescent="0.25">
      <c r="A1150" s="92" t="s">
        <v>1444</v>
      </c>
      <c r="B1150" s="42" t="s">
        <v>1413</v>
      </c>
      <c r="C1150" s="350" t="s">
        <v>1414</v>
      </c>
      <c r="D1150" s="352">
        <v>1</v>
      </c>
      <c r="E1150" s="352">
        <v>160</v>
      </c>
      <c r="F1150" s="550">
        <v>143</v>
      </c>
      <c r="G1150" s="65"/>
      <c r="H1150" s="562"/>
      <c r="I1150" s="414"/>
      <c r="J1150" s="415"/>
      <c r="K1150" s="563"/>
      <c r="L1150" s="563"/>
      <c r="M1150" s="435"/>
    </row>
    <row r="1151" spans="1:13" ht="15.75" x14ac:dyDescent="0.25">
      <c r="A1151" s="92" t="s">
        <v>1444</v>
      </c>
      <c r="B1151" s="42" t="s">
        <v>1413</v>
      </c>
      <c r="C1151" s="350" t="s">
        <v>1414</v>
      </c>
      <c r="D1151" s="352">
        <v>2</v>
      </c>
      <c r="E1151" s="352">
        <v>160</v>
      </c>
      <c r="F1151" s="550">
        <v>146</v>
      </c>
      <c r="G1151" s="65"/>
      <c r="H1151" s="562"/>
      <c r="I1151" s="414"/>
      <c r="J1151" s="415"/>
      <c r="K1151" s="563"/>
      <c r="L1151" s="563"/>
      <c r="M1151" s="435"/>
    </row>
    <row r="1152" spans="1:13" ht="15.75" x14ac:dyDescent="0.25">
      <c r="A1152" s="92" t="s">
        <v>1444</v>
      </c>
      <c r="B1152" s="42" t="s">
        <v>1413</v>
      </c>
      <c r="C1152" s="350" t="s">
        <v>1414</v>
      </c>
      <c r="D1152" s="352">
        <v>4</v>
      </c>
      <c r="E1152" s="352">
        <v>160</v>
      </c>
      <c r="F1152" s="550">
        <v>146</v>
      </c>
      <c r="G1152" s="65"/>
      <c r="H1152" s="562"/>
      <c r="I1152" s="414"/>
      <c r="J1152" s="415"/>
      <c r="K1152" s="563"/>
      <c r="L1152" s="563"/>
      <c r="M1152" s="435"/>
    </row>
    <row r="1153" spans="1:13" ht="15.75" x14ac:dyDescent="0.25">
      <c r="A1153" s="92" t="s">
        <v>1445</v>
      </c>
      <c r="B1153" s="42" t="s">
        <v>1413</v>
      </c>
      <c r="C1153" s="350" t="s">
        <v>1414</v>
      </c>
      <c r="D1153" s="352">
        <v>19</v>
      </c>
      <c r="E1153" s="352">
        <v>160</v>
      </c>
      <c r="F1153" s="550">
        <v>155</v>
      </c>
      <c r="G1153" s="65"/>
      <c r="H1153" s="562"/>
      <c r="I1153" s="414"/>
      <c r="J1153" s="415"/>
      <c r="K1153" s="563"/>
      <c r="L1153" s="563"/>
      <c r="M1153" s="435"/>
    </row>
    <row r="1154" spans="1:13" ht="15.75" x14ac:dyDescent="0.25">
      <c r="A1154" s="92" t="s">
        <v>1444</v>
      </c>
      <c r="B1154" s="42" t="s">
        <v>1413</v>
      </c>
      <c r="C1154" s="350" t="s">
        <v>1414</v>
      </c>
      <c r="D1154" s="430">
        <v>13</v>
      </c>
      <c r="E1154" s="430">
        <v>250</v>
      </c>
      <c r="F1154" s="550">
        <v>228</v>
      </c>
      <c r="G1154" s="65"/>
      <c r="H1154" s="562"/>
      <c r="I1154" s="414"/>
      <c r="J1154" s="415"/>
      <c r="K1154" s="387"/>
      <c r="L1154" s="387"/>
      <c r="M1154" s="435"/>
    </row>
    <row r="1155" spans="1:13" ht="15.75" x14ac:dyDescent="0.25">
      <c r="A1155" s="92" t="s">
        <v>1446</v>
      </c>
      <c r="B1155" s="42" t="s">
        <v>1413</v>
      </c>
      <c r="C1155" s="350" t="s">
        <v>1414</v>
      </c>
      <c r="D1155" s="352">
        <v>11</v>
      </c>
      <c r="E1155" s="352">
        <v>160</v>
      </c>
      <c r="F1155" s="550">
        <v>115</v>
      </c>
      <c r="G1155" s="65"/>
      <c r="H1155" s="562"/>
      <c r="I1155" s="414"/>
      <c r="J1155" s="415"/>
      <c r="K1155" s="563"/>
      <c r="L1155" s="563"/>
      <c r="M1155" s="435"/>
    </row>
    <row r="1156" spans="1:13" ht="15.75" x14ac:dyDescent="0.25">
      <c r="A1156" s="92" t="s">
        <v>1446</v>
      </c>
      <c r="B1156" s="42" t="s">
        <v>1413</v>
      </c>
      <c r="C1156" s="350" t="s">
        <v>1414</v>
      </c>
      <c r="D1156" s="352">
        <v>14</v>
      </c>
      <c r="E1156" s="352">
        <v>250</v>
      </c>
      <c r="F1156" s="550">
        <v>243</v>
      </c>
      <c r="G1156" s="65"/>
      <c r="H1156" s="562"/>
      <c r="I1156" s="414"/>
      <c r="J1156" s="415"/>
      <c r="K1156" s="563"/>
      <c r="L1156" s="563"/>
      <c r="M1156" s="435"/>
    </row>
    <row r="1157" spans="1:13" ht="15.75" x14ac:dyDescent="0.25">
      <c r="A1157" s="92" t="s">
        <v>1446</v>
      </c>
      <c r="B1157" s="42" t="s">
        <v>1413</v>
      </c>
      <c r="C1157" s="350" t="s">
        <v>1414</v>
      </c>
      <c r="D1157" s="352">
        <v>18</v>
      </c>
      <c r="E1157" s="352">
        <v>160</v>
      </c>
      <c r="F1157" s="550">
        <v>124</v>
      </c>
      <c r="G1157" s="65"/>
      <c r="H1157" s="562"/>
      <c r="I1157" s="414"/>
      <c r="J1157" s="415"/>
      <c r="K1157" s="563"/>
      <c r="L1157" s="563"/>
      <c r="M1157" s="435"/>
    </row>
    <row r="1158" spans="1:13" ht="15.75" x14ac:dyDescent="0.25">
      <c r="A1158" s="92" t="s">
        <v>1446</v>
      </c>
      <c r="B1158" s="42" t="s">
        <v>1413</v>
      </c>
      <c r="C1158" s="350" t="s">
        <v>1414</v>
      </c>
      <c r="D1158" s="352">
        <v>15</v>
      </c>
      <c r="E1158" s="352">
        <v>250</v>
      </c>
      <c r="F1158" s="550">
        <v>225</v>
      </c>
      <c r="G1158" s="65"/>
      <c r="H1158" s="562"/>
      <c r="I1158" s="414"/>
      <c r="J1158" s="415"/>
      <c r="K1158" s="563"/>
      <c r="L1158" s="563"/>
      <c r="M1158" s="435"/>
    </row>
    <row r="1159" spans="1:13" ht="15.75" x14ac:dyDescent="0.25">
      <c r="A1159" s="92" t="s">
        <v>1446</v>
      </c>
      <c r="B1159" s="42" t="s">
        <v>1413</v>
      </c>
      <c r="C1159" s="350" t="s">
        <v>1414</v>
      </c>
      <c r="D1159" s="352">
        <v>36</v>
      </c>
      <c r="E1159" s="352">
        <v>160</v>
      </c>
      <c r="F1159" s="550">
        <v>98</v>
      </c>
      <c r="G1159" s="65"/>
      <c r="H1159" s="562"/>
      <c r="I1159" s="414"/>
      <c r="J1159" s="415"/>
      <c r="K1159" s="563"/>
      <c r="L1159" s="563"/>
      <c r="M1159" s="435"/>
    </row>
    <row r="1160" spans="1:13" ht="15.75" x14ac:dyDescent="0.25">
      <c r="A1160" s="92" t="s">
        <v>1446</v>
      </c>
      <c r="B1160" s="42" t="s">
        <v>1413</v>
      </c>
      <c r="C1160" s="350" t="s">
        <v>1414</v>
      </c>
      <c r="D1160" s="352">
        <v>37</v>
      </c>
      <c r="E1160" s="352">
        <v>400</v>
      </c>
      <c r="F1160" s="550">
        <v>328</v>
      </c>
      <c r="G1160" s="65"/>
      <c r="H1160" s="562"/>
      <c r="I1160" s="414"/>
      <c r="J1160" s="415"/>
      <c r="K1160" s="563"/>
      <c r="L1160" s="563"/>
      <c r="M1160" s="435"/>
    </row>
    <row r="1161" spans="1:13" ht="15.75" x14ac:dyDescent="0.25">
      <c r="A1161" s="92" t="s">
        <v>1446</v>
      </c>
      <c r="B1161" s="42" t="s">
        <v>1413</v>
      </c>
      <c r="C1161" s="350" t="s">
        <v>1414</v>
      </c>
      <c r="D1161" s="352">
        <v>2</v>
      </c>
      <c r="E1161" s="352">
        <v>160</v>
      </c>
      <c r="F1161" s="550">
        <v>154</v>
      </c>
      <c r="G1161" s="65"/>
      <c r="H1161" s="562"/>
      <c r="I1161" s="414"/>
      <c r="J1161" s="415"/>
      <c r="K1161" s="563"/>
      <c r="L1161" s="563"/>
      <c r="M1161" s="435"/>
    </row>
    <row r="1162" spans="1:13" ht="15.75" x14ac:dyDescent="0.25">
      <c r="A1162" s="92" t="s">
        <v>1446</v>
      </c>
      <c r="B1162" s="42" t="s">
        <v>1413</v>
      </c>
      <c r="C1162" s="350" t="s">
        <v>1414</v>
      </c>
      <c r="D1162" s="352">
        <v>12</v>
      </c>
      <c r="E1162" s="352">
        <v>250</v>
      </c>
      <c r="F1162" s="550">
        <v>188</v>
      </c>
      <c r="G1162" s="65"/>
      <c r="H1162" s="562"/>
      <c r="I1162" s="414"/>
      <c r="J1162" s="415"/>
      <c r="K1162" s="563"/>
      <c r="L1162" s="563"/>
      <c r="M1162" s="435"/>
    </row>
    <row r="1163" spans="1:13" ht="15.75" x14ac:dyDescent="0.25">
      <c r="A1163" s="92" t="s">
        <v>1446</v>
      </c>
      <c r="B1163" s="42" t="s">
        <v>1413</v>
      </c>
      <c r="C1163" s="350" t="s">
        <v>1414</v>
      </c>
      <c r="D1163" s="352">
        <v>1</v>
      </c>
      <c r="E1163" s="352">
        <v>250</v>
      </c>
      <c r="F1163" s="550">
        <v>210</v>
      </c>
      <c r="G1163" s="65"/>
      <c r="H1163" s="562"/>
      <c r="I1163" s="414"/>
      <c r="J1163" s="415"/>
      <c r="K1163" s="563"/>
      <c r="L1163" s="563"/>
      <c r="M1163" s="435"/>
    </row>
    <row r="1164" spans="1:13" ht="15.75" x14ac:dyDescent="0.25">
      <c r="A1164" s="92" t="s">
        <v>1446</v>
      </c>
      <c r="B1164" s="42" t="s">
        <v>1413</v>
      </c>
      <c r="C1164" s="350" t="s">
        <v>1414</v>
      </c>
      <c r="D1164" s="352">
        <v>3</v>
      </c>
      <c r="E1164" s="352">
        <v>250</v>
      </c>
      <c r="F1164" s="550">
        <v>168</v>
      </c>
      <c r="G1164" s="65"/>
      <c r="H1164" s="562"/>
      <c r="I1164" s="414"/>
      <c r="J1164" s="415"/>
      <c r="K1164" s="563"/>
      <c r="L1164" s="563"/>
      <c r="M1164" s="435"/>
    </row>
    <row r="1165" spans="1:13" ht="15.75" x14ac:dyDescent="0.25">
      <c r="A1165" s="92" t="s">
        <v>1446</v>
      </c>
      <c r="B1165" s="42" t="s">
        <v>1413</v>
      </c>
      <c r="C1165" s="350" t="s">
        <v>1414</v>
      </c>
      <c r="D1165" s="352">
        <v>4</v>
      </c>
      <c r="E1165" s="352">
        <v>400</v>
      </c>
      <c r="F1165" s="550">
        <v>120</v>
      </c>
      <c r="G1165" s="65"/>
      <c r="H1165" s="562"/>
      <c r="I1165" s="414"/>
      <c r="J1165" s="415"/>
      <c r="K1165" s="563"/>
      <c r="L1165" s="563"/>
      <c r="M1165" s="435"/>
    </row>
    <row r="1166" spans="1:13" ht="15.75" x14ac:dyDescent="0.25">
      <c r="A1166" s="92" t="s">
        <v>1446</v>
      </c>
      <c r="B1166" s="42" t="s">
        <v>1413</v>
      </c>
      <c r="C1166" s="350" t="s">
        <v>1414</v>
      </c>
      <c r="D1166" s="352">
        <v>7</v>
      </c>
      <c r="E1166" s="352">
        <v>250</v>
      </c>
      <c r="F1166" s="550">
        <v>173</v>
      </c>
      <c r="G1166" s="65"/>
      <c r="H1166" s="562"/>
      <c r="I1166" s="414"/>
      <c r="J1166" s="415"/>
      <c r="K1166" s="563"/>
      <c r="L1166" s="563"/>
      <c r="M1166" s="435"/>
    </row>
    <row r="1167" spans="1:13" ht="15.75" x14ac:dyDescent="0.25">
      <c r="A1167" s="92" t="s">
        <v>1446</v>
      </c>
      <c r="B1167" s="42" t="s">
        <v>1413</v>
      </c>
      <c r="C1167" s="350" t="s">
        <v>1414</v>
      </c>
      <c r="D1167" s="352">
        <v>8</v>
      </c>
      <c r="E1167" s="352">
        <v>250</v>
      </c>
      <c r="F1167" s="550">
        <v>181</v>
      </c>
      <c r="G1167" s="65"/>
      <c r="H1167" s="562"/>
      <c r="I1167" s="414"/>
      <c r="J1167" s="415"/>
      <c r="K1167" s="563"/>
      <c r="L1167" s="563"/>
      <c r="M1167" s="435"/>
    </row>
    <row r="1168" spans="1:13" ht="15.75" x14ac:dyDescent="0.25">
      <c r="A1168" s="92" t="s">
        <v>1446</v>
      </c>
      <c r="B1168" s="42" t="s">
        <v>1413</v>
      </c>
      <c r="C1168" s="350" t="s">
        <v>1414</v>
      </c>
      <c r="D1168" s="352">
        <v>9</v>
      </c>
      <c r="E1168" s="352">
        <v>400</v>
      </c>
      <c r="F1168" s="550">
        <v>350</v>
      </c>
      <c r="G1168" s="65"/>
      <c r="H1168" s="562"/>
      <c r="I1168" s="414"/>
      <c r="J1168" s="415"/>
      <c r="K1168" s="563"/>
      <c r="L1168" s="563"/>
      <c r="M1168" s="435"/>
    </row>
    <row r="1169" spans="1:13" ht="15.75" x14ac:dyDescent="0.25">
      <c r="A1169" s="92" t="s">
        <v>1446</v>
      </c>
      <c r="B1169" s="42" t="s">
        <v>1413</v>
      </c>
      <c r="C1169" s="350" t="s">
        <v>1414</v>
      </c>
      <c r="D1169" s="352">
        <v>6</v>
      </c>
      <c r="E1169" s="352">
        <v>160</v>
      </c>
      <c r="F1169" s="550">
        <v>143</v>
      </c>
      <c r="G1169" s="65"/>
      <c r="H1169" s="562"/>
      <c r="I1169" s="414"/>
      <c r="J1169" s="415"/>
      <c r="K1169" s="563"/>
      <c r="L1169" s="563"/>
      <c r="M1169" s="435"/>
    </row>
    <row r="1170" spans="1:13" ht="15.75" x14ac:dyDescent="0.25">
      <c r="A1170" s="92" t="s">
        <v>1446</v>
      </c>
      <c r="B1170" s="42" t="s">
        <v>1413</v>
      </c>
      <c r="C1170" s="350" t="s">
        <v>1414</v>
      </c>
      <c r="D1170" s="352">
        <v>10</v>
      </c>
      <c r="E1170" s="352">
        <v>160</v>
      </c>
      <c r="F1170" s="550">
        <v>120</v>
      </c>
      <c r="G1170" s="65"/>
      <c r="H1170" s="562"/>
      <c r="I1170" s="414"/>
      <c r="J1170" s="415"/>
      <c r="K1170" s="563"/>
      <c r="L1170" s="563"/>
      <c r="M1170" s="435"/>
    </row>
    <row r="1171" spans="1:13" ht="15.75" x14ac:dyDescent="0.25">
      <c r="A1171" s="92" t="s">
        <v>1446</v>
      </c>
      <c r="B1171" s="42" t="s">
        <v>1413</v>
      </c>
      <c r="C1171" s="350" t="s">
        <v>1414</v>
      </c>
      <c r="D1171" s="352">
        <v>17</v>
      </c>
      <c r="E1171" s="352">
        <v>400</v>
      </c>
      <c r="F1171" s="550">
        <v>291</v>
      </c>
      <c r="G1171" s="65"/>
      <c r="H1171" s="562"/>
      <c r="I1171" s="414"/>
      <c r="J1171" s="415"/>
      <c r="K1171" s="563"/>
      <c r="L1171" s="563"/>
      <c r="M1171" s="435"/>
    </row>
    <row r="1172" spans="1:13" ht="15.75" x14ac:dyDescent="0.25">
      <c r="A1172" s="92" t="s">
        <v>1446</v>
      </c>
      <c r="B1172" s="42" t="s">
        <v>1413</v>
      </c>
      <c r="C1172" s="350" t="s">
        <v>1414</v>
      </c>
      <c r="D1172" s="352">
        <v>19</v>
      </c>
      <c r="E1172" s="352">
        <v>250</v>
      </c>
      <c r="F1172" s="550">
        <v>209</v>
      </c>
      <c r="G1172" s="65"/>
      <c r="H1172" s="562"/>
      <c r="I1172" s="414"/>
      <c r="J1172" s="415"/>
      <c r="K1172" s="563"/>
      <c r="L1172" s="563"/>
      <c r="M1172" s="435"/>
    </row>
    <row r="1173" spans="1:13" ht="15.75" x14ac:dyDescent="0.25">
      <c r="A1173" s="92" t="s">
        <v>1446</v>
      </c>
      <c r="B1173" s="42" t="s">
        <v>1413</v>
      </c>
      <c r="C1173" s="350" t="s">
        <v>1414</v>
      </c>
      <c r="D1173" s="352">
        <v>38</v>
      </c>
      <c r="E1173" s="352">
        <v>160</v>
      </c>
      <c r="F1173" s="550">
        <v>158</v>
      </c>
      <c r="G1173" s="65"/>
      <c r="H1173" s="562"/>
      <c r="I1173" s="414"/>
      <c r="J1173" s="415"/>
      <c r="K1173" s="563"/>
      <c r="L1173" s="563"/>
      <c r="M1173" s="435"/>
    </row>
    <row r="1174" spans="1:13" ht="15.75" x14ac:dyDescent="0.25">
      <c r="A1174" s="92" t="s">
        <v>1447</v>
      </c>
      <c r="B1174" s="42" t="s">
        <v>1413</v>
      </c>
      <c r="C1174" s="350" t="s">
        <v>1414</v>
      </c>
      <c r="D1174" s="352">
        <v>25</v>
      </c>
      <c r="E1174" s="352">
        <v>160</v>
      </c>
      <c r="F1174" s="550">
        <v>134</v>
      </c>
      <c r="G1174" s="65"/>
      <c r="H1174" s="562"/>
      <c r="I1174" s="414"/>
      <c r="J1174" s="415"/>
      <c r="K1174" s="563"/>
      <c r="L1174" s="563"/>
      <c r="M1174" s="435"/>
    </row>
    <row r="1175" spans="1:13" ht="15.75" x14ac:dyDescent="0.25">
      <c r="A1175" s="92" t="s">
        <v>1447</v>
      </c>
      <c r="B1175" s="42" t="s">
        <v>1413</v>
      </c>
      <c r="C1175" s="350" t="s">
        <v>1414</v>
      </c>
      <c r="D1175" s="352">
        <v>26</v>
      </c>
      <c r="E1175" s="352">
        <v>160</v>
      </c>
      <c r="F1175" s="550">
        <v>119</v>
      </c>
      <c r="G1175" s="65"/>
      <c r="H1175" s="562"/>
      <c r="I1175" s="414"/>
      <c r="J1175" s="415"/>
      <c r="K1175" s="563"/>
      <c r="L1175" s="563"/>
      <c r="M1175" s="435"/>
    </row>
    <row r="1176" spans="1:13" ht="15.75" x14ac:dyDescent="0.25">
      <c r="A1176" s="92" t="s">
        <v>1447</v>
      </c>
      <c r="B1176" s="42" t="s">
        <v>1413</v>
      </c>
      <c r="C1176" s="350" t="s">
        <v>1414</v>
      </c>
      <c r="D1176" s="352">
        <v>27</v>
      </c>
      <c r="E1176" s="352">
        <v>400</v>
      </c>
      <c r="F1176" s="550">
        <v>355</v>
      </c>
      <c r="G1176" s="65"/>
      <c r="H1176" s="562"/>
      <c r="I1176" s="414"/>
      <c r="J1176" s="415"/>
      <c r="K1176" s="563"/>
      <c r="L1176" s="563"/>
      <c r="M1176" s="435"/>
    </row>
    <row r="1177" spans="1:13" ht="15.75" x14ac:dyDescent="0.25">
      <c r="A1177" s="92" t="s">
        <v>1447</v>
      </c>
      <c r="B1177" s="42" t="s">
        <v>1413</v>
      </c>
      <c r="C1177" s="350" t="s">
        <v>1414</v>
      </c>
      <c r="D1177" s="352">
        <v>28</v>
      </c>
      <c r="E1177" s="352">
        <v>400</v>
      </c>
      <c r="F1177" s="550">
        <v>368</v>
      </c>
      <c r="G1177" s="65"/>
      <c r="H1177" s="562"/>
      <c r="I1177" s="414"/>
      <c r="J1177" s="415"/>
      <c r="K1177" s="563"/>
      <c r="L1177" s="563"/>
      <c r="M1177" s="435"/>
    </row>
    <row r="1178" spans="1:13" ht="15.75" x14ac:dyDescent="0.25">
      <c r="A1178" s="92" t="s">
        <v>1447</v>
      </c>
      <c r="B1178" s="42" t="s">
        <v>1413</v>
      </c>
      <c r="C1178" s="350" t="s">
        <v>1414</v>
      </c>
      <c r="D1178" s="352">
        <v>29</v>
      </c>
      <c r="E1178" s="352">
        <v>100</v>
      </c>
      <c r="F1178" s="550">
        <v>83</v>
      </c>
      <c r="G1178" s="65"/>
      <c r="H1178" s="562"/>
      <c r="I1178" s="414"/>
      <c r="J1178" s="415"/>
      <c r="K1178" s="563"/>
      <c r="L1178" s="563"/>
      <c r="M1178" s="435"/>
    </row>
    <row r="1179" spans="1:13" ht="15.75" x14ac:dyDescent="0.25">
      <c r="A1179" s="92" t="s">
        <v>1447</v>
      </c>
      <c r="B1179" s="42" t="s">
        <v>1413</v>
      </c>
      <c r="C1179" s="350" t="s">
        <v>1414</v>
      </c>
      <c r="D1179" s="352">
        <v>30</v>
      </c>
      <c r="E1179" s="352">
        <v>160</v>
      </c>
      <c r="F1179" s="550">
        <v>143.36000000000001</v>
      </c>
      <c r="G1179" s="65"/>
      <c r="H1179" s="562"/>
      <c r="I1179" s="414"/>
      <c r="J1179" s="415"/>
      <c r="K1179" s="563"/>
      <c r="L1179" s="563"/>
      <c r="M1179" s="435"/>
    </row>
    <row r="1180" spans="1:13" ht="15.75" x14ac:dyDescent="0.25">
      <c r="A1180" s="92" t="s">
        <v>1447</v>
      </c>
      <c r="B1180" s="42" t="s">
        <v>1413</v>
      </c>
      <c r="C1180" s="350" t="s">
        <v>1414</v>
      </c>
      <c r="D1180" s="352">
        <v>31</v>
      </c>
      <c r="E1180" s="352">
        <v>250</v>
      </c>
      <c r="F1180" s="550">
        <v>182</v>
      </c>
      <c r="G1180" s="65"/>
      <c r="H1180" s="562"/>
      <c r="I1180" s="414"/>
      <c r="J1180" s="415"/>
      <c r="K1180" s="563"/>
      <c r="L1180" s="563"/>
      <c r="M1180" s="435"/>
    </row>
    <row r="1181" spans="1:13" ht="15.75" x14ac:dyDescent="0.25">
      <c r="A1181" s="92" t="s">
        <v>1447</v>
      </c>
      <c r="B1181" s="42" t="s">
        <v>1413</v>
      </c>
      <c r="C1181" s="350" t="s">
        <v>1414</v>
      </c>
      <c r="D1181" s="352">
        <v>45</v>
      </c>
      <c r="E1181" s="352">
        <v>250</v>
      </c>
      <c r="F1181" s="550">
        <v>210</v>
      </c>
      <c r="G1181" s="65"/>
      <c r="H1181" s="562"/>
      <c r="I1181" s="414"/>
      <c r="J1181" s="415"/>
      <c r="K1181" s="563"/>
      <c r="L1181" s="563"/>
      <c r="M1181" s="435"/>
    </row>
    <row r="1182" spans="1:13" ht="15.75" x14ac:dyDescent="0.25">
      <c r="A1182" s="92" t="s">
        <v>1447</v>
      </c>
      <c r="B1182" s="390" t="s">
        <v>1413</v>
      </c>
      <c r="C1182" s="391" t="s">
        <v>1414</v>
      </c>
      <c r="D1182" s="392">
        <v>32</v>
      </c>
      <c r="E1182" s="392">
        <v>250</v>
      </c>
      <c r="F1182" s="550">
        <v>250</v>
      </c>
      <c r="G1182" s="65"/>
      <c r="H1182" s="564"/>
      <c r="I1182" s="565"/>
      <c r="J1182" s="566"/>
      <c r="K1182" s="436"/>
      <c r="L1182" s="436"/>
      <c r="M1182" s="435"/>
    </row>
    <row r="1183" spans="1:13" ht="15.75" x14ac:dyDescent="0.25">
      <c r="A1183" s="92" t="s">
        <v>1447</v>
      </c>
      <c r="B1183" s="390" t="s">
        <v>1413</v>
      </c>
      <c r="C1183" s="391" t="s">
        <v>1414</v>
      </c>
      <c r="D1183" s="392">
        <v>2</v>
      </c>
      <c r="E1183" s="392">
        <v>400</v>
      </c>
      <c r="F1183" s="550">
        <v>389</v>
      </c>
      <c r="G1183" s="65"/>
      <c r="H1183" s="564"/>
      <c r="I1183" s="565"/>
      <c r="J1183" s="566"/>
      <c r="K1183" s="436"/>
      <c r="L1183" s="436"/>
      <c r="M1183" s="435"/>
    </row>
    <row r="1184" spans="1:13" ht="15.75" x14ac:dyDescent="0.25">
      <c r="A1184" s="92" t="s">
        <v>1447</v>
      </c>
      <c r="B1184" s="390" t="s">
        <v>1413</v>
      </c>
      <c r="C1184" s="391" t="s">
        <v>1414</v>
      </c>
      <c r="D1184" s="392">
        <v>5</v>
      </c>
      <c r="E1184" s="392">
        <v>160</v>
      </c>
      <c r="F1184" s="550">
        <v>138</v>
      </c>
      <c r="G1184" s="65"/>
      <c r="H1184" s="564"/>
      <c r="I1184" s="565"/>
      <c r="J1184" s="566"/>
      <c r="K1184" s="436"/>
      <c r="L1184" s="436"/>
      <c r="M1184" s="435"/>
    </row>
    <row r="1185" spans="1:13" ht="15.75" x14ac:dyDescent="0.25">
      <c r="A1185" s="92" t="s">
        <v>1447</v>
      </c>
      <c r="B1185" s="390" t="s">
        <v>1413</v>
      </c>
      <c r="C1185" s="391" t="s">
        <v>1414</v>
      </c>
      <c r="D1185" s="352">
        <v>7</v>
      </c>
      <c r="E1185" s="352">
        <v>100</v>
      </c>
      <c r="F1185" s="550">
        <v>96</v>
      </c>
      <c r="G1185" s="65"/>
      <c r="H1185" s="564"/>
      <c r="I1185" s="565"/>
      <c r="J1185" s="566"/>
      <c r="K1185" s="563"/>
      <c r="L1185" s="563"/>
      <c r="M1185" s="435"/>
    </row>
    <row r="1186" spans="1:13" ht="15.75" x14ac:dyDescent="0.25">
      <c r="A1186" s="92" t="s">
        <v>1447</v>
      </c>
      <c r="B1186" s="390" t="s">
        <v>1413</v>
      </c>
      <c r="C1186" s="391" t="s">
        <v>1414</v>
      </c>
      <c r="D1186" s="352">
        <v>13</v>
      </c>
      <c r="E1186" s="352">
        <v>160</v>
      </c>
      <c r="F1186" s="550">
        <v>146</v>
      </c>
      <c r="G1186" s="65"/>
      <c r="H1186" s="564"/>
      <c r="I1186" s="565"/>
      <c r="J1186" s="566"/>
      <c r="K1186" s="563"/>
      <c r="L1186" s="563"/>
      <c r="M1186" s="435"/>
    </row>
    <row r="1187" spans="1:13" ht="15.75" x14ac:dyDescent="0.25">
      <c r="A1187" s="92" t="s">
        <v>1447</v>
      </c>
      <c r="B1187" s="390" t="s">
        <v>1413</v>
      </c>
      <c r="C1187" s="391" t="s">
        <v>1414</v>
      </c>
      <c r="D1187" s="392">
        <v>18</v>
      </c>
      <c r="E1187" s="392">
        <v>63</v>
      </c>
      <c r="F1187" s="550">
        <v>60.228000000000002</v>
      </c>
      <c r="G1187" s="65"/>
      <c r="H1187" s="564"/>
      <c r="I1187" s="565"/>
      <c r="J1187" s="566"/>
      <c r="K1187" s="436"/>
      <c r="L1187" s="436"/>
      <c r="M1187" s="435"/>
    </row>
    <row r="1188" spans="1:13" ht="15.75" x14ac:dyDescent="0.25">
      <c r="A1188" s="389" t="s">
        <v>1448</v>
      </c>
      <c r="B1188" s="390" t="s">
        <v>1413</v>
      </c>
      <c r="C1188" s="391" t="s">
        <v>1414</v>
      </c>
      <c r="D1188" s="392">
        <v>20</v>
      </c>
      <c r="E1188" s="392">
        <v>160</v>
      </c>
      <c r="F1188" s="550">
        <v>29</v>
      </c>
      <c r="G1188" s="65"/>
      <c r="H1188" s="564"/>
      <c r="I1188" s="565"/>
      <c r="J1188" s="566"/>
      <c r="K1188" s="436"/>
      <c r="L1188" s="436"/>
      <c r="M1188" s="435"/>
    </row>
    <row r="1189" spans="1:13" ht="15.75" x14ac:dyDescent="0.25">
      <c r="A1189" s="389" t="s">
        <v>1449</v>
      </c>
      <c r="B1189" s="390" t="s">
        <v>1413</v>
      </c>
      <c r="C1189" s="391" t="s">
        <v>1414</v>
      </c>
      <c r="D1189" s="392">
        <v>24</v>
      </c>
      <c r="E1189" s="392">
        <v>160</v>
      </c>
      <c r="F1189" s="550">
        <v>142</v>
      </c>
      <c r="G1189" s="65"/>
      <c r="H1189" s="564"/>
      <c r="I1189" s="565"/>
      <c r="J1189" s="566"/>
      <c r="K1189" s="436"/>
      <c r="L1189" s="436"/>
      <c r="M1189" s="435"/>
    </row>
    <row r="1190" spans="1:13" ht="15.75" x14ac:dyDescent="0.25">
      <c r="A1190" s="389" t="s">
        <v>1450</v>
      </c>
      <c r="B1190" s="390" t="s">
        <v>1413</v>
      </c>
      <c r="C1190" s="391" t="s">
        <v>1414</v>
      </c>
      <c r="D1190" s="392">
        <v>81</v>
      </c>
      <c r="E1190" s="392">
        <v>100</v>
      </c>
      <c r="F1190" s="550">
        <v>96</v>
      </c>
      <c r="G1190" s="65"/>
      <c r="H1190" s="564"/>
      <c r="I1190" s="565"/>
      <c r="J1190" s="566"/>
      <c r="K1190" s="436"/>
      <c r="L1190" s="436"/>
      <c r="M1190" s="435"/>
    </row>
    <row r="1191" spans="1:13" ht="15.75" x14ac:dyDescent="0.25">
      <c r="A1191" s="389" t="s">
        <v>1451</v>
      </c>
      <c r="B1191" s="390" t="s">
        <v>1413</v>
      </c>
      <c r="C1191" s="391" t="s">
        <v>1414</v>
      </c>
      <c r="D1191" s="352">
        <v>53</v>
      </c>
      <c r="E1191" s="352">
        <v>250</v>
      </c>
      <c r="F1191" s="550">
        <v>245</v>
      </c>
      <c r="G1191" s="65"/>
      <c r="H1191" s="564"/>
      <c r="I1191" s="565"/>
      <c r="J1191" s="566"/>
      <c r="K1191" s="563"/>
      <c r="L1191" s="563"/>
      <c r="M1191" s="435"/>
    </row>
    <row r="1192" spans="1:13" ht="15.75" x14ac:dyDescent="0.25">
      <c r="A1192" s="389" t="s">
        <v>177</v>
      </c>
      <c r="B1192" s="390" t="s">
        <v>1413</v>
      </c>
      <c r="C1192" s="391" t="s">
        <v>1414</v>
      </c>
      <c r="D1192" s="392">
        <v>6</v>
      </c>
      <c r="E1192" s="392">
        <v>100</v>
      </c>
      <c r="F1192" s="550">
        <v>80</v>
      </c>
      <c r="G1192" s="65"/>
      <c r="H1192" s="564"/>
      <c r="I1192" s="565"/>
      <c r="J1192" s="566"/>
      <c r="K1192" s="436"/>
      <c r="L1192" s="436"/>
      <c r="M1192" s="435"/>
    </row>
    <row r="1193" spans="1:13" ht="15.75" x14ac:dyDescent="0.25">
      <c r="A1193" s="389" t="s">
        <v>1452</v>
      </c>
      <c r="B1193" s="390" t="s">
        <v>1413</v>
      </c>
      <c r="C1193" s="391" t="s">
        <v>1414</v>
      </c>
      <c r="D1193" s="392">
        <v>7</v>
      </c>
      <c r="E1193" s="392">
        <v>63</v>
      </c>
      <c r="F1193" s="550">
        <v>55</v>
      </c>
      <c r="G1193" s="65"/>
      <c r="H1193" s="564"/>
      <c r="I1193" s="565"/>
      <c r="J1193" s="566"/>
      <c r="K1193" s="436"/>
      <c r="L1193" s="436"/>
      <c r="M1193" s="435"/>
    </row>
    <row r="1194" spans="1:13" ht="15.75" x14ac:dyDescent="0.25">
      <c r="A1194" s="389" t="s">
        <v>1452</v>
      </c>
      <c r="B1194" s="390" t="s">
        <v>1413</v>
      </c>
      <c r="C1194" s="391" t="s">
        <v>1414</v>
      </c>
      <c r="D1194" s="352">
        <v>10</v>
      </c>
      <c r="E1194" s="352">
        <v>250</v>
      </c>
      <c r="F1194" s="550">
        <v>235</v>
      </c>
      <c r="G1194" s="65"/>
      <c r="H1194" s="564"/>
      <c r="I1194" s="565"/>
      <c r="J1194" s="566"/>
      <c r="K1194" s="563"/>
      <c r="L1194" s="563"/>
      <c r="M1194" s="435"/>
    </row>
    <row r="1195" spans="1:13" ht="15.75" x14ac:dyDescent="0.25">
      <c r="A1195" s="92" t="s">
        <v>1453</v>
      </c>
      <c r="B1195" s="42" t="s">
        <v>1413</v>
      </c>
      <c r="C1195" s="350" t="s">
        <v>1414</v>
      </c>
      <c r="D1195" s="352">
        <v>11</v>
      </c>
      <c r="E1195" s="352">
        <v>160</v>
      </c>
      <c r="F1195" s="550">
        <v>157</v>
      </c>
      <c r="G1195" s="65"/>
      <c r="H1195" s="562"/>
      <c r="I1195" s="414"/>
      <c r="J1195" s="415"/>
      <c r="K1195" s="563"/>
      <c r="L1195" s="563"/>
      <c r="M1195" s="435"/>
    </row>
    <row r="1196" spans="1:13" ht="15.75" x14ac:dyDescent="0.25">
      <c r="A1196" s="92" t="s">
        <v>1454</v>
      </c>
      <c r="B1196" s="42" t="s">
        <v>1413</v>
      </c>
      <c r="C1196" s="350" t="s">
        <v>1414</v>
      </c>
      <c r="D1196" s="352">
        <v>14</v>
      </c>
      <c r="E1196" s="352">
        <v>400</v>
      </c>
      <c r="F1196" s="550">
        <v>386</v>
      </c>
      <c r="G1196" s="65"/>
      <c r="H1196" s="562"/>
      <c r="I1196" s="414"/>
      <c r="J1196" s="415"/>
      <c r="K1196" s="563"/>
      <c r="L1196" s="563"/>
      <c r="M1196" s="435"/>
    </row>
    <row r="1197" spans="1:13" ht="15.75" x14ac:dyDescent="0.25">
      <c r="A1197" s="92" t="s">
        <v>1454</v>
      </c>
      <c r="B1197" s="42" t="s">
        <v>1413</v>
      </c>
      <c r="C1197" s="350" t="s">
        <v>1414</v>
      </c>
      <c r="D1197" s="352">
        <v>15</v>
      </c>
      <c r="E1197" s="352">
        <v>160</v>
      </c>
      <c r="F1197" s="550">
        <v>132.80000000000001</v>
      </c>
      <c r="G1197" s="65"/>
      <c r="H1197" s="562"/>
      <c r="I1197" s="414"/>
      <c r="J1197" s="415"/>
      <c r="K1197" s="563"/>
      <c r="L1197" s="563"/>
      <c r="M1197" s="435"/>
    </row>
    <row r="1198" spans="1:13" ht="15.75" x14ac:dyDescent="0.25">
      <c r="A1198" s="92" t="s">
        <v>1454</v>
      </c>
      <c r="B1198" s="42" t="s">
        <v>1413</v>
      </c>
      <c r="C1198" s="350" t="s">
        <v>1414</v>
      </c>
      <c r="D1198" s="352">
        <v>22</v>
      </c>
      <c r="E1198" s="352">
        <v>250</v>
      </c>
      <c r="F1198" s="550">
        <v>235</v>
      </c>
      <c r="G1198" s="65"/>
      <c r="H1198" s="562"/>
      <c r="I1198" s="414"/>
      <c r="J1198" s="415"/>
      <c r="K1198" s="563"/>
      <c r="L1198" s="563"/>
      <c r="M1198" s="435"/>
    </row>
    <row r="1199" spans="1:13" ht="15.75" x14ac:dyDescent="0.25">
      <c r="A1199" s="92" t="s">
        <v>1454</v>
      </c>
      <c r="B1199" s="42" t="s">
        <v>1413</v>
      </c>
      <c r="C1199" s="350" t="s">
        <v>1414</v>
      </c>
      <c r="D1199" s="352">
        <v>27</v>
      </c>
      <c r="E1199" s="352">
        <v>250</v>
      </c>
      <c r="F1199" s="550">
        <v>237</v>
      </c>
      <c r="G1199" s="65"/>
      <c r="H1199" s="562"/>
      <c r="I1199" s="414"/>
      <c r="J1199" s="415"/>
      <c r="K1199" s="563"/>
      <c r="L1199" s="563"/>
      <c r="M1199" s="435"/>
    </row>
    <row r="1200" spans="1:13" ht="15.75" x14ac:dyDescent="0.25">
      <c r="A1200" s="92" t="s">
        <v>1454</v>
      </c>
      <c r="B1200" s="42" t="s">
        <v>1413</v>
      </c>
      <c r="C1200" s="350" t="s">
        <v>1414</v>
      </c>
      <c r="D1200" s="352">
        <v>30</v>
      </c>
      <c r="E1200" s="352">
        <v>160</v>
      </c>
      <c r="F1200" s="550">
        <v>134</v>
      </c>
      <c r="G1200" s="65"/>
      <c r="H1200" s="562"/>
      <c r="I1200" s="414"/>
      <c r="J1200" s="415"/>
      <c r="K1200" s="563"/>
      <c r="L1200" s="563"/>
      <c r="M1200" s="435"/>
    </row>
    <row r="1201" spans="1:13" ht="15.75" x14ac:dyDescent="0.25">
      <c r="A1201" s="92" t="s">
        <v>1454</v>
      </c>
      <c r="B1201" s="42" t="s">
        <v>1413</v>
      </c>
      <c r="C1201" s="350" t="s">
        <v>1414</v>
      </c>
      <c r="D1201" s="352">
        <v>31</v>
      </c>
      <c r="E1201" s="352">
        <v>250</v>
      </c>
      <c r="F1201" s="550">
        <v>246</v>
      </c>
      <c r="G1201" s="65"/>
      <c r="H1201" s="562"/>
      <c r="I1201" s="414"/>
      <c r="J1201" s="415"/>
      <c r="K1201" s="563"/>
      <c r="L1201" s="563"/>
      <c r="M1201" s="435"/>
    </row>
    <row r="1202" spans="1:13" ht="15.75" x14ac:dyDescent="0.25">
      <c r="A1202" s="92" t="s">
        <v>1454</v>
      </c>
      <c r="B1202" s="42" t="s">
        <v>1413</v>
      </c>
      <c r="C1202" s="350" t="s">
        <v>1414</v>
      </c>
      <c r="D1202" s="352">
        <v>33</v>
      </c>
      <c r="E1202" s="352">
        <v>160</v>
      </c>
      <c r="F1202" s="550">
        <v>155</v>
      </c>
      <c r="G1202" s="65"/>
      <c r="H1202" s="562"/>
      <c r="I1202" s="414"/>
      <c r="J1202" s="415"/>
      <c r="K1202" s="563"/>
      <c r="L1202" s="563"/>
      <c r="M1202" s="435"/>
    </row>
    <row r="1203" spans="1:13" ht="15.75" x14ac:dyDescent="0.25">
      <c r="A1203" s="389" t="s">
        <v>1450</v>
      </c>
      <c r="B1203" s="42" t="s">
        <v>1413</v>
      </c>
      <c r="C1203" s="350" t="s">
        <v>1414</v>
      </c>
      <c r="D1203" s="352">
        <v>34</v>
      </c>
      <c r="E1203" s="352">
        <v>250</v>
      </c>
      <c r="F1203" s="550">
        <v>177</v>
      </c>
      <c r="G1203" s="65"/>
      <c r="H1203" s="562"/>
      <c r="I1203" s="414"/>
      <c r="J1203" s="415"/>
      <c r="K1203" s="563"/>
      <c r="L1203" s="563"/>
      <c r="M1203" s="435"/>
    </row>
    <row r="1204" spans="1:13" ht="15.75" x14ac:dyDescent="0.25">
      <c r="A1204" s="389" t="s">
        <v>1450</v>
      </c>
      <c r="B1204" s="42" t="s">
        <v>1413</v>
      </c>
      <c r="C1204" s="350" t="s">
        <v>1414</v>
      </c>
      <c r="D1204" s="352">
        <v>78</v>
      </c>
      <c r="E1204" s="352">
        <v>250</v>
      </c>
      <c r="F1204" s="550">
        <v>238</v>
      </c>
      <c r="G1204" s="65"/>
      <c r="H1204" s="562"/>
      <c r="I1204" s="414"/>
      <c r="J1204" s="415"/>
      <c r="K1204" s="563"/>
      <c r="L1204" s="563"/>
      <c r="M1204" s="435"/>
    </row>
    <row r="1205" spans="1:13" ht="15.75" x14ac:dyDescent="0.25">
      <c r="A1205" s="389" t="s">
        <v>1450</v>
      </c>
      <c r="B1205" s="42" t="s">
        <v>1413</v>
      </c>
      <c r="C1205" s="350" t="s">
        <v>1414</v>
      </c>
      <c r="D1205" s="352">
        <v>87</v>
      </c>
      <c r="E1205" s="352">
        <v>160</v>
      </c>
      <c r="F1205" s="550">
        <v>135</v>
      </c>
      <c r="G1205" s="65"/>
      <c r="H1205" s="562"/>
      <c r="I1205" s="414"/>
      <c r="J1205" s="415"/>
      <c r="K1205" s="563"/>
      <c r="L1205" s="563"/>
      <c r="M1205" s="435"/>
    </row>
    <row r="1206" spans="1:13" ht="15.75" x14ac:dyDescent="0.25">
      <c r="A1206" s="389" t="s">
        <v>1450</v>
      </c>
      <c r="B1206" s="42" t="s">
        <v>1413</v>
      </c>
      <c r="C1206" s="350" t="s">
        <v>1414</v>
      </c>
      <c r="D1206" s="352">
        <v>63</v>
      </c>
      <c r="E1206" s="352">
        <v>250</v>
      </c>
      <c r="F1206" s="550">
        <v>225</v>
      </c>
      <c r="G1206" s="65"/>
      <c r="H1206" s="562"/>
      <c r="I1206" s="414"/>
      <c r="J1206" s="415"/>
      <c r="K1206" s="563"/>
      <c r="L1206" s="563"/>
      <c r="M1206" s="435"/>
    </row>
    <row r="1207" spans="1:13" ht="15.75" x14ac:dyDescent="0.25">
      <c r="A1207" s="389" t="s">
        <v>1450</v>
      </c>
      <c r="B1207" s="42" t="s">
        <v>1413</v>
      </c>
      <c r="C1207" s="350" t="s">
        <v>1414</v>
      </c>
      <c r="D1207" s="352">
        <v>64</v>
      </c>
      <c r="E1207" s="352">
        <v>160</v>
      </c>
      <c r="F1207" s="550">
        <v>158</v>
      </c>
      <c r="G1207" s="65"/>
      <c r="H1207" s="562"/>
      <c r="I1207" s="414"/>
      <c r="J1207" s="415"/>
      <c r="K1207" s="563"/>
      <c r="L1207" s="563"/>
      <c r="M1207" s="435"/>
    </row>
    <row r="1208" spans="1:13" ht="15.75" x14ac:dyDescent="0.25">
      <c r="A1208" s="389" t="s">
        <v>1450</v>
      </c>
      <c r="B1208" s="42" t="s">
        <v>1413</v>
      </c>
      <c r="C1208" s="350" t="s">
        <v>1414</v>
      </c>
      <c r="D1208" s="352">
        <v>88</v>
      </c>
      <c r="E1208" s="352">
        <v>100</v>
      </c>
      <c r="F1208" s="550">
        <v>95</v>
      </c>
      <c r="G1208" s="65"/>
      <c r="H1208" s="562"/>
      <c r="I1208" s="414"/>
      <c r="J1208" s="415"/>
      <c r="K1208" s="563"/>
      <c r="L1208" s="563"/>
      <c r="M1208" s="435"/>
    </row>
    <row r="1209" spans="1:13" ht="15.75" x14ac:dyDescent="0.25">
      <c r="A1209" s="389" t="s">
        <v>1450</v>
      </c>
      <c r="B1209" s="42" t="s">
        <v>1413</v>
      </c>
      <c r="C1209" s="350" t="s">
        <v>1414</v>
      </c>
      <c r="D1209" s="352">
        <v>90</v>
      </c>
      <c r="E1209" s="352">
        <v>160</v>
      </c>
      <c r="F1209" s="550">
        <v>146</v>
      </c>
      <c r="G1209" s="65"/>
      <c r="H1209" s="562"/>
      <c r="I1209" s="414"/>
      <c r="J1209" s="415"/>
      <c r="K1209" s="563"/>
      <c r="L1209" s="563"/>
      <c r="M1209" s="435"/>
    </row>
    <row r="1210" spans="1:13" ht="15.75" x14ac:dyDescent="0.25">
      <c r="A1210" s="92" t="s">
        <v>1451</v>
      </c>
      <c r="B1210" s="42" t="s">
        <v>1413</v>
      </c>
      <c r="C1210" s="350" t="s">
        <v>1414</v>
      </c>
      <c r="D1210" s="352">
        <v>91</v>
      </c>
      <c r="E1210" s="352">
        <v>250</v>
      </c>
      <c r="F1210" s="550">
        <v>230</v>
      </c>
      <c r="G1210" s="65"/>
      <c r="H1210" s="562"/>
      <c r="I1210" s="414"/>
      <c r="J1210" s="415"/>
      <c r="K1210" s="563"/>
      <c r="L1210" s="563"/>
      <c r="M1210" s="435"/>
    </row>
    <row r="1211" spans="1:13" ht="15.75" x14ac:dyDescent="0.25">
      <c r="A1211" s="92" t="s">
        <v>1451</v>
      </c>
      <c r="B1211" s="42" t="s">
        <v>1413</v>
      </c>
      <c r="C1211" s="350" t="s">
        <v>1414</v>
      </c>
      <c r="D1211" s="352">
        <v>92</v>
      </c>
      <c r="E1211" s="352">
        <v>250</v>
      </c>
      <c r="F1211" s="550">
        <v>205</v>
      </c>
      <c r="G1211" s="65"/>
      <c r="H1211" s="562"/>
      <c r="I1211" s="414"/>
      <c r="J1211" s="415"/>
      <c r="K1211" s="563"/>
      <c r="L1211" s="563"/>
      <c r="M1211" s="435"/>
    </row>
    <row r="1212" spans="1:13" ht="15.75" x14ac:dyDescent="0.25">
      <c r="A1212" s="92" t="s">
        <v>1455</v>
      </c>
      <c r="B1212" s="42" t="s">
        <v>1413</v>
      </c>
      <c r="C1212" s="350" t="s">
        <v>1414</v>
      </c>
      <c r="D1212" s="352">
        <v>15</v>
      </c>
      <c r="E1212" s="352">
        <v>250</v>
      </c>
      <c r="F1212" s="550">
        <v>147</v>
      </c>
      <c r="G1212" s="65"/>
      <c r="H1212" s="562"/>
      <c r="I1212" s="414"/>
      <c r="J1212" s="415"/>
      <c r="K1212" s="563"/>
      <c r="L1212" s="563"/>
      <c r="M1212" s="435"/>
    </row>
    <row r="1213" spans="1:13" ht="15.75" x14ac:dyDescent="0.25">
      <c r="A1213" s="92" t="s">
        <v>1455</v>
      </c>
      <c r="B1213" s="42" t="s">
        <v>1413</v>
      </c>
      <c r="C1213" s="350" t="s">
        <v>1414</v>
      </c>
      <c r="D1213" s="352">
        <v>16</v>
      </c>
      <c r="E1213" s="352">
        <v>250</v>
      </c>
      <c r="F1213" s="550">
        <v>186</v>
      </c>
      <c r="G1213" s="65"/>
      <c r="H1213" s="562"/>
      <c r="I1213" s="414"/>
      <c r="J1213" s="415"/>
      <c r="K1213" s="563"/>
      <c r="L1213" s="563"/>
      <c r="M1213" s="435"/>
    </row>
    <row r="1214" spans="1:13" ht="15.75" x14ac:dyDescent="0.25">
      <c r="A1214" s="92" t="s">
        <v>1455</v>
      </c>
      <c r="B1214" s="42" t="s">
        <v>1413</v>
      </c>
      <c r="C1214" s="350" t="s">
        <v>1414</v>
      </c>
      <c r="D1214" s="352">
        <v>18</v>
      </c>
      <c r="E1214" s="352">
        <v>160</v>
      </c>
      <c r="F1214" s="550">
        <v>82</v>
      </c>
      <c r="G1214" s="65"/>
      <c r="H1214" s="562"/>
      <c r="I1214" s="414"/>
      <c r="J1214" s="415"/>
      <c r="K1214" s="563"/>
      <c r="L1214" s="563"/>
      <c r="M1214" s="435"/>
    </row>
    <row r="1215" spans="1:13" ht="15.75" x14ac:dyDescent="0.25">
      <c r="A1215" s="92" t="s">
        <v>1455</v>
      </c>
      <c r="B1215" s="42" t="s">
        <v>1413</v>
      </c>
      <c r="C1215" s="350" t="s">
        <v>1414</v>
      </c>
      <c r="D1215" s="352">
        <v>19</v>
      </c>
      <c r="E1215" s="352">
        <v>400</v>
      </c>
      <c r="F1215" s="550">
        <v>331</v>
      </c>
      <c r="G1215" s="65"/>
      <c r="H1215" s="562"/>
      <c r="I1215" s="414"/>
      <c r="J1215" s="415"/>
      <c r="K1215" s="563"/>
      <c r="L1215" s="563"/>
      <c r="M1215" s="435"/>
    </row>
    <row r="1216" spans="1:13" ht="15.75" x14ac:dyDescent="0.25">
      <c r="A1216" s="92" t="s">
        <v>1455</v>
      </c>
      <c r="B1216" s="42" t="s">
        <v>1413</v>
      </c>
      <c r="C1216" s="350" t="s">
        <v>1414</v>
      </c>
      <c r="D1216" s="352">
        <v>40</v>
      </c>
      <c r="E1216" s="352">
        <v>250</v>
      </c>
      <c r="F1216" s="550">
        <v>206</v>
      </c>
      <c r="G1216" s="65"/>
      <c r="H1216" s="562"/>
      <c r="I1216" s="414"/>
      <c r="J1216" s="415"/>
      <c r="K1216" s="563"/>
      <c r="L1216" s="563"/>
      <c r="M1216" s="435"/>
    </row>
    <row r="1217" spans="1:13" ht="15.75" x14ac:dyDescent="0.25">
      <c r="A1217" s="92" t="s">
        <v>1455</v>
      </c>
      <c r="B1217" s="42" t="s">
        <v>1413</v>
      </c>
      <c r="C1217" s="350" t="s">
        <v>1414</v>
      </c>
      <c r="D1217" s="352">
        <v>135</v>
      </c>
      <c r="E1217" s="352">
        <v>250</v>
      </c>
      <c r="F1217" s="550">
        <v>168</v>
      </c>
      <c r="G1217" s="353"/>
      <c r="H1217" s="562"/>
      <c r="I1217" s="414"/>
      <c r="J1217" s="415"/>
      <c r="K1217" s="563"/>
      <c r="L1217" s="563"/>
      <c r="M1217" s="435"/>
    </row>
    <row r="1218" spans="1:13" ht="15.75" x14ac:dyDescent="0.25">
      <c r="A1218" s="92" t="s">
        <v>1455</v>
      </c>
      <c r="B1218" s="42" t="s">
        <v>1413</v>
      </c>
      <c r="C1218" s="350" t="s">
        <v>1414</v>
      </c>
      <c r="D1218" s="352">
        <v>116</v>
      </c>
      <c r="E1218" s="352">
        <v>160</v>
      </c>
      <c r="F1218" s="550">
        <v>124</v>
      </c>
      <c r="G1218" s="65"/>
      <c r="H1218" s="562"/>
      <c r="I1218" s="414"/>
      <c r="J1218" s="415"/>
      <c r="K1218" s="563"/>
      <c r="L1218" s="563"/>
      <c r="M1218" s="435"/>
    </row>
    <row r="1219" spans="1:13" ht="15.75" x14ac:dyDescent="0.25">
      <c r="A1219" s="389" t="s">
        <v>1456</v>
      </c>
      <c r="B1219" s="390" t="s">
        <v>1413</v>
      </c>
      <c r="C1219" s="391" t="s">
        <v>1414</v>
      </c>
      <c r="D1219" s="392">
        <v>15</v>
      </c>
      <c r="E1219" s="392">
        <v>160</v>
      </c>
      <c r="F1219" s="550">
        <v>147</v>
      </c>
      <c r="G1219" s="65"/>
      <c r="H1219" s="564"/>
      <c r="I1219" s="565"/>
      <c r="J1219" s="566"/>
      <c r="K1219" s="436"/>
      <c r="L1219" s="436"/>
      <c r="M1219" s="435"/>
    </row>
    <row r="1220" spans="1:13" ht="15.75" x14ac:dyDescent="0.25">
      <c r="A1220" s="389" t="s">
        <v>1457</v>
      </c>
      <c r="B1220" s="390" t="s">
        <v>1413</v>
      </c>
      <c r="C1220" s="391" t="s">
        <v>1414</v>
      </c>
      <c r="D1220" s="392">
        <v>17</v>
      </c>
      <c r="E1220" s="392">
        <v>100</v>
      </c>
      <c r="F1220" s="550">
        <v>87</v>
      </c>
      <c r="G1220" s="65"/>
      <c r="H1220" s="564"/>
      <c r="I1220" s="565"/>
      <c r="J1220" s="566"/>
      <c r="K1220" s="436"/>
      <c r="L1220" s="436"/>
      <c r="M1220" s="435"/>
    </row>
    <row r="1221" spans="1:13" ht="15.75" x14ac:dyDescent="0.25">
      <c r="A1221" s="389" t="s">
        <v>1456</v>
      </c>
      <c r="B1221" s="390" t="s">
        <v>1413</v>
      </c>
      <c r="C1221" s="391" t="s">
        <v>1414</v>
      </c>
      <c r="D1221" s="392">
        <v>22</v>
      </c>
      <c r="E1221" s="392">
        <v>100</v>
      </c>
      <c r="F1221" s="550">
        <v>80</v>
      </c>
      <c r="G1221" s="65"/>
      <c r="H1221" s="564"/>
      <c r="I1221" s="565"/>
      <c r="J1221" s="566"/>
      <c r="K1221" s="436"/>
      <c r="L1221" s="436"/>
      <c r="M1221" s="435"/>
    </row>
    <row r="1222" spans="1:13" ht="15.75" x14ac:dyDescent="0.25">
      <c r="A1222" s="389" t="s">
        <v>1456</v>
      </c>
      <c r="B1222" s="390" t="s">
        <v>1413</v>
      </c>
      <c r="C1222" s="391" t="s">
        <v>1414</v>
      </c>
      <c r="D1222" s="392">
        <v>23</v>
      </c>
      <c r="E1222" s="392">
        <v>160</v>
      </c>
      <c r="F1222" s="550">
        <v>87</v>
      </c>
      <c r="G1222" s="65"/>
      <c r="H1222" s="564"/>
      <c r="I1222" s="565"/>
      <c r="J1222" s="566"/>
      <c r="K1222" s="436"/>
      <c r="L1222" s="436"/>
      <c r="M1222" s="435"/>
    </row>
    <row r="1223" spans="1:13" ht="15.75" x14ac:dyDescent="0.25">
      <c r="A1223" s="389" t="s">
        <v>1456</v>
      </c>
      <c r="B1223" s="390" t="s">
        <v>1413</v>
      </c>
      <c r="C1223" s="391" t="s">
        <v>1414</v>
      </c>
      <c r="D1223" s="392">
        <v>24</v>
      </c>
      <c r="E1223" s="392">
        <v>250</v>
      </c>
      <c r="F1223" s="550">
        <v>196</v>
      </c>
      <c r="G1223" s="65"/>
      <c r="H1223" s="564"/>
      <c r="I1223" s="565"/>
      <c r="J1223" s="566"/>
      <c r="K1223" s="436"/>
      <c r="L1223" s="436"/>
      <c r="M1223" s="435"/>
    </row>
    <row r="1224" spans="1:13" ht="15.75" x14ac:dyDescent="0.25">
      <c r="A1224" s="389" t="s">
        <v>1456</v>
      </c>
      <c r="B1224" s="42" t="s">
        <v>1413</v>
      </c>
      <c r="C1224" s="350" t="s">
        <v>1414</v>
      </c>
      <c r="D1224" s="352">
        <v>25</v>
      </c>
      <c r="E1224" s="352">
        <v>630</v>
      </c>
      <c r="F1224" s="550">
        <v>456</v>
      </c>
      <c r="G1224" s="65"/>
      <c r="H1224" s="562"/>
      <c r="I1224" s="414"/>
      <c r="J1224" s="415"/>
      <c r="K1224" s="563"/>
      <c r="L1224" s="563"/>
      <c r="M1224" s="435"/>
    </row>
    <row r="1225" spans="1:13" ht="15.75" x14ac:dyDescent="0.25">
      <c r="A1225" s="389" t="s">
        <v>1456</v>
      </c>
      <c r="B1225" s="390" t="s">
        <v>1413</v>
      </c>
      <c r="C1225" s="391" t="s">
        <v>1414</v>
      </c>
      <c r="D1225" s="392">
        <v>26</v>
      </c>
      <c r="E1225" s="392">
        <v>160</v>
      </c>
      <c r="F1225" s="550">
        <v>139</v>
      </c>
      <c r="G1225" s="65"/>
      <c r="H1225" s="564"/>
      <c r="I1225" s="565"/>
      <c r="J1225" s="566"/>
      <c r="K1225" s="436"/>
      <c r="L1225" s="436"/>
      <c r="M1225" s="435"/>
    </row>
    <row r="1226" spans="1:13" ht="15.75" x14ac:dyDescent="0.25">
      <c r="A1226" s="92" t="s">
        <v>1455</v>
      </c>
      <c r="B1226" s="390" t="s">
        <v>1413</v>
      </c>
      <c r="C1226" s="391" t="s">
        <v>1414</v>
      </c>
      <c r="D1226" s="392">
        <v>20</v>
      </c>
      <c r="E1226" s="392">
        <v>100</v>
      </c>
      <c r="F1226" s="550">
        <v>85</v>
      </c>
      <c r="G1226" s="65"/>
      <c r="H1226" s="564"/>
      <c r="I1226" s="565"/>
      <c r="J1226" s="566"/>
      <c r="K1226" s="436"/>
      <c r="L1226" s="436"/>
      <c r="M1226" s="435"/>
    </row>
    <row r="1227" spans="1:13" ht="15.75" x14ac:dyDescent="0.25">
      <c r="A1227" s="389" t="s">
        <v>1458</v>
      </c>
      <c r="B1227" s="390" t="s">
        <v>1413</v>
      </c>
      <c r="C1227" s="391" t="s">
        <v>1414</v>
      </c>
      <c r="D1227" s="392">
        <v>6</v>
      </c>
      <c r="E1227" s="392">
        <v>160</v>
      </c>
      <c r="F1227" s="550">
        <v>145</v>
      </c>
      <c r="G1227" s="65"/>
      <c r="H1227" s="564"/>
      <c r="I1227" s="565"/>
      <c r="J1227" s="566"/>
      <c r="K1227" s="436"/>
      <c r="L1227" s="436"/>
      <c r="M1227" s="435"/>
    </row>
    <row r="1228" spans="1:13" ht="15.75" x14ac:dyDescent="0.25">
      <c r="A1228" s="389" t="s">
        <v>1458</v>
      </c>
      <c r="B1228" s="390" t="s">
        <v>1413</v>
      </c>
      <c r="C1228" s="391" t="s">
        <v>1414</v>
      </c>
      <c r="D1228" s="392">
        <v>8</v>
      </c>
      <c r="E1228" s="392">
        <v>100</v>
      </c>
      <c r="F1228" s="550">
        <v>82.8</v>
      </c>
      <c r="G1228" s="65"/>
      <c r="H1228" s="564"/>
      <c r="I1228" s="565"/>
      <c r="J1228" s="566"/>
      <c r="K1228" s="436"/>
      <c r="L1228" s="436"/>
      <c r="M1228" s="435"/>
    </row>
    <row r="1229" spans="1:13" ht="15.75" x14ac:dyDescent="0.25">
      <c r="A1229" s="389" t="s">
        <v>1459</v>
      </c>
      <c r="B1229" s="390" t="s">
        <v>1413</v>
      </c>
      <c r="C1229" s="391" t="s">
        <v>1414</v>
      </c>
      <c r="D1229" s="392">
        <v>10</v>
      </c>
      <c r="E1229" s="392">
        <v>100</v>
      </c>
      <c r="F1229" s="550">
        <v>83</v>
      </c>
      <c r="G1229" s="65"/>
      <c r="H1229" s="564"/>
      <c r="I1229" s="565"/>
      <c r="J1229" s="566"/>
      <c r="K1229" s="436"/>
      <c r="L1229" s="436"/>
      <c r="M1229" s="435"/>
    </row>
    <row r="1230" spans="1:13" ht="15.75" x14ac:dyDescent="0.25">
      <c r="A1230" s="92" t="s">
        <v>1455</v>
      </c>
      <c r="B1230" s="390" t="s">
        <v>1413</v>
      </c>
      <c r="C1230" s="391" t="s">
        <v>1414</v>
      </c>
      <c r="D1230" s="392">
        <v>12</v>
      </c>
      <c r="E1230" s="392">
        <v>160</v>
      </c>
      <c r="F1230" s="550">
        <v>143</v>
      </c>
      <c r="G1230" s="65"/>
      <c r="H1230" s="564"/>
      <c r="I1230" s="565"/>
      <c r="J1230" s="566"/>
      <c r="K1230" s="436"/>
      <c r="L1230" s="436"/>
      <c r="M1230" s="435"/>
    </row>
    <row r="1231" spans="1:13" ht="15.75" x14ac:dyDescent="0.25">
      <c r="A1231" s="92" t="s">
        <v>1455</v>
      </c>
      <c r="B1231" s="42" t="s">
        <v>1413</v>
      </c>
      <c r="C1231" s="350" t="s">
        <v>1414</v>
      </c>
      <c r="D1231" s="352">
        <v>23</v>
      </c>
      <c r="E1231" s="352">
        <v>160</v>
      </c>
      <c r="F1231" s="550">
        <v>87</v>
      </c>
      <c r="G1231" s="65"/>
      <c r="H1231" s="562"/>
      <c r="I1231" s="414"/>
      <c r="J1231" s="415"/>
      <c r="K1231" s="563"/>
      <c r="L1231" s="563"/>
      <c r="M1231" s="435"/>
    </row>
    <row r="1232" spans="1:13" ht="15.75" x14ac:dyDescent="0.25">
      <c r="A1232" s="92" t="s">
        <v>1455</v>
      </c>
      <c r="B1232" s="42" t="s">
        <v>1413</v>
      </c>
      <c r="C1232" s="350" t="s">
        <v>1414</v>
      </c>
      <c r="D1232" s="352">
        <v>14</v>
      </c>
      <c r="E1232" s="352">
        <v>160</v>
      </c>
      <c r="F1232" s="550">
        <v>89</v>
      </c>
      <c r="G1232" s="65"/>
      <c r="H1232" s="562"/>
      <c r="I1232" s="414"/>
      <c r="J1232" s="415"/>
      <c r="K1232" s="563"/>
      <c r="L1232" s="563"/>
      <c r="M1232" s="435"/>
    </row>
    <row r="1233" spans="1:13" ht="15.75" x14ac:dyDescent="0.25">
      <c r="A1233" s="92" t="s">
        <v>1455</v>
      </c>
      <c r="B1233" s="42" t="s">
        <v>1413</v>
      </c>
      <c r="C1233" s="350" t="s">
        <v>1414</v>
      </c>
      <c r="D1233" s="352">
        <v>24</v>
      </c>
      <c r="E1233" s="352">
        <v>250</v>
      </c>
      <c r="F1233" s="550">
        <v>185</v>
      </c>
      <c r="G1233" s="65"/>
      <c r="H1233" s="562"/>
      <c r="I1233" s="414"/>
      <c r="J1233" s="415"/>
      <c r="K1233" s="563"/>
      <c r="L1233" s="563"/>
      <c r="M1233" s="435"/>
    </row>
    <row r="1234" spans="1:13" ht="15.75" x14ac:dyDescent="0.25">
      <c r="A1234" s="92" t="s">
        <v>1455</v>
      </c>
      <c r="B1234" s="42" t="s">
        <v>1413</v>
      </c>
      <c r="C1234" s="350" t="s">
        <v>1414</v>
      </c>
      <c r="D1234" s="352">
        <v>25</v>
      </c>
      <c r="E1234" s="352">
        <v>400</v>
      </c>
      <c r="F1234" s="550">
        <v>209</v>
      </c>
      <c r="G1234" s="65"/>
      <c r="H1234" s="562"/>
      <c r="I1234" s="414"/>
      <c r="J1234" s="415"/>
      <c r="K1234" s="563"/>
      <c r="L1234" s="563"/>
      <c r="M1234" s="435"/>
    </row>
    <row r="1235" spans="1:13" ht="15.75" x14ac:dyDescent="0.25">
      <c r="A1235" s="92" t="s">
        <v>1455</v>
      </c>
      <c r="B1235" s="42" t="s">
        <v>1413</v>
      </c>
      <c r="C1235" s="350" t="s">
        <v>1414</v>
      </c>
      <c r="D1235" s="352">
        <v>26</v>
      </c>
      <c r="E1235" s="352">
        <v>160</v>
      </c>
      <c r="F1235" s="550">
        <v>59</v>
      </c>
      <c r="G1235" s="65"/>
      <c r="H1235" s="562"/>
      <c r="I1235" s="414"/>
      <c r="J1235" s="415"/>
      <c r="K1235" s="563"/>
      <c r="L1235" s="563"/>
      <c r="M1235" s="435"/>
    </row>
    <row r="1236" spans="1:13" ht="15.75" x14ac:dyDescent="0.25">
      <c r="A1236" s="92" t="s">
        <v>1455</v>
      </c>
      <c r="B1236" s="42" t="s">
        <v>1413</v>
      </c>
      <c r="C1236" s="350" t="s">
        <v>1414</v>
      </c>
      <c r="D1236" s="352">
        <v>130</v>
      </c>
      <c r="E1236" s="352">
        <v>160</v>
      </c>
      <c r="F1236" s="550">
        <v>125</v>
      </c>
      <c r="G1236" s="65"/>
      <c r="H1236" s="562"/>
      <c r="I1236" s="414"/>
      <c r="J1236" s="415"/>
      <c r="K1236" s="563"/>
      <c r="L1236" s="563"/>
      <c r="M1236" s="435"/>
    </row>
    <row r="1237" spans="1:13" ht="15.75" x14ac:dyDescent="0.25">
      <c r="A1237" s="92" t="s">
        <v>1455</v>
      </c>
      <c r="B1237" s="42" t="s">
        <v>1413</v>
      </c>
      <c r="C1237" s="350" t="s">
        <v>1414</v>
      </c>
      <c r="D1237" s="352">
        <v>27</v>
      </c>
      <c r="E1237" s="352">
        <v>100</v>
      </c>
      <c r="F1237" s="550">
        <v>48</v>
      </c>
      <c r="G1237" s="65"/>
      <c r="H1237" s="562"/>
      <c r="I1237" s="414"/>
      <c r="J1237" s="415"/>
      <c r="K1237" s="563"/>
      <c r="L1237" s="563"/>
      <c r="M1237" s="435"/>
    </row>
    <row r="1238" spans="1:13" ht="15.75" x14ac:dyDescent="0.25">
      <c r="A1238" s="92" t="s">
        <v>1455</v>
      </c>
      <c r="B1238" s="42" t="s">
        <v>1413</v>
      </c>
      <c r="C1238" s="350" t="s">
        <v>1414</v>
      </c>
      <c r="D1238" s="352">
        <v>28</v>
      </c>
      <c r="E1238" s="352">
        <v>200</v>
      </c>
      <c r="F1238" s="550">
        <v>168</v>
      </c>
      <c r="G1238" s="65"/>
      <c r="H1238" s="562"/>
      <c r="I1238" s="414"/>
      <c r="J1238" s="415"/>
      <c r="K1238" s="563"/>
      <c r="L1238" s="563"/>
      <c r="M1238" s="435"/>
    </row>
    <row r="1239" spans="1:13" ht="15.75" x14ac:dyDescent="0.25">
      <c r="A1239" s="92" t="s">
        <v>1455</v>
      </c>
      <c r="B1239" s="42" t="s">
        <v>1413</v>
      </c>
      <c r="C1239" s="350" t="s">
        <v>1414</v>
      </c>
      <c r="D1239" s="352">
        <v>30</v>
      </c>
      <c r="E1239" s="352">
        <v>250</v>
      </c>
      <c r="F1239" s="550">
        <v>171</v>
      </c>
      <c r="G1239" s="65"/>
      <c r="H1239" s="562"/>
      <c r="I1239" s="414"/>
      <c r="J1239" s="415"/>
      <c r="K1239" s="563"/>
      <c r="L1239" s="563"/>
      <c r="M1239" s="435"/>
    </row>
    <row r="1240" spans="1:13" ht="15.75" x14ac:dyDescent="0.25">
      <c r="A1240" s="92" t="s">
        <v>1455</v>
      </c>
      <c r="B1240" s="42" t="s">
        <v>1413</v>
      </c>
      <c r="C1240" s="350" t="s">
        <v>1414</v>
      </c>
      <c r="D1240" s="352">
        <v>31</v>
      </c>
      <c r="E1240" s="352">
        <v>63</v>
      </c>
      <c r="F1240" s="550">
        <v>36</v>
      </c>
      <c r="G1240" s="65"/>
      <c r="H1240" s="562"/>
      <c r="I1240" s="414"/>
      <c r="J1240" s="415"/>
      <c r="K1240" s="563"/>
      <c r="L1240" s="563"/>
      <c r="M1240" s="435"/>
    </row>
    <row r="1241" spans="1:13" ht="15.75" x14ac:dyDescent="0.25">
      <c r="A1241" s="92" t="s">
        <v>1455</v>
      </c>
      <c r="B1241" s="42" t="s">
        <v>1413</v>
      </c>
      <c r="C1241" s="350" t="s">
        <v>1414</v>
      </c>
      <c r="D1241" s="352">
        <v>32</v>
      </c>
      <c r="E1241" s="352">
        <v>250</v>
      </c>
      <c r="F1241" s="550">
        <v>163</v>
      </c>
      <c r="G1241" s="65"/>
      <c r="H1241" s="562"/>
      <c r="I1241" s="414"/>
      <c r="J1241" s="415"/>
      <c r="K1241" s="563"/>
      <c r="L1241" s="563"/>
      <c r="M1241" s="435"/>
    </row>
    <row r="1242" spans="1:13" ht="15.75" x14ac:dyDescent="0.25">
      <c r="A1242" s="92" t="s">
        <v>1455</v>
      </c>
      <c r="B1242" s="42" t="s">
        <v>1413</v>
      </c>
      <c r="C1242" s="350" t="s">
        <v>1414</v>
      </c>
      <c r="D1242" s="352">
        <v>36</v>
      </c>
      <c r="E1242" s="352">
        <v>400</v>
      </c>
      <c r="F1242" s="550">
        <v>362</v>
      </c>
      <c r="G1242" s="65"/>
      <c r="H1242" s="562"/>
      <c r="I1242" s="414"/>
      <c r="J1242" s="415"/>
      <c r="K1242" s="563"/>
      <c r="L1242" s="563"/>
      <c r="M1242" s="435"/>
    </row>
    <row r="1243" spans="1:13" ht="15.75" x14ac:dyDescent="0.25">
      <c r="A1243" s="92" t="s">
        <v>1455</v>
      </c>
      <c r="B1243" s="42" t="s">
        <v>1413</v>
      </c>
      <c r="C1243" s="350" t="s">
        <v>1414</v>
      </c>
      <c r="D1243" s="352">
        <v>37</v>
      </c>
      <c r="E1243" s="352">
        <v>160</v>
      </c>
      <c r="F1243" s="550">
        <v>105</v>
      </c>
      <c r="G1243" s="65"/>
      <c r="H1243" s="562"/>
      <c r="I1243" s="414"/>
      <c r="J1243" s="415"/>
      <c r="K1243" s="563"/>
      <c r="L1243" s="563"/>
      <c r="M1243" s="435"/>
    </row>
    <row r="1244" spans="1:13" ht="15.75" x14ac:dyDescent="0.25">
      <c r="A1244" s="92" t="s">
        <v>1455</v>
      </c>
      <c r="B1244" s="42" t="s">
        <v>1413</v>
      </c>
      <c r="C1244" s="350" t="s">
        <v>1414</v>
      </c>
      <c r="D1244" s="352">
        <v>38</v>
      </c>
      <c r="E1244" s="352">
        <v>250</v>
      </c>
      <c r="F1244" s="550">
        <v>157</v>
      </c>
      <c r="G1244" s="65"/>
      <c r="H1244" s="562"/>
      <c r="I1244" s="414"/>
      <c r="J1244" s="415"/>
      <c r="K1244" s="563"/>
      <c r="L1244" s="563"/>
      <c r="M1244" s="435"/>
    </row>
    <row r="1245" spans="1:13" ht="15.75" x14ac:dyDescent="0.25">
      <c r="A1245" s="92" t="s">
        <v>1455</v>
      </c>
      <c r="B1245" s="42" t="s">
        <v>1413</v>
      </c>
      <c r="C1245" s="350" t="s">
        <v>1414</v>
      </c>
      <c r="D1245" s="352">
        <v>33</v>
      </c>
      <c r="E1245" s="352">
        <v>630</v>
      </c>
      <c r="F1245" s="550">
        <v>491</v>
      </c>
      <c r="G1245" s="65"/>
      <c r="H1245" s="562"/>
      <c r="I1245" s="414"/>
      <c r="J1245" s="415"/>
      <c r="K1245" s="563"/>
      <c r="L1245" s="563"/>
      <c r="M1245" s="435"/>
    </row>
    <row r="1246" spans="1:13" ht="15.75" x14ac:dyDescent="0.25">
      <c r="A1246" s="92" t="s">
        <v>1455</v>
      </c>
      <c r="B1246" s="42" t="s">
        <v>1413</v>
      </c>
      <c r="C1246" s="350" t="s">
        <v>1414</v>
      </c>
      <c r="D1246" s="352">
        <v>34</v>
      </c>
      <c r="E1246" s="352">
        <v>100</v>
      </c>
      <c r="F1246" s="550">
        <v>54</v>
      </c>
      <c r="G1246" s="65"/>
      <c r="H1246" s="562"/>
      <c r="I1246" s="414"/>
      <c r="J1246" s="415"/>
      <c r="K1246" s="563"/>
      <c r="L1246" s="563"/>
      <c r="M1246" s="435"/>
    </row>
    <row r="1247" spans="1:13" ht="15.75" x14ac:dyDescent="0.25">
      <c r="A1247" s="92" t="s">
        <v>1455</v>
      </c>
      <c r="B1247" s="42" t="s">
        <v>1413</v>
      </c>
      <c r="C1247" s="350" t="s">
        <v>1414</v>
      </c>
      <c r="D1247" s="352">
        <v>35</v>
      </c>
      <c r="E1247" s="352">
        <v>160</v>
      </c>
      <c r="F1247" s="550">
        <v>87</v>
      </c>
      <c r="G1247" s="65"/>
      <c r="H1247" s="562"/>
      <c r="I1247" s="414"/>
      <c r="J1247" s="415"/>
      <c r="K1247" s="563"/>
      <c r="L1247" s="563"/>
      <c r="M1247" s="435"/>
    </row>
    <row r="1248" spans="1:13" ht="15.75" x14ac:dyDescent="0.25">
      <c r="A1248" s="92" t="s">
        <v>1455</v>
      </c>
      <c r="B1248" s="42" t="s">
        <v>1413</v>
      </c>
      <c r="C1248" s="350" t="s">
        <v>1414</v>
      </c>
      <c r="D1248" s="352">
        <v>29</v>
      </c>
      <c r="E1248" s="352">
        <v>400</v>
      </c>
      <c r="F1248" s="550">
        <v>350</v>
      </c>
      <c r="G1248" s="65"/>
      <c r="H1248" s="562"/>
      <c r="I1248" s="414"/>
      <c r="J1248" s="415"/>
      <c r="K1248" s="563"/>
      <c r="L1248" s="563"/>
      <c r="M1248" s="435"/>
    </row>
    <row r="1249" spans="1:13" ht="15.75" x14ac:dyDescent="0.25">
      <c r="A1249" s="92" t="s">
        <v>1455</v>
      </c>
      <c r="B1249" s="42" t="s">
        <v>1413</v>
      </c>
      <c r="C1249" s="350" t="s">
        <v>1414</v>
      </c>
      <c r="D1249" s="352">
        <v>8</v>
      </c>
      <c r="E1249" s="352">
        <v>160</v>
      </c>
      <c r="F1249" s="550">
        <v>76</v>
      </c>
      <c r="G1249" s="65"/>
      <c r="H1249" s="562"/>
      <c r="I1249" s="414"/>
      <c r="J1249" s="415"/>
      <c r="K1249" s="563"/>
      <c r="L1249" s="563"/>
      <c r="M1249" s="435"/>
    </row>
    <row r="1250" spans="1:13" ht="15.75" x14ac:dyDescent="0.25">
      <c r="A1250" s="92" t="s">
        <v>1455</v>
      </c>
      <c r="B1250" s="42" t="s">
        <v>1413</v>
      </c>
      <c r="C1250" s="350" t="s">
        <v>1414</v>
      </c>
      <c r="D1250" s="352">
        <v>12</v>
      </c>
      <c r="E1250" s="352">
        <v>160</v>
      </c>
      <c r="F1250" s="550">
        <v>114</v>
      </c>
      <c r="G1250" s="65"/>
      <c r="H1250" s="562"/>
      <c r="I1250" s="414"/>
      <c r="J1250" s="415"/>
      <c r="K1250" s="563"/>
      <c r="L1250" s="563"/>
      <c r="M1250" s="435"/>
    </row>
    <row r="1251" spans="1:13" ht="15.75" x14ac:dyDescent="0.25">
      <c r="A1251" s="92" t="s">
        <v>1455</v>
      </c>
      <c r="B1251" s="42" t="s">
        <v>1413</v>
      </c>
      <c r="C1251" s="350" t="s">
        <v>1414</v>
      </c>
      <c r="D1251" s="352">
        <v>115</v>
      </c>
      <c r="E1251" s="352">
        <v>160</v>
      </c>
      <c r="F1251" s="550">
        <v>115</v>
      </c>
      <c r="G1251" s="65"/>
      <c r="H1251" s="562"/>
      <c r="I1251" s="414"/>
      <c r="J1251" s="415"/>
      <c r="K1251" s="563"/>
      <c r="L1251" s="563"/>
      <c r="M1251" s="435"/>
    </row>
    <row r="1252" spans="1:13" ht="15.75" x14ac:dyDescent="0.25">
      <c r="A1252" s="389" t="s">
        <v>1460</v>
      </c>
      <c r="B1252" s="390" t="s">
        <v>1413</v>
      </c>
      <c r="C1252" s="391" t="s">
        <v>1414</v>
      </c>
      <c r="D1252" s="392">
        <v>54</v>
      </c>
      <c r="E1252" s="392">
        <v>100</v>
      </c>
      <c r="F1252" s="550">
        <v>76</v>
      </c>
      <c r="G1252" s="65"/>
      <c r="H1252" s="564"/>
      <c r="I1252" s="565"/>
      <c r="J1252" s="566"/>
      <c r="K1252" s="436"/>
      <c r="L1252" s="436"/>
      <c r="M1252" s="435"/>
    </row>
    <row r="1253" spans="1:13" ht="15.75" x14ac:dyDescent="0.25">
      <c r="A1253" s="389" t="s">
        <v>1460</v>
      </c>
      <c r="B1253" s="390" t="s">
        <v>1413</v>
      </c>
      <c r="C1253" s="391" t="s">
        <v>1414</v>
      </c>
      <c r="D1253" s="352">
        <v>77</v>
      </c>
      <c r="E1253" s="352">
        <v>100</v>
      </c>
      <c r="F1253" s="550">
        <v>96</v>
      </c>
      <c r="G1253" s="65"/>
      <c r="H1253" s="564"/>
      <c r="I1253" s="565"/>
      <c r="J1253" s="566"/>
      <c r="K1253" s="563"/>
      <c r="L1253" s="563"/>
      <c r="M1253" s="435"/>
    </row>
    <row r="1254" spans="1:13" ht="15.75" x14ac:dyDescent="0.25">
      <c r="A1254" s="389" t="s">
        <v>1460</v>
      </c>
      <c r="B1254" s="390" t="s">
        <v>1413</v>
      </c>
      <c r="C1254" s="391" t="s">
        <v>1414</v>
      </c>
      <c r="D1254" s="352">
        <v>78</v>
      </c>
      <c r="E1254" s="352">
        <v>160</v>
      </c>
      <c r="F1254" s="550">
        <v>125</v>
      </c>
      <c r="G1254" s="65"/>
      <c r="H1254" s="564"/>
      <c r="I1254" s="565"/>
      <c r="J1254" s="566"/>
      <c r="K1254" s="563"/>
      <c r="L1254" s="563"/>
      <c r="M1254" s="435"/>
    </row>
    <row r="1255" spans="1:13" ht="15.75" x14ac:dyDescent="0.25">
      <c r="A1255" s="389" t="s">
        <v>1460</v>
      </c>
      <c r="B1255" s="390" t="s">
        <v>1413</v>
      </c>
      <c r="C1255" s="391" t="s">
        <v>1414</v>
      </c>
      <c r="D1255" s="352">
        <v>79</v>
      </c>
      <c r="E1255" s="352">
        <v>63</v>
      </c>
      <c r="F1255" s="550">
        <v>47</v>
      </c>
      <c r="G1255" s="65"/>
      <c r="H1255" s="564"/>
      <c r="I1255" s="565"/>
      <c r="J1255" s="566"/>
      <c r="K1255" s="563"/>
      <c r="L1255" s="563"/>
      <c r="M1255" s="435"/>
    </row>
    <row r="1256" spans="1:13" ht="15.75" x14ac:dyDescent="0.25">
      <c r="A1256" s="389" t="s">
        <v>1460</v>
      </c>
      <c r="B1256" s="390" t="s">
        <v>1413</v>
      </c>
      <c r="C1256" s="391" t="s">
        <v>1414</v>
      </c>
      <c r="D1256" s="352">
        <v>80</v>
      </c>
      <c r="E1256" s="352">
        <v>160</v>
      </c>
      <c r="F1256" s="550">
        <v>197</v>
      </c>
      <c r="G1256" s="65"/>
      <c r="H1256" s="564"/>
      <c r="I1256" s="565"/>
      <c r="J1256" s="566"/>
      <c r="K1256" s="563"/>
      <c r="L1256" s="563"/>
      <c r="M1256" s="435"/>
    </row>
    <row r="1257" spans="1:13" ht="15.75" x14ac:dyDescent="0.25">
      <c r="A1257" s="389" t="s">
        <v>1460</v>
      </c>
      <c r="B1257" s="390" t="s">
        <v>1413</v>
      </c>
      <c r="C1257" s="391" t="s">
        <v>1414</v>
      </c>
      <c r="D1257" s="352">
        <v>82</v>
      </c>
      <c r="E1257" s="352">
        <v>250</v>
      </c>
      <c r="F1257" s="550">
        <v>237</v>
      </c>
      <c r="G1257" s="65"/>
      <c r="H1257" s="564"/>
      <c r="I1257" s="565"/>
      <c r="J1257" s="566"/>
      <c r="K1257" s="563"/>
      <c r="L1257" s="563"/>
      <c r="M1257" s="435"/>
    </row>
    <row r="1258" spans="1:13" ht="15.75" x14ac:dyDescent="0.25">
      <c r="A1258" s="389" t="s">
        <v>1460</v>
      </c>
      <c r="B1258" s="390" t="s">
        <v>1413</v>
      </c>
      <c r="C1258" s="391" t="s">
        <v>1414</v>
      </c>
      <c r="D1258" s="392">
        <v>87</v>
      </c>
      <c r="E1258" s="392">
        <v>160</v>
      </c>
      <c r="F1258" s="550">
        <v>151</v>
      </c>
      <c r="G1258" s="65"/>
      <c r="H1258" s="564"/>
      <c r="I1258" s="565"/>
      <c r="J1258" s="566"/>
      <c r="K1258" s="436"/>
      <c r="L1258" s="436"/>
      <c r="M1258" s="435"/>
    </row>
    <row r="1259" spans="1:13" ht="15.75" x14ac:dyDescent="0.25">
      <c r="A1259" s="389" t="s">
        <v>1460</v>
      </c>
      <c r="B1259" s="390" t="s">
        <v>1413</v>
      </c>
      <c r="C1259" s="391" t="s">
        <v>1414</v>
      </c>
      <c r="D1259" s="392">
        <v>88</v>
      </c>
      <c r="E1259" s="392">
        <v>160</v>
      </c>
      <c r="F1259" s="550">
        <v>142</v>
      </c>
      <c r="G1259" s="65"/>
      <c r="H1259" s="564"/>
      <c r="I1259" s="565"/>
      <c r="J1259" s="566"/>
      <c r="K1259" s="436"/>
      <c r="L1259" s="436"/>
      <c r="M1259" s="435"/>
    </row>
    <row r="1260" spans="1:13" ht="15.75" x14ac:dyDescent="0.25">
      <c r="A1260" s="92" t="s">
        <v>1461</v>
      </c>
      <c r="B1260" s="42" t="s">
        <v>1413</v>
      </c>
      <c r="C1260" s="350" t="s">
        <v>1414</v>
      </c>
      <c r="D1260" s="352">
        <v>92</v>
      </c>
      <c r="E1260" s="352">
        <v>160</v>
      </c>
      <c r="F1260" s="550">
        <v>140</v>
      </c>
      <c r="G1260" s="65"/>
      <c r="H1260" s="562"/>
      <c r="I1260" s="414"/>
      <c r="J1260" s="415"/>
      <c r="K1260" s="563"/>
      <c r="L1260" s="563"/>
      <c r="M1260" s="435"/>
    </row>
    <row r="1261" spans="1:13" ht="15.75" x14ac:dyDescent="0.25">
      <c r="A1261" s="92" t="s">
        <v>1461</v>
      </c>
      <c r="B1261" s="42" t="s">
        <v>1413</v>
      </c>
      <c r="C1261" s="350" t="s">
        <v>1414</v>
      </c>
      <c r="D1261" s="352">
        <v>125</v>
      </c>
      <c r="E1261" s="352">
        <v>100</v>
      </c>
      <c r="F1261" s="550">
        <v>57</v>
      </c>
      <c r="G1261" s="65"/>
      <c r="H1261" s="562"/>
      <c r="I1261" s="414"/>
      <c r="J1261" s="415"/>
      <c r="K1261" s="563"/>
      <c r="L1261" s="563"/>
      <c r="M1261" s="435"/>
    </row>
    <row r="1262" spans="1:13" ht="15.75" x14ac:dyDescent="0.25">
      <c r="A1262" s="92" t="s">
        <v>1461</v>
      </c>
      <c r="B1262" s="42" t="s">
        <v>1413</v>
      </c>
      <c r="C1262" s="350" t="s">
        <v>1414</v>
      </c>
      <c r="D1262" s="352">
        <v>102</v>
      </c>
      <c r="E1262" s="352">
        <v>160</v>
      </c>
      <c r="F1262" s="550">
        <v>143</v>
      </c>
      <c r="G1262" s="65"/>
      <c r="H1262" s="562"/>
      <c r="I1262" s="414"/>
      <c r="J1262" s="415"/>
      <c r="K1262" s="563"/>
      <c r="L1262" s="563"/>
      <c r="M1262" s="435"/>
    </row>
    <row r="1263" spans="1:13" ht="15.75" x14ac:dyDescent="0.25">
      <c r="A1263" s="92" t="s">
        <v>1462</v>
      </c>
      <c r="B1263" s="42" t="s">
        <v>1413</v>
      </c>
      <c r="C1263" s="350" t="s">
        <v>1414</v>
      </c>
      <c r="D1263" s="352">
        <v>136</v>
      </c>
      <c r="E1263" s="352">
        <v>160</v>
      </c>
      <c r="F1263" s="550">
        <v>140</v>
      </c>
      <c r="G1263" s="65"/>
      <c r="H1263" s="562"/>
      <c r="I1263" s="414"/>
      <c r="J1263" s="415"/>
      <c r="K1263" s="563"/>
      <c r="L1263" s="563"/>
      <c r="M1263" s="435"/>
    </row>
    <row r="1264" spans="1:13" ht="15.75" x14ac:dyDescent="0.25">
      <c r="A1264" s="92" t="s">
        <v>1463</v>
      </c>
      <c r="B1264" s="42" t="s">
        <v>1413</v>
      </c>
      <c r="C1264" s="350" t="s">
        <v>1414</v>
      </c>
      <c r="D1264" s="352">
        <v>53</v>
      </c>
      <c r="E1264" s="352">
        <v>60</v>
      </c>
      <c r="F1264" s="550">
        <v>56</v>
      </c>
      <c r="G1264" s="65"/>
      <c r="H1264" s="562"/>
      <c r="I1264" s="414"/>
      <c r="J1264" s="415"/>
      <c r="K1264" s="563"/>
      <c r="L1264" s="563"/>
      <c r="M1264" s="435"/>
    </row>
    <row r="1265" spans="1:13" ht="15.75" x14ac:dyDescent="0.25">
      <c r="A1265" s="389" t="s">
        <v>1460</v>
      </c>
      <c r="B1265" s="42" t="s">
        <v>1413</v>
      </c>
      <c r="C1265" s="350" t="s">
        <v>1414</v>
      </c>
      <c r="D1265" s="352">
        <v>57</v>
      </c>
      <c r="E1265" s="352">
        <v>100</v>
      </c>
      <c r="F1265" s="550">
        <v>83</v>
      </c>
      <c r="G1265" s="65"/>
      <c r="H1265" s="562"/>
      <c r="I1265" s="414"/>
      <c r="J1265" s="415"/>
      <c r="K1265" s="563"/>
      <c r="L1265" s="563"/>
      <c r="M1265" s="435"/>
    </row>
    <row r="1266" spans="1:13" ht="15.75" x14ac:dyDescent="0.25">
      <c r="A1266" s="389" t="s">
        <v>1460</v>
      </c>
      <c r="B1266" s="42" t="s">
        <v>1413</v>
      </c>
      <c r="C1266" s="350" t="s">
        <v>1414</v>
      </c>
      <c r="D1266" s="352">
        <v>58</v>
      </c>
      <c r="E1266" s="352">
        <v>160</v>
      </c>
      <c r="F1266" s="550">
        <v>117</v>
      </c>
      <c r="G1266" s="65"/>
      <c r="H1266" s="562"/>
      <c r="I1266" s="414"/>
      <c r="J1266" s="415"/>
      <c r="K1266" s="563"/>
      <c r="L1266" s="563"/>
      <c r="M1266" s="435"/>
    </row>
    <row r="1267" spans="1:13" ht="15.75" x14ac:dyDescent="0.25">
      <c r="A1267" s="389" t="s">
        <v>1460</v>
      </c>
      <c r="B1267" s="42" t="s">
        <v>1413</v>
      </c>
      <c r="C1267" s="350" t="s">
        <v>1414</v>
      </c>
      <c r="D1267" s="352">
        <v>59</v>
      </c>
      <c r="E1267" s="352">
        <v>63</v>
      </c>
      <c r="F1267" s="550">
        <v>37</v>
      </c>
      <c r="G1267" s="65"/>
      <c r="H1267" s="562"/>
      <c r="I1267" s="414"/>
      <c r="J1267" s="415"/>
      <c r="K1267" s="563"/>
      <c r="L1267" s="563"/>
      <c r="M1267" s="435"/>
    </row>
    <row r="1268" spans="1:13" ht="15.75" x14ac:dyDescent="0.25">
      <c r="A1268" s="389" t="s">
        <v>1460</v>
      </c>
      <c r="B1268" s="42" t="s">
        <v>1413</v>
      </c>
      <c r="C1268" s="350" t="s">
        <v>1414</v>
      </c>
      <c r="D1268" s="352">
        <v>60</v>
      </c>
      <c r="E1268" s="352">
        <v>160</v>
      </c>
      <c r="F1268" s="550">
        <v>144</v>
      </c>
      <c r="G1268" s="65"/>
      <c r="H1268" s="562"/>
      <c r="I1268" s="414"/>
      <c r="J1268" s="415"/>
      <c r="K1268" s="563"/>
      <c r="L1268" s="563"/>
      <c r="M1268" s="435"/>
    </row>
    <row r="1269" spans="1:13" ht="15.75" x14ac:dyDescent="0.25">
      <c r="A1269" s="389" t="s">
        <v>1460</v>
      </c>
      <c r="B1269" s="42" t="s">
        <v>1413</v>
      </c>
      <c r="C1269" s="350" t="s">
        <v>1414</v>
      </c>
      <c r="D1269" s="352">
        <v>61</v>
      </c>
      <c r="E1269" s="352">
        <v>160</v>
      </c>
      <c r="F1269" s="550">
        <v>110</v>
      </c>
      <c r="G1269" s="65"/>
      <c r="H1269" s="562"/>
      <c r="I1269" s="414"/>
      <c r="J1269" s="415"/>
      <c r="K1269" s="563"/>
      <c r="L1269" s="563"/>
      <c r="M1269" s="435"/>
    </row>
    <row r="1270" spans="1:13" ht="15.75" x14ac:dyDescent="0.25">
      <c r="A1270" s="389" t="s">
        <v>1460</v>
      </c>
      <c r="B1270" s="42" t="s">
        <v>1413</v>
      </c>
      <c r="C1270" s="350" t="s">
        <v>1414</v>
      </c>
      <c r="D1270" s="352">
        <v>62</v>
      </c>
      <c r="E1270" s="352">
        <v>250</v>
      </c>
      <c r="F1270" s="550">
        <v>221</v>
      </c>
      <c r="G1270" s="65"/>
      <c r="H1270" s="562"/>
      <c r="I1270" s="414"/>
      <c r="J1270" s="415"/>
      <c r="K1270" s="563"/>
      <c r="L1270" s="563"/>
      <c r="M1270" s="435"/>
    </row>
    <row r="1271" spans="1:13" ht="15.75" x14ac:dyDescent="0.25">
      <c r="A1271" s="389" t="s">
        <v>1460</v>
      </c>
      <c r="B1271" s="42" t="s">
        <v>1413</v>
      </c>
      <c r="C1271" s="350" t="s">
        <v>1414</v>
      </c>
      <c r="D1271" s="352">
        <v>67</v>
      </c>
      <c r="E1271" s="352">
        <v>100</v>
      </c>
      <c r="F1271" s="550">
        <v>65</v>
      </c>
      <c r="G1271" s="65"/>
      <c r="H1271" s="562"/>
      <c r="I1271" s="414"/>
      <c r="J1271" s="415"/>
      <c r="K1271" s="563"/>
      <c r="L1271" s="563"/>
      <c r="M1271" s="435"/>
    </row>
    <row r="1272" spans="1:13" ht="15.75" x14ac:dyDescent="0.25">
      <c r="A1272" s="389" t="s">
        <v>1460</v>
      </c>
      <c r="B1272" s="42" t="s">
        <v>1413</v>
      </c>
      <c r="C1272" s="350" t="s">
        <v>1414</v>
      </c>
      <c r="D1272" s="352">
        <v>69</v>
      </c>
      <c r="E1272" s="352">
        <v>250</v>
      </c>
      <c r="F1272" s="550">
        <v>213</v>
      </c>
      <c r="G1272" s="65"/>
      <c r="H1272" s="562"/>
      <c r="I1272" s="414"/>
      <c r="J1272" s="415"/>
      <c r="K1272" s="563"/>
      <c r="L1272" s="563"/>
      <c r="M1272" s="435"/>
    </row>
    <row r="1273" spans="1:13" ht="15.75" x14ac:dyDescent="0.25">
      <c r="A1273" s="92" t="s">
        <v>1463</v>
      </c>
      <c r="B1273" s="42" t="s">
        <v>1413</v>
      </c>
      <c r="C1273" s="350" t="s">
        <v>1414</v>
      </c>
      <c r="D1273" s="352">
        <v>43</v>
      </c>
      <c r="E1273" s="352">
        <v>160</v>
      </c>
      <c r="F1273" s="550">
        <v>152</v>
      </c>
      <c r="G1273" s="65"/>
      <c r="H1273" s="562"/>
      <c r="I1273" s="414"/>
      <c r="J1273" s="415"/>
      <c r="K1273" s="563"/>
      <c r="L1273" s="563"/>
      <c r="M1273" s="435"/>
    </row>
    <row r="1274" spans="1:13" ht="15.75" x14ac:dyDescent="0.25">
      <c r="A1274" s="92" t="s">
        <v>1463</v>
      </c>
      <c r="B1274" s="42" t="s">
        <v>1413</v>
      </c>
      <c r="C1274" s="350" t="s">
        <v>1414</v>
      </c>
      <c r="D1274" s="352">
        <v>46</v>
      </c>
      <c r="E1274" s="352">
        <v>250</v>
      </c>
      <c r="F1274" s="550">
        <v>225</v>
      </c>
      <c r="G1274" s="65"/>
      <c r="H1274" s="562"/>
      <c r="I1274" s="414"/>
      <c r="J1274" s="415"/>
      <c r="K1274" s="563"/>
      <c r="L1274" s="563"/>
      <c r="M1274" s="435"/>
    </row>
    <row r="1275" spans="1:13" ht="15.75" x14ac:dyDescent="0.25">
      <c r="A1275" s="92" t="s">
        <v>1463</v>
      </c>
      <c r="B1275" s="42" t="s">
        <v>1413</v>
      </c>
      <c r="C1275" s="350" t="s">
        <v>1414</v>
      </c>
      <c r="D1275" s="352">
        <v>47</v>
      </c>
      <c r="E1275" s="352">
        <v>100</v>
      </c>
      <c r="F1275" s="550">
        <v>67</v>
      </c>
      <c r="G1275" s="65"/>
      <c r="H1275" s="562"/>
      <c r="I1275" s="414"/>
      <c r="J1275" s="415"/>
      <c r="K1275" s="563"/>
      <c r="L1275" s="563"/>
      <c r="M1275" s="435"/>
    </row>
    <row r="1276" spans="1:13" ht="15.75" x14ac:dyDescent="0.25">
      <c r="A1276" s="92" t="s">
        <v>1463</v>
      </c>
      <c r="B1276" s="42" t="s">
        <v>1413</v>
      </c>
      <c r="C1276" s="350" t="s">
        <v>1414</v>
      </c>
      <c r="D1276" s="352">
        <v>48</v>
      </c>
      <c r="E1276" s="352">
        <v>250</v>
      </c>
      <c r="F1276" s="550">
        <v>205</v>
      </c>
      <c r="G1276" s="65"/>
      <c r="H1276" s="562"/>
      <c r="I1276" s="414"/>
      <c r="J1276" s="415"/>
      <c r="K1276" s="563"/>
      <c r="L1276" s="563"/>
      <c r="M1276" s="435"/>
    </row>
    <row r="1277" spans="1:13" ht="15.75" x14ac:dyDescent="0.25">
      <c r="A1277" s="92" t="s">
        <v>1463</v>
      </c>
      <c r="B1277" s="42" t="s">
        <v>1413</v>
      </c>
      <c r="C1277" s="350" t="s">
        <v>1414</v>
      </c>
      <c r="D1277" s="352">
        <v>49</v>
      </c>
      <c r="E1277" s="352">
        <v>250</v>
      </c>
      <c r="F1277" s="550">
        <v>214</v>
      </c>
      <c r="G1277" s="65"/>
      <c r="H1277" s="562"/>
      <c r="I1277" s="414"/>
      <c r="J1277" s="415"/>
      <c r="K1277" s="563"/>
      <c r="L1277" s="563"/>
      <c r="M1277" s="435"/>
    </row>
    <row r="1278" spans="1:13" ht="15.75" x14ac:dyDescent="0.25">
      <c r="A1278" s="92" t="s">
        <v>1463</v>
      </c>
      <c r="B1278" s="42" t="s">
        <v>1413</v>
      </c>
      <c r="C1278" s="350" t="s">
        <v>1414</v>
      </c>
      <c r="D1278" s="352">
        <v>103</v>
      </c>
      <c r="E1278" s="352">
        <v>160</v>
      </c>
      <c r="F1278" s="550">
        <v>118</v>
      </c>
      <c r="G1278" s="65"/>
      <c r="H1278" s="562"/>
      <c r="I1278" s="414"/>
      <c r="J1278" s="415"/>
      <c r="K1278" s="563"/>
      <c r="L1278" s="563"/>
      <c r="M1278" s="435"/>
    </row>
    <row r="1279" spans="1:13" ht="15.75" x14ac:dyDescent="0.25">
      <c r="A1279" s="92" t="s">
        <v>1463</v>
      </c>
      <c r="B1279" s="42" t="s">
        <v>1413</v>
      </c>
      <c r="C1279" s="350" t="s">
        <v>1414</v>
      </c>
      <c r="D1279" s="352">
        <v>50</v>
      </c>
      <c r="E1279" s="352">
        <v>250</v>
      </c>
      <c r="F1279" s="550">
        <v>76</v>
      </c>
      <c r="G1279" s="65"/>
      <c r="H1279" s="562"/>
      <c r="I1279" s="414"/>
      <c r="J1279" s="415"/>
      <c r="K1279" s="563"/>
      <c r="L1279" s="563"/>
      <c r="M1279" s="435"/>
    </row>
    <row r="1280" spans="1:13" ht="15.75" x14ac:dyDescent="0.25">
      <c r="A1280" s="92" t="s">
        <v>1463</v>
      </c>
      <c r="B1280" s="42" t="s">
        <v>1413</v>
      </c>
      <c r="C1280" s="350" t="s">
        <v>1414</v>
      </c>
      <c r="D1280" s="352">
        <v>51</v>
      </c>
      <c r="E1280" s="352">
        <v>250</v>
      </c>
      <c r="F1280" s="550">
        <v>193</v>
      </c>
      <c r="G1280" s="65"/>
      <c r="H1280" s="562"/>
      <c r="I1280" s="414"/>
      <c r="J1280" s="415"/>
      <c r="K1280" s="563"/>
      <c r="L1280" s="563"/>
      <c r="M1280" s="435"/>
    </row>
    <row r="1281" spans="1:13" ht="15.75" x14ac:dyDescent="0.25">
      <c r="A1281" s="92" t="s">
        <v>1448</v>
      </c>
      <c r="B1281" s="42" t="s">
        <v>1413</v>
      </c>
      <c r="C1281" s="350" t="s">
        <v>1414</v>
      </c>
      <c r="D1281" s="352">
        <v>1</v>
      </c>
      <c r="E1281" s="352">
        <v>250</v>
      </c>
      <c r="F1281" s="550">
        <v>222</v>
      </c>
      <c r="G1281" s="65"/>
      <c r="H1281" s="562"/>
      <c r="I1281" s="414"/>
      <c r="J1281" s="415"/>
      <c r="K1281" s="563"/>
      <c r="L1281" s="563"/>
      <c r="M1281" s="435"/>
    </row>
    <row r="1282" spans="1:13" ht="15.75" x14ac:dyDescent="0.25">
      <c r="A1282" s="92" t="s">
        <v>1448</v>
      </c>
      <c r="B1282" s="42" t="s">
        <v>1413</v>
      </c>
      <c r="C1282" s="350" t="s">
        <v>1414</v>
      </c>
      <c r="D1282" s="352">
        <v>7</v>
      </c>
      <c r="E1282" s="352">
        <v>63</v>
      </c>
      <c r="F1282" s="550">
        <v>59</v>
      </c>
      <c r="G1282" s="65"/>
      <c r="H1282" s="562"/>
      <c r="I1282" s="414"/>
      <c r="J1282" s="415"/>
      <c r="K1282" s="563"/>
      <c r="L1282" s="563"/>
      <c r="M1282" s="435"/>
    </row>
    <row r="1283" spans="1:13" ht="15.75" x14ac:dyDescent="0.25">
      <c r="A1283" s="92" t="s">
        <v>1448</v>
      </c>
      <c r="B1283" s="42" t="s">
        <v>1413</v>
      </c>
      <c r="C1283" s="350" t="s">
        <v>1414</v>
      </c>
      <c r="D1283" s="352">
        <v>9</v>
      </c>
      <c r="E1283" s="352">
        <v>100</v>
      </c>
      <c r="F1283" s="550">
        <v>99</v>
      </c>
      <c r="G1283" s="65"/>
      <c r="H1283" s="562"/>
      <c r="I1283" s="414"/>
      <c r="J1283" s="415"/>
      <c r="K1283" s="563"/>
      <c r="L1283" s="563"/>
      <c r="M1283" s="435"/>
    </row>
    <row r="1284" spans="1:13" ht="15.75" x14ac:dyDescent="0.25">
      <c r="A1284" s="92" t="s">
        <v>1448</v>
      </c>
      <c r="B1284" s="42" t="s">
        <v>1413</v>
      </c>
      <c r="C1284" s="350" t="s">
        <v>1414</v>
      </c>
      <c r="D1284" s="352">
        <v>15</v>
      </c>
      <c r="E1284" s="352">
        <v>100</v>
      </c>
      <c r="F1284" s="550">
        <v>68</v>
      </c>
      <c r="G1284" s="65"/>
      <c r="H1284" s="562"/>
      <c r="I1284" s="414"/>
      <c r="J1284" s="415"/>
      <c r="K1284" s="563"/>
      <c r="L1284" s="563"/>
      <c r="M1284" s="435"/>
    </row>
    <row r="1285" spans="1:13" ht="15.75" x14ac:dyDescent="0.25">
      <c r="A1285" s="92" t="s">
        <v>1448</v>
      </c>
      <c r="B1285" s="42" t="s">
        <v>1413</v>
      </c>
      <c r="C1285" s="350" t="s">
        <v>1414</v>
      </c>
      <c r="D1285" s="352">
        <v>6</v>
      </c>
      <c r="E1285" s="352">
        <v>400</v>
      </c>
      <c r="F1285" s="550">
        <v>386</v>
      </c>
      <c r="G1285" s="65"/>
      <c r="H1285" s="562"/>
      <c r="I1285" s="414"/>
      <c r="J1285" s="415"/>
      <c r="K1285" s="563"/>
      <c r="L1285" s="563"/>
      <c r="M1285" s="435"/>
    </row>
    <row r="1286" spans="1:13" ht="15.75" x14ac:dyDescent="0.25">
      <c r="A1286" s="92" t="s">
        <v>1448</v>
      </c>
      <c r="B1286" s="42" t="s">
        <v>1413</v>
      </c>
      <c r="C1286" s="350" t="s">
        <v>1414</v>
      </c>
      <c r="D1286" s="352">
        <v>11</v>
      </c>
      <c r="E1286" s="352">
        <v>250</v>
      </c>
      <c r="F1286" s="550">
        <v>229</v>
      </c>
      <c r="G1286" s="65"/>
      <c r="H1286" s="562"/>
      <c r="I1286" s="414"/>
      <c r="J1286" s="415"/>
      <c r="K1286" s="563"/>
      <c r="L1286" s="563"/>
      <c r="M1286" s="435"/>
    </row>
    <row r="1287" spans="1:13" ht="15.75" x14ac:dyDescent="0.25">
      <c r="A1287" s="92" t="s">
        <v>1448</v>
      </c>
      <c r="B1287" s="42" t="s">
        <v>1413</v>
      </c>
      <c r="C1287" s="350" t="s">
        <v>1414</v>
      </c>
      <c r="D1287" s="352">
        <v>12</v>
      </c>
      <c r="E1287" s="352">
        <v>160</v>
      </c>
      <c r="F1287" s="550">
        <v>127</v>
      </c>
      <c r="G1287" s="65"/>
      <c r="H1287" s="562"/>
      <c r="I1287" s="414"/>
      <c r="J1287" s="415"/>
      <c r="K1287" s="563"/>
      <c r="L1287" s="563"/>
      <c r="M1287" s="435"/>
    </row>
    <row r="1288" spans="1:13" ht="15.75" x14ac:dyDescent="0.25">
      <c r="A1288" s="92" t="s">
        <v>1448</v>
      </c>
      <c r="B1288" s="42" t="s">
        <v>1413</v>
      </c>
      <c r="C1288" s="350" t="s">
        <v>1414</v>
      </c>
      <c r="D1288" s="352">
        <v>13</v>
      </c>
      <c r="E1288" s="352">
        <v>160</v>
      </c>
      <c r="F1288" s="550">
        <v>124</v>
      </c>
      <c r="G1288" s="65"/>
      <c r="H1288" s="562"/>
      <c r="I1288" s="414"/>
      <c r="J1288" s="415"/>
      <c r="K1288" s="563"/>
      <c r="L1288" s="563"/>
      <c r="M1288" s="435"/>
    </row>
    <row r="1289" spans="1:13" ht="15.75" x14ac:dyDescent="0.25">
      <c r="A1289" s="92" t="s">
        <v>1448</v>
      </c>
      <c r="B1289" s="42" t="s">
        <v>1413</v>
      </c>
      <c r="C1289" s="350" t="s">
        <v>1414</v>
      </c>
      <c r="D1289" s="352">
        <v>16</v>
      </c>
      <c r="E1289" s="352">
        <v>250</v>
      </c>
      <c r="F1289" s="550">
        <v>204</v>
      </c>
      <c r="G1289" s="65"/>
      <c r="H1289" s="562"/>
      <c r="I1289" s="414"/>
      <c r="J1289" s="415"/>
      <c r="K1289" s="563"/>
      <c r="L1289" s="563"/>
      <c r="M1289" s="435"/>
    </row>
    <row r="1290" spans="1:13" ht="15.75" x14ac:dyDescent="0.25">
      <c r="A1290" s="92" t="s">
        <v>1448</v>
      </c>
      <c r="B1290" s="42" t="s">
        <v>1413</v>
      </c>
      <c r="C1290" s="350" t="s">
        <v>1414</v>
      </c>
      <c r="D1290" s="352">
        <v>17</v>
      </c>
      <c r="E1290" s="352">
        <v>160</v>
      </c>
      <c r="F1290" s="550">
        <v>117</v>
      </c>
      <c r="G1290" s="65"/>
      <c r="H1290" s="562"/>
      <c r="I1290" s="414"/>
      <c r="J1290" s="415"/>
      <c r="K1290" s="563"/>
      <c r="L1290" s="563"/>
      <c r="M1290" s="435"/>
    </row>
    <row r="1291" spans="1:13" ht="15.75" x14ac:dyDescent="0.25">
      <c r="A1291" s="92" t="s">
        <v>1448</v>
      </c>
      <c r="B1291" s="42" t="s">
        <v>1413</v>
      </c>
      <c r="C1291" s="350" t="s">
        <v>1414</v>
      </c>
      <c r="D1291" s="352">
        <v>19</v>
      </c>
      <c r="E1291" s="352">
        <v>250</v>
      </c>
      <c r="F1291" s="550">
        <v>218</v>
      </c>
      <c r="G1291" s="65"/>
      <c r="H1291" s="562"/>
      <c r="I1291" s="414"/>
      <c r="J1291" s="415"/>
      <c r="K1291" s="563"/>
      <c r="L1291" s="563"/>
      <c r="M1291" s="435"/>
    </row>
    <row r="1292" spans="1:13" ht="15.75" x14ac:dyDescent="0.25">
      <c r="A1292" s="92" t="s">
        <v>1448</v>
      </c>
      <c r="B1292" s="42" t="s">
        <v>1413</v>
      </c>
      <c r="C1292" s="350" t="s">
        <v>1414</v>
      </c>
      <c r="D1292" s="352">
        <v>20</v>
      </c>
      <c r="E1292" s="352">
        <v>250</v>
      </c>
      <c r="F1292" s="550">
        <v>220</v>
      </c>
      <c r="G1292" s="65"/>
      <c r="H1292" s="562"/>
      <c r="I1292" s="414"/>
      <c r="J1292" s="415"/>
      <c r="K1292" s="563"/>
      <c r="L1292" s="563"/>
      <c r="M1292" s="435"/>
    </row>
    <row r="1293" spans="1:13" ht="15.75" x14ac:dyDescent="0.25">
      <c r="A1293" s="92" t="s">
        <v>1448</v>
      </c>
      <c r="B1293" s="42" t="s">
        <v>1413</v>
      </c>
      <c r="C1293" s="350" t="s">
        <v>1414</v>
      </c>
      <c r="D1293" s="352">
        <v>23</v>
      </c>
      <c r="E1293" s="352">
        <v>160</v>
      </c>
      <c r="F1293" s="550">
        <v>107</v>
      </c>
      <c r="G1293" s="65"/>
      <c r="H1293" s="562"/>
      <c r="I1293" s="414"/>
      <c r="J1293" s="415"/>
      <c r="K1293" s="563"/>
      <c r="L1293" s="563"/>
      <c r="M1293" s="435"/>
    </row>
    <row r="1294" spans="1:13" ht="15.75" x14ac:dyDescent="0.25">
      <c r="A1294" s="92" t="s">
        <v>1464</v>
      </c>
      <c r="B1294" s="42" t="s">
        <v>1413</v>
      </c>
      <c r="C1294" s="350" t="s">
        <v>1414</v>
      </c>
      <c r="D1294" s="352">
        <v>3</v>
      </c>
      <c r="E1294" s="352">
        <v>250</v>
      </c>
      <c r="F1294" s="550">
        <v>224</v>
      </c>
      <c r="G1294" s="65"/>
      <c r="H1294" s="562"/>
      <c r="I1294" s="414"/>
      <c r="J1294" s="415"/>
      <c r="K1294" s="563"/>
      <c r="L1294" s="563"/>
      <c r="M1294" s="435"/>
    </row>
    <row r="1295" spans="1:13" ht="15.75" x14ac:dyDescent="0.25">
      <c r="A1295" s="92" t="s">
        <v>1464</v>
      </c>
      <c r="B1295" s="42" t="s">
        <v>1413</v>
      </c>
      <c r="C1295" s="350" t="s">
        <v>1414</v>
      </c>
      <c r="D1295" s="352">
        <v>4</v>
      </c>
      <c r="E1295" s="352">
        <v>100</v>
      </c>
      <c r="F1295" s="550">
        <v>71</v>
      </c>
      <c r="G1295" s="65"/>
      <c r="H1295" s="562"/>
      <c r="I1295" s="414"/>
      <c r="J1295" s="415"/>
      <c r="K1295" s="563"/>
      <c r="L1295" s="563"/>
      <c r="M1295" s="435"/>
    </row>
    <row r="1296" spans="1:13" ht="15.75" x14ac:dyDescent="0.25">
      <c r="A1296" s="92" t="s">
        <v>1464</v>
      </c>
      <c r="B1296" s="42" t="s">
        <v>1413</v>
      </c>
      <c r="C1296" s="350" t="s">
        <v>1414</v>
      </c>
      <c r="D1296" s="352">
        <v>5</v>
      </c>
      <c r="E1296" s="352">
        <v>250</v>
      </c>
      <c r="F1296" s="550">
        <v>185</v>
      </c>
      <c r="G1296" s="65"/>
      <c r="H1296" s="562"/>
      <c r="I1296" s="414"/>
      <c r="J1296" s="415"/>
      <c r="K1296" s="563"/>
      <c r="L1296" s="563"/>
      <c r="M1296" s="435"/>
    </row>
    <row r="1297" spans="1:13" ht="15.75" x14ac:dyDescent="0.25">
      <c r="A1297" s="92" t="s">
        <v>1464</v>
      </c>
      <c r="B1297" s="42" t="s">
        <v>1413</v>
      </c>
      <c r="C1297" s="350" t="s">
        <v>1414</v>
      </c>
      <c r="D1297" s="352">
        <v>6</v>
      </c>
      <c r="E1297" s="352">
        <v>250</v>
      </c>
      <c r="F1297" s="550">
        <v>215</v>
      </c>
      <c r="G1297" s="65"/>
      <c r="H1297" s="562"/>
      <c r="I1297" s="414"/>
      <c r="J1297" s="415"/>
      <c r="K1297" s="563"/>
      <c r="L1297" s="563"/>
      <c r="M1297" s="435"/>
    </row>
    <row r="1298" spans="1:13" ht="15.75" x14ac:dyDescent="0.25">
      <c r="A1298" s="92" t="s">
        <v>1464</v>
      </c>
      <c r="B1298" s="42" t="s">
        <v>1413</v>
      </c>
      <c r="C1298" s="350" t="s">
        <v>1414</v>
      </c>
      <c r="D1298" s="352">
        <v>43</v>
      </c>
      <c r="E1298" s="352">
        <v>250</v>
      </c>
      <c r="F1298" s="550">
        <v>203</v>
      </c>
      <c r="G1298" s="65"/>
      <c r="H1298" s="562"/>
      <c r="I1298" s="414"/>
      <c r="J1298" s="415"/>
      <c r="K1298" s="563"/>
      <c r="L1298" s="563"/>
      <c r="M1298" s="435"/>
    </row>
    <row r="1299" spans="1:13" ht="15.75" x14ac:dyDescent="0.25">
      <c r="A1299" s="92" t="s">
        <v>1464</v>
      </c>
      <c r="B1299" s="42" t="s">
        <v>1413</v>
      </c>
      <c r="C1299" s="350" t="s">
        <v>1414</v>
      </c>
      <c r="D1299" s="352">
        <v>44</v>
      </c>
      <c r="E1299" s="352">
        <v>100</v>
      </c>
      <c r="F1299" s="550">
        <v>79</v>
      </c>
      <c r="G1299" s="353"/>
      <c r="H1299" s="562"/>
      <c r="I1299" s="414"/>
      <c r="J1299" s="415"/>
      <c r="K1299" s="563"/>
      <c r="L1299" s="563"/>
      <c r="M1299" s="435"/>
    </row>
    <row r="1300" spans="1:13" ht="15.75" x14ac:dyDescent="0.25">
      <c r="A1300" s="92" t="s">
        <v>1464</v>
      </c>
      <c r="B1300" s="42" t="s">
        <v>1413</v>
      </c>
      <c r="C1300" s="350" t="s">
        <v>1414</v>
      </c>
      <c r="D1300" s="352">
        <v>45</v>
      </c>
      <c r="E1300" s="352">
        <v>250</v>
      </c>
      <c r="F1300" s="550">
        <v>222</v>
      </c>
      <c r="G1300" s="65"/>
      <c r="H1300" s="562"/>
      <c r="I1300" s="414"/>
      <c r="J1300" s="415"/>
      <c r="K1300" s="563"/>
      <c r="L1300" s="563"/>
      <c r="M1300" s="435"/>
    </row>
    <row r="1301" spans="1:13" ht="15.75" x14ac:dyDescent="0.25">
      <c r="A1301" s="92" t="s">
        <v>1464</v>
      </c>
      <c r="B1301" s="42" t="s">
        <v>1413</v>
      </c>
      <c r="C1301" s="350" t="s">
        <v>1414</v>
      </c>
      <c r="D1301" s="352">
        <v>46</v>
      </c>
      <c r="E1301" s="352">
        <v>250</v>
      </c>
      <c r="F1301" s="550">
        <v>200</v>
      </c>
      <c r="G1301" s="65"/>
      <c r="H1301" s="562"/>
      <c r="I1301" s="414"/>
      <c r="J1301" s="415"/>
      <c r="K1301" s="563"/>
      <c r="L1301" s="563"/>
      <c r="M1301" s="435"/>
    </row>
    <row r="1302" spans="1:13" ht="15.75" x14ac:dyDescent="0.25">
      <c r="A1302" s="92" t="s">
        <v>1464</v>
      </c>
      <c r="B1302" s="42" t="s">
        <v>1413</v>
      </c>
      <c r="C1302" s="350" t="s">
        <v>1414</v>
      </c>
      <c r="D1302" s="352">
        <v>42</v>
      </c>
      <c r="E1302" s="352">
        <v>100</v>
      </c>
      <c r="F1302" s="550">
        <v>96</v>
      </c>
      <c r="G1302" s="65"/>
      <c r="H1302" s="562"/>
      <c r="I1302" s="414"/>
      <c r="J1302" s="415"/>
      <c r="K1302" s="563"/>
      <c r="L1302" s="563"/>
      <c r="M1302" s="435"/>
    </row>
    <row r="1303" spans="1:13" ht="15.75" x14ac:dyDescent="0.25">
      <c r="A1303" s="92" t="s">
        <v>1464</v>
      </c>
      <c r="B1303" s="42" t="s">
        <v>1413</v>
      </c>
      <c r="C1303" s="350" t="s">
        <v>1414</v>
      </c>
      <c r="D1303" s="352">
        <v>28</v>
      </c>
      <c r="E1303" s="352">
        <v>250</v>
      </c>
      <c r="F1303" s="550">
        <v>240</v>
      </c>
      <c r="G1303" s="65"/>
      <c r="H1303" s="562"/>
      <c r="I1303" s="414"/>
      <c r="J1303" s="415"/>
      <c r="K1303" s="563"/>
      <c r="L1303" s="563"/>
      <c r="M1303" s="435"/>
    </row>
    <row r="1304" spans="1:13" ht="15.75" x14ac:dyDescent="0.25">
      <c r="A1304" s="92" t="s">
        <v>1464</v>
      </c>
      <c r="B1304" s="42" t="s">
        <v>1413</v>
      </c>
      <c r="C1304" s="350" t="s">
        <v>1414</v>
      </c>
      <c r="D1304" s="352">
        <v>30</v>
      </c>
      <c r="E1304" s="352">
        <v>400</v>
      </c>
      <c r="F1304" s="550">
        <v>399</v>
      </c>
      <c r="G1304" s="353"/>
      <c r="H1304" s="562"/>
      <c r="I1304" s="414"/>
      <c r="J1304" s="415"/>
      <c r="K1304" s="563"/>
      <c r="L1304" s="563"/>
      <c r="M1304" s="435"/>
    </row>
    <row r="1305" spans="1:13" ht="15.75" x14ac:dyDescent="0.25">
      <c r="A1305" s="92" t="s">
        <v>1464</v>
      </c>
      <c r="B1305" s="42" t="s">
        <v>1413</v>
      </c>
      <c r="C1305" s="350" t="s">
        <v>1414</v>
      </c>
      <c r="D1305" s="352">
        <v>39</v>
      </c>
      <c r="E1305" s="352">
        <v>100</v>
      </c>
      <c r="F1305" s="550">
        <v>96</v>
      </c>
      <c r="G1305" s="65"/>
      <c r="H1305" s="562"/>
      <c r="I1305" s="414"/>
      <c r="J1305" s="415"/>
      <c r="K1305" s="563"/>
      <c r="L1305" s="563"/>
      <c r="M1305" s="435"/>
    </row>
    <row r="1306" spans="1:13" ht="15.75" x14ac:dyDescent="0.25">
      <c r="A1306" s="92" t="s">
        <v>1464</v>
      </c>
      <c r="B1306" s="42" t="s">
        <v>1413</v>
      </c>
      <c r="C1306" s="350" t="s">
        <v>1414</v>
      </c>
      <c r="D1306" s="352">
        <v>7</v>
      </c>
      <c r="E1306" s="352">
        <v>160</v>
      </c>
      <c r="F1306" s="550">
        <v>134</v>
      </c>
      <c r="G1306" s="65"/>
      <c r="H1306" s="562"/>
      <c r="I1306" s="414"/>
      <c r="J1306" s="415"/>
      <c r="K1306" s="563"/>
      <c r="L1306" s="563"/>
      <c r="M1306" s="435"/>
    </row>
    <row r="1307" spans="1:13" ht="15.75" x14ac:dyDescent="0.25">
      <c r="A1307" s="92" t="s">
        <v>1464</v>
      </c>
      <c r="B1307" s="42" t="s">
        <v>1413</v>
      </c>
      <c r="C1307" s="350" t="s">
        <v>1414</v>
      </c>
      <c r="D1307" s="352">
        <v>8</v>
      </c>
      <c r="E1307" s="352">
        <v>250</v>
      </c>
      <c r="F1307" s="550">
        <v>173</v>
      </c>
      <c r="G1307" s="65"/>
      <c r="H1307" s="562"/>
      <c r="I1307" s="414"/>
      <c r="J1307" s="415"/>
      <c r="K1307" s="563"/>
      <c r="L1307" s="563"/>
      <c r="M1307" s="435"/>
    </row>
    <row r="1308" spans="1:13" ht="15.75" x14ac:dyDescent="0.25">
      <c r="A1308" s="92" t="s">
        <v>1464</v>
      </c>
      <c r="B1308" s="42" t="s">
        <v>1413</v>
      </c>
      <c r="C1308" s="350" t="s">
        <v>1414</v>
      </c>
      <c r="D1308" s="352">
        <v>9</v>
      </c>
      <c r="E1308" s="352">
        <v>160</v>
      </c>
      <c r="F1308" s="550">
        <v>103</v>
      </c>
      <c r="G1308" s="65"/>
      <c r="H1308" s="562"/>
      <c r="I1308" s="414"/>
      <c r="J1308" s="415"/>
      <c r="K1308" s="563"/>
      <c r="L1308" s="563"/>
      <c r="M1308" s="435"/>
    </row>
    <row r="1309" spans="1:13" ht="15.75" x14ac:dyDescent="0.25">
      <c r="A1309" s="92" t="s">
        <v>1464</v>
      </c>
      <c r="B1309" s="42" t="s">
        <v>1413</v>
      </c>
      <c r="C1309" s="350" t="s">
        <v>1414</v>
      </c>
      <c r="D1309" s="352">
        <v>10</v>
      </c>
      <c r="E1309" s="352">
        <v>100</v>
      </c>
      <c r="F1309" s="550">
        <v>81</v>
      </c>
      <c r="G1309" s="74"/>
      <c r="H1309" s="562"/>
      <c r="I1309" s="414"/>
      <c r="J1309" s="415"/>
      <c r="K1309" s="563"/>
      <c r="L1309" s="563"/>
      <c r="M1309" s="435"/>
    </row>
    <row r="1310" spans="1:13" ht="15.75" x14ac:dyDescent="0.25">
      <c r="A1310" s="92" t="s">
        <v>1464</v>
      </c>
      <c r="B1310" s="42" t="s">
        <v>1413</v>
      </c>
      <c r="C1310" s="350" t="s">
        <v>1414</v>
      </c>
      <c r="D1310" s="352">
        <v>11</v>
      </c>
      <c r="E1310" s="352">
        <v>160</v>
      </c>
      <c r="F1310" s="550">
        <v>138</v>
      </c>
      <c r="G1310" s="74"/>
      <c r="H1310" s="562"/>
      <c r="I1310" s="414"/>
      <c r="J1310" s="415"/>
      <c r="K1310" s="563"/>
      <c r="L1310" s="563"/>
      <c r="M1310" s="435"/>
    </row>
    <row r="1311" spans="1:13" ht="15.75" x14ac:dyDescent="0.25">
      <c r="A1311" s="92" t="s">
        <v>1464</v>
      </c>
      <c r="B1311" s="42" t="s">
        <v>1413</v>
      </c>
      <c r="C1311" s="350" t="s">
        <v>1414</v>
      </c>
      <c r="D1311" s="352">
        <v>12</v>
      </c>
      <c r="E1311" s="352">
        <v>100</v>
      </c>
      <c r="F1311" s="550">
        <v>75</v>
      </c>
      <c r="G1311" s="74"/>
      <c r="H1311" s="562"/>
      <c r="I1311" s="414"/>
      <c r="J1311" s="415"/>
      <c r="K1311" s="563"/>
      <c r="L1311" s="563"/>
      <c r="M1311" s="435"/>
    </row>
    <row r="1312" spans="1:13" ht="15.75" x14ac:dyDescent="0.25">
      <c r="A1312" s="92" t="s">
        <v>1464</v>
      </c>
      <c r="B1312" s="42" t="s">
        <v>1413</v>
      </c>
      <c r="C1312" s="350" t="s">
        <v>1414</v>
      </c>
      <c r="D1312" s="352">
        <v>13</v>
      </c>
      <c r="E1312" s="352">
        <v>160</v>
      </c>
      <c r="F1312" s="550">
        <v>159</v>
      </c>
      <c r="G1312" s="74"/>
      <c r="H1312" s="562"/>
      <c r="I1312" s="414"/>
      <c r="J1312" s="415"/>
      <c r="K1312" s="563"/>
      <c r="L1312" s="563"/>
      <c r="M1312" s="435"/>
    </row>
    <row r="1313" spans="1:13" ht="15.75" x14ac:dyDescent="0.25">
      <c r="A1313" s="92" t="s">
        <v>1464</v>
      </c>
      <c r="B1313" s="42" t="s">
        <v>1413</v>
      </c>
      <c r="C1313" s="350" t="s">
        <v>1414</v>
      </c>
      <c r="D1313" s="352">
        <v>16</v>
      </c>
      <c r="E1313" s="352">
        <v>160</v>
      </c>
      <c r="F1313" s="550">
        <v>133</v>
      </c>
      <c r="G1313" s="74"/>
      <c r="H1313" s="562"/>
      <c r="I1313" s="414"/>
      <c r="J1313" s="415"/>
      <c r="K1313" s="563"/>
      <c r="L1313" s="563"/>
      <c r="M1313" s="435"/>
    </row>
    <row r="1314" spans="1:13" ht="15.75" x14ac:dyDescent="0.25">
      <c r="A1314" s="92" t="s">
        <v>1464</v>
      </c>
      <c r="B1314" s="42" t="s">
        <v>1413</v>
      </c>
      <c r="C1314" s="350" t="s">
        <v>1414</v>
      </c>
      <c r="D1314" s="352">
        <v>47</v>
      </c>
      <c r="E1314" s="352">
        <v>100</v>
      </c>
      <c r="F1314" s="550">
        <v>72</v>
      </c>
      <c r="G1314" s="74"/>
      <c r="H1314" s="562"/>
      <c r="I1314" s="414"/>
      <c r="J1314" s="415"/>
      <c r="K1314" s="563"/>
      <c r="L1314" s="563"/>
      <c r="M1314" s="435"/>
    </row>
    <row r="1315" spans="1:13" ht="15.75" x14ac:dyDescent="0.25">
      <c r="A1315" s="92" t="s">
        <v>1464</v>
      </c>
      <c r="B1315" s="42" t="s">
        <v>1413</v>
      </c>
      <c r="C1315" s="350" t="s">
        <v>1414</v>
      </c>
      <c r="D1315" s="352">
        <v>49</v>
      </c>
      <c r="E1315" s="352">
        <v>400</v>
      </c>
      <c r="F1315" s="550">
        <v>269</v>
      </c>
      <c r="G1315" s="74"/>
      <c r="H1315" s="562"/>
      <c r="I1315" s="414"/>
      <c r="J1315" s="415"/>
      <c r="K1315" s="563"/>
      <c r="L1315" s="563"/>
      <c r="M1315" s="435"/>
    </row>
    <row r="1316" spans="1:13" ht="15.75" x14ac:dyDescent="0.25">
      <c r="A1316" s="92" t="s">
        <v>1464</v>
      </c>
      <c r="B1316" s="42" t="s">
        <v>1413</v>
      </c>
      <c r="C1316" s="350" t="s">
        <v>1414</v>
      </c>
      <c r="D1316" s="352">
        <v>51</v>
      </c>
      <c r="E1316" s="352">
        <v>160</v>
      </c>
      <c r="F1316" s="550">
        <v>154</v>
      </c>
      <c r="G1316" s="74"/>
      <c r="H1316" s="562"/>
      <c r="I1316" s="414"/>
      <c r="J1316" s="415"/>
      <c r="K1316" s="563"/>
      <c r="L1316" s="563"/>
      <c r="M1316" s="435"/>
    </row>
    <row r="1317" spans="1:13" ht="15.75" x14ac:dyDescent="0.25">
      <c r="A1317" s="92" t="s">
        <v>1464</v>
      </c>
      <c r="B1317" s="42" t="s">
        <v>1413</v>
      </c>
      <c r="C1317" s="350" t="s">
        <v>1414</v>
      </c>
      <c r="D1317" s="352">
        <v>2</v>
      </c>
      <c r="E1317" s="352">
        <v>100</v>
      </c>
      <c r="F1317" s="550">
        <v>53</v>
      </c>
      <c r="G1317" s="74"/>
      <c r="H1317" s="562"/>
      <c r="I1317" s="414"/>
      <c r="J1317" s="415"/>
      <c r="K1317" s="563"/>
      <c r="L1317" s="563"/>
      <c r="M1317" s="435"/>
    </row>
    <row r="1318" spans="1:13" ht="15.75" x14ac:dyDescent="0.25">
      <c r="A1318" s="92" t="s">
        <v>1464</v>
      </c>
      <c r="B1318" s="42" t="s">
        <v>1413</v>
      </c>
      <c r="C1318" s="350" t="s">
        <v>1414</v>
      </c>
      <c r="D1318" s="352">
        <v>19</v>
      </c>
      <c r="E1318" s="352">
        <v>160</v>
      </c>
      <c r="F1318" s="550">
        <v>157</v>
      </c>
      <c r="G1318" s="74"/>
      <c r="H1318" s="562"/>
      <c r="I1318" s="414"/>
      <c r="J1318" s="415"/>
      <c r="K1318" s="563"/>
      <c r="L1318" s="563"/>
      <c r="M1318" s="435"/>
    </row>
    <row r="1319" spans="1:13" ht="15.75" x14ac:dyDescent="0.25">
      <c r="A1319" s="92" t="s">
        <v>1464</v>
      </c>
      <c r="B1319" s="42" t="s">
        <v>1413</v>
      </c>
      <c r="C1319" s="350" t="s">
        <v>1414</v>
      </c>
      <c r="D1319" s="352">
        <v>21</v>
      </c>
      <c r="E1319" s="352">
        <v>100</v>
      </c>
      <c r="F1319" s="550">
        <v>98</v>
      </c>
      <c r="G1319" s="74"/>
      <c r="H1319" s="562"/>
      <c r="I1319" s="414"/>
      <c r="J1319" s="415"/>
      <c r="K1319" s="563"/>
      <c r="L1319" s="563"/>
      <c r="M1319" s="435"/>
    </row>
    <row r="1320" spans="1:13" ht="15.75" x14ac:dyDescent="0.25">
      <c r="A1320" s="92" t="s">
        <v>1465</v>
      </c>
      <c r="B1320" s="42" t="s">
        <v>1413</v>
      </c>
      <c r="C1320" s="350" t="s">
        <v>1414</v>
      </c>
      <c r="D1320" s="352">
        <v>22</v>
      </c>
      <c r="E1320" s="352">
        <v>100</v>
      </c>
      <c r="F1320" s="550">
        <v>58</v>
      </c>
      <c r="G1320" s="74"/>
      <c r="H1320" s="562"/>
      <c r="I1320" s="414"/>
      <c r="J1320" s="415"/>
      <c r="K1320" s="563"/>
      <c r="L1320" s="563"/>
      <c r="M1320" s="435"/>
    </row>
    <row r="1321" spans="1:13" ht="15.75" x14ac:dyDescent="0.25">
      <c r="A1321" s="92" t="s">
        <v>1464</v>
      </c>
      <c r="B1321" s="42" t="s">
        <v>1413</v>
      </c>
      <c r="C1321" s="350" t="s">
        <v>1414</v>
      </c>
      <c r="D1321" s="352">
        <v>23</v>
      </c>
      <c r="E1321" s="352">
        <v>250</v>
      </c>
      <c r="F1321" s="550">
        <v>237</v>
      </c>
      <c r="G1321" s="74"/>
      <c r="H1321" s="562"/>
      <c r="I1321" s="414"/>
      <c r="J1321" s="415"/>
      <c r="K1321" s="563"/>
      <c r="L1321" s="563"/>
      <c r="M1321" s="435"/>
    </row>
    <row r="1322" spans="1:13" ht="15.75" x14ac:dyDescent="0.25">
      <c r="A1322" s="92" t="s">
        <v>1464</v>
      </c>
      <c r="B1322" s="42" t="s">
        <v>1413</v>
      </c>
      <c r="C1322" s="350" t="s">
        <v>1414</v>
      </c>
      <c r="D1322" s="352">
        <v>24</v>
      </c>
      <c r="E1322" s="352">
        <v>160</v>
      </c>
      <c r="F1322" s="550">
        <v>102</v>
      </c>
      <c r="G1322" s="74"/>
      <c r="H1322" s="562"/>
      <c r="I1322" s="414"/>
      <c r="J1322" s="415"/>
      <c r="K1322" s="563"/>
      <c r="L1322" s="563"/>
      <c r="M1322" s="435"/>
    </row>
    <row r="1323" spans="1:13" ht="15.75" x14ac:dyDescent="0.25">
      <c r="A1323" s="92" t="s">
        <v>1395</v>
      </c>
      <c r="B1323" s="42" t="s">
        <v>1413</v>
      </c>
      <c r="C1323" s="350" t="s">
        <v>1414</v>
      </c>
      <c r="D1323" s="352">
        <v>25</v>
      </c>
      <c r="E1323" s="352">
        <v>160</v>
      </c>
      <c r="F1323" s="550">
        <v>112</v>
      </c>
      <c r="G1323" s="74"/>
      <c r="H1323" s="562"/>
      <c r="I1323" s="414"/>
      <c r="J1323" s="415"/>
      <c r="K1323" s="563"/>
      <c r="L1323" s="563"/>
      <c r="M1323" s="435"/>
    </row>
    <row r="1324" spans="1:13" ht="15.75" x14ac:dyDescent="0.25">
      <c r="A1324" s="92" t="s">
        <v>1395</v>
      </c>
      <c r="B1324" s="42" t="s">
        <v>1413</v>
      </c>
      <c r="C1324" s="350" t="s">
        <v>1414</v>
      </c>
      <c r="D1324" s="352">
        <v>26</v>
      </c>
      <c r="E1324" s="352">
        <v>250</v>
      </c>
      <c r="F1324" s="550">
        <v>198</v>
      </c>
      <c r="G1324" s="74"/>
      <c r="H1324" s="562"/>
      <c r="I1324" s="414"/>
      <c r="J1324" s="415"/>
      <c r="K1324" s="563"/>
      <c r="L1324" s="563"/>
      <c r="M1324" s="435"/>
    </row>
    <row r="1325" spans="1:13" ht="15.75" x14ac:dyDescent="0.25">
      <c r="A1325" s="92" t="s">
        <v>1395</v>
      </c>
      <c r="B1325" s="42" t="s">
        <v>1413</v>
      </c>
      <c r="C1325" s="350" t="s">
        <v>1414</v>
      </c>
      <c r="D1325" s="352">
        <v>52</v>
      </c>
      <c r="E1325" s="352">
        <v>250</v>
      </c>
      <c r="F1325" s="550">
        <v>194</v>
      </c>
      <c r="G1325" s="74"/>
      <c r="H1325" s="562"/>
      <c r="I1325" s="414"/>
      <c r="J1325" s="415"/>
      <c r="K1325" s="563"/>
      <c r="L1325" s="563"/>
      <c r="M1325" s="435"/>
    </row>
    <row r="1326" spans="1:13" ht="15.75" x14ac:dyDescent="0.25">
      <c r="A1326" s="92" t="s">
        <v>1415</v>
      </c>
      <c r="B1326" s="42" t="s">
        <v>1415</v>
      </c>
      <c r="C1326" s="350" t="s">
        <v>1414</v>
      </c>
      <c r="D1326" s="352">
        <v>31</v>
      </c>
      <c r="E1326" s="352">
        <v>160</v>
      </c>
      <c r="F1326" s="550">
        <v>140</v>
      </c>
      <c r="G1326" s="74"/>
      <c r="H1326" s="562"/>
      <c r="I1326" s="414"/>
      <c r="J1326" s="415"/>
      <c r="K1326" s="563"/>
      <c r="L1326" s="563"/>
      <c r="M1326" s="435"/>
    </row>
    <row r="1327" spans="1:13" ht="15.75" x14ac:dyDescent="0.25">
      <c r="A1327" s="92" t="s">
        <v>1415</v>
      </c>
      <c r="B1327" s="42" t="s">
        <v>1415</v>
      </c>
      <c r="C1327" s="350" t="s">
        <v>1414</v>
      </c>
      <c r="D1327" s="352">
        <v>32</v>
      </c>
      <c r="E1327" s="352">
        <v>400</v>
      </c>
      <c r="F1327" s="550">
        <v>358</v>
      </c>
      <c r="G1327" s="74"/>
      <c r="H1327" s="562"/>
      <c r="I1327" s="414"/>
      <c r="J1327" s="415"/>
      <c r="K1327" s="563"/>
      <c r="L1327" s="563"/>
      <c r="M1327" s="435"/>
    </row>
    <row r="1328" spans="1:13" ht="15.75" x14ac:dyDescent="0.25">
      <c r="A1328" s="92" t="s">
        <v>1415</v>
      </c>
      <c r="B1328" s="42" t="s">
        <v>1415</v>
      </c>
      <c r="C1328" s="350" t="s">
        <v>1414</v>
      </c>
      <c r="D1328" s="176" t="s">
        <v>178</v>
      </c>
      <c r="E1328" s="176">
        <v>400</v>
      </c>
      <c r="F1328" s="550">
        <v>362</v>
      </c>
      <c r="G1328" s="74"/>
      <c r="H1328" s="562"/>
      <c r="I1328" s="414"/>
      <c r="J1328" s="415"/>
      <c r="K1328" s="289"/>
      <c r="L1328" s="289"/>
      <c r="M1328" s="435"/>
    </row>
    <row r="1329" spans="1:13" ht="15.75" x14ac:dyDescent="0.25">
      <c r="A1329" s="92" t="s">
        <v>1415</v>
      </c>
      <c r="B1329" s="42" t="s">
        <v>1415</v>
      </c>
      <c r="C1329" s="350" t="s">
        <v>1414</v>
      </c>
      <c r="D1329" s="178" t="s">
        <v>179</v>
      </c>
      <c r="E1329" s="178">
        <v>63</v>
      </c>
      <c r="F1329" s="550">
        <v>42</v>
      </c>
      <c r="G1329" s="74"/>
      <c r="H1329" s="562"/>
      <c r="I1329" s="414"/>
      <c r="J1329" s="415"/>
      <c r="K1329" s="289"/>
      <c r="L1329" s="289"/>
      <c r="M1329" s="435"/>
    </row>
    <row r="1330" spans="1:13" ht="15.75" x14ac:dyDescent="0.25">
      <c r="A1330" s="92" t="s">
        <v>1415</v>
      </c>
      <c r="B1330" s="42" t="s">
        <v>1415</v>
      </c>
      <c r="C1330" s="350" t="s">
        <v>1414</v>
      </c>
      <c r="D1330" s="178" t="s">
        <v>180</v>
      </c>
      <c r="E1330" s="178">
        <v>400</v>
      </c>
      <c r="F1330" s="550">
        <v>368</v>
      </c>
      <c r="G1330" s="74"/>
      <c r="H1330" s="562"/>
      <c r="I1330" s="414"/>
      <c r="J1330" s="415"/>
      <c r="K1330" s="289"/>
      <c r="L1330" s="289"/>
      <c r="M1330" s="435"/>
    </row>
    <row r="1331" spans="1:13" ht="15.75" x14ac:dyDescent="0.25">
      <c r="A1331" s="92" t="s">
        <v>1415</v>
      </c>
      <c r="B1331" s="42" t="s">
        <v>1415</v>
      </c>
      <c r="C1331" s="350" t="s">
        <v>1414</v>
      </c>
      <c r="D1331" s="178" t="s">
        <v>181</v>
      </c>
      <c r="E1331" s="178">
        <v>250</v>
      </c>
      <c r="F1331" s="550">
        <v>233</v>
      </c>
      <c r="G1331" s="74"/>
      <c r="H1331" s="562"/>
      <c r="I1331" s="414"/>
      <c r="J1331" s="415"/>
      <c r="K1331" s="289"/>
      <c r="L1331" s="289"/>
      <c r="M1331" s="435"/>
    </row>
    <row r="1332" spans="1:13" ht="15.75" x14ac:dyDescent="0.25">
      <c r="A1332" s="92" t="s">
        <v>1415</v>
      </c>
      <c r="B1332" s="42" t="s">
        <v>1415</v>
      </c>
      <c r="C1332" s="350" t="s">
        <v>1414</v>
      </c>
      <c r="D1332" s="178" t="s">
        <v>182</v>
      </c>
      <c r="E1332" s="178">
        <v>160</v>
      </c>
      <c r="F1332" s="550">
        <v>140</v>
      </c>
      <c r="G1332" s="74"/>
      <c r="H1332" s="562"/>
      <c r="I1332" s="414"/>
      <c r="J1332" s="415"/>
      <c r="K1332" s="289"/>
      <c r="L1332" s="289"/>
      <c r="M1332" s="435"/>
    </row>
    <row r="1333" spans="1:13" ht="15.75" x14ac:dyDescent="0.25">
      <c r="A1333" s="92" t="s">
        <v>1415</v>
      </c>
      <c r="B1333" s="42" t="s">
        <v>1415</v>
      </c>
      <c r="C1333" s="350" t="s">
        <v>1414</v>
      </c>
      <c r="D1333" s="178" t="s">
        <v>183</v>
      </c>
      <c r="E1333" s="178">
        <v>250</v>
      </c>
      <c r="F1333" s="550">
        <v>199</v>
      </c>
      <c r="G1333" s="74"/>
      <c r="H1333" s="562"/>
      <c r="I1333" s="414"/>
      <c r="J1333" s="415"/>
      <c r="K1333" s="289"/>
      <c r="L1333" s="289"/>
      <c r="M1333" s="435"/>
    </row>
    <row r="1334" spans="1:13" ht="15.75" x14ac:dyDescent="0.25">
      <c r="A1334" s="92" t="s">
        <v>1415</v>
      </c>
      <c r="B1334" s="42" t="s">
        <v>1415</v>
      </c>
      <c r="C1334" s="350" t="s">
        <v>1414</v>
      </c>
      <c r="D1334" s="178" t="s">
        <v>184</v>
      </c>
      <c r="E1334" s="178">
        <v>400</v>
      </c>
      <c r="F1334" s="550">
        <v>341</v>
      </c>
      <c r="G1334" s="74"/>
      <c r="H1334" s="562"/>
      <c r="I1334" s="414"/>
      <c r="J1334" s="415"/>
      <c r="K1334" s="289"/>
      <c r="L1334" s="289"/>
      <c r="M1334" s="435"/>
    </row>
    <row r="1335" spans="1:13" ht="15.75" x14ac:dyDescent="0.25">
      <c r="A1335" s="92" t="s">
        <v>1415</v>
      </c>
      <c r="B1335" s="42" t="s">
        <v>1415</v>
      </c>
      <c r="C1335" s="350" t="s">
        <v>1414</v>
      </c>
      <c r="D1335" s="178" t="s">
        <v>185</v>
      </c>
      <c r="E1335" s="178">
        <v>400</v>
      </c>
      <c r="F1335" s="550">
        <v>265</v>
      </c>
      <c r="G1335" s="74"/>
      <c r="H1335" s="562"/>
      <c r="I1335" s="414"/>
      <c r="J1335" s="415"/>
      <c r="K1335" s="289"/>
      <c r="L1335" s="289"/>
      <c r="M1335" s="435"/>
    </row>
    <row r="1336" spans="1:13" ht="15.75" x14ac:dyDescent="0.25">
      <c r="A1336" s="92" t="s">
        <v>1415</v>
      </c>
      <c r="B1336" s="42" t="s">
        <v>1415</v>
      </c>
      <c r="C1336" s="350" t="s">
        <v>1414</v>
      </c>
      <c r="D1336" s="178" t="s">
        <v>186</v>
      </c>
      <c r="E1336" s="178">
        <v>630</v>
      </c>
      <c r="F1336" s="550">
        <v>555</v>
      </c>
      <c r="G1336" s="74"/>
      <c r="H1336" s="562"/>
      <c r="I1336" s="414"/>
      <c r="J1336" s="415"/>
      <c r="K1336" s="289"/>
      <c r="L1336" s="289"/>
      <c r="M1336" s="435"/>
    </row>
    <row r="1337" spans="1:13" ht="15.75" x14ac:dyDescent="0.25">
      <c r="A1337" s="92" t="s">
        <v>1415</v>
      </c>
      <c r="B1337" s="42" t="s">
        <v>1415</v>
      </c>
      <c r="C1337" s="350" t="s">
        <v>1414</v>
      </c>
      <c r="D1337" s="178" t="s">
        <v>187</v>
      </c>
      <c r="E1337" s="178">
        <v>250</v>
      </c>
      <c r="F1337" s="550">
        <v>178</v>
      </c>
      <c r="G1337" s="74"/>
      <c r="H1337" s="562"/>
      <c r="I1337" s="414"/>
      <c r="J1337" s="415"/>
      <c r="K1337" s="289"/>
      <c r="L1337" s="289"/>
      <c r="M1337" s="435"/>
    </row>
    <row r="1338" spans="1:13" ht="15.75" x14ac:dyDescent="0.25">
      <c r="A1338" s="92" t="s">
        <v>1415</v>
      </c>
      <c r="B1338" s="42" t="s">
        <v>1415</v>
      </c>
      <c r="C1338" s="350" t="s">
        <v>1414</v>
      </c>
      <c r="D1338" s="178" t="s">
        <v>188</v>
      </c>
      <c r="E1338" s="178">
        <v>400</v>
      </c>
      <c r="F1338" s="550">
        <v>358</v>
      </c>
      <c r="G1338" s="74"/>
      <c r="H1338" s="562"/>
      <c r="I1338" s="414"/>
      <c r="J1338" s="415"/>
      <c r="K1338" s="289"/>
      <c r="L1338" s="289"/>
      <c r="M1338" s="435"/>
    </row>
    <row r="1339" spans="1:13" ht="15.75" x14ac:dyDescent="0.25">
      <c r="A1339" s="92" t="s">
        <v>1415</v>
      </c>
      <c r="B1339" s="42" t="s">
        <v>1415</v>
      </c>
      <c r="C1339" s="350" t="s">
        <v>1414</v>
      </c>
      <c r="D1339" s="178" t="s">
        <v>189</v>
      </c>
      <c r="E1339" s="178">
        <v>160</v>
      </c>
      <c r="F1339" s="550">
        <v>85</v>
      </c>
      <c r="G1339" s="74"/>
      <c r="H1339" s="562"/>
      <c r="I1339" s="414"/>
      <c r="J1339" s="415"/>
      <c r="K1339" s="289"/>
      <c r="L1339" s="289"/>
      <c r="M1339" s="435"/>
    </row>
    <row r="1340" spans="1:13" ht="15.75" x14ac:dyDescent="0.25">
      <c r="A1340" s="92" t="s">
        <v>1415</v>
      </c>
      <c r="B1340" s="42" t="s">
        <v>1415</v>
      </c>
      <c r="C1340" s="350" t="s">
        <v>1414</v>
      </c>
      <c r="D1340" s="178" t="s">
        <v>190</v>
      </c>
      <c r="E1340" s="178">
        <v>400</v>
      </c>
      <c r="F1340" s="550">
        <v>298</v>
      </c>
      <c r="G1340" s="74"/>
      <c r="H1340" s="562"/>
      <c r="I1340" s="414"/>
      <c r="J1340" s="415"/>
      <c r="K1340" s="289"/>
      <c r="L1340" s="289"/>
      <c r="M1340" s="435"/>
    </row>
    <row r="1341" spans="1:13" ht="15.75" x14ac:dyDescent="0.25">
      <c r="A1341" s="92" t="s">
        <v>1415</v>
      </c>
      <c r="B1341" s="42" t="s">
        <v>1415</v>
      </c>
      <c r="C1341" s="350" t="s">
        <v>1414</v>
      </c>
      <c r="D1341" s="350" t="s">
        <v>191</v>
      </c>
      <c r="E1341" s="350">
        <v>400</v>
      </c>
      <c r="F1341" s="550">
        <v>354</v>
      </c>
      <c r="G1341" s="74"/>
      <c r="H1341" s="562"/>
      <c r="I1341" s="414"/>
      <c r="J1341" s="415"/>
      <c r="K1341" s="415"/>
      <c r="L1341" s="415"/>
      <c r="M1341" s="435"/>
    </row>
    <row r="1342" spans="1:13" ht="15.75" x14ac:dyDescent="0.25">
      <c r="A1342" s="92" t="s">
        <v>1415</v>
      </c>
      <c r="B1342" s="42" t="s">
        <v>1415</v>
      </c>
      <c r="C1342" s="350" t="s">
        <v>1414</v>
      </c>
      <c r="D1342" s="350" t="s">
        <v>192</v>
      </c>
      <c r="E1342" s="350">
        <v>160</v>
      </c>
      <c r="F1342" s="550">
        <v>144</v>
      </c>
      <c r="G1342" s="74"/>
      <c r="H1342" s="562"/>
      <c r="I1342" s="414"/>
      <c r="J1342" s="415"/>
      <c r="K1342" s="415"/>
      <c r="L1342" s="415"/>
      <c r="M1342" s="435"/>
    </row>
    <row r="1343" spans="1:13" ht="15.75" x14ac:dyDescent="0.25">
      <c r="A1343" s="92" t="s">
        <v>1466</v>
      </c>
      <c r="B1343" s="42" t="s">
        <v>1415</v>
      </c>
      <c r="C1343" s="350" t="s">
        <v>1414</v>
      </c>
      <c r="D1343" s="350" t="s">
        <v>193</v>
      </c>
      <c r="E1343" s="350">
        <v>250</v>
      </c>
      <c r="F1343" s="550">
        <v>177</v>
      </c>
      <c r="G1343" s="74"/>
      <c r="H1343" s="562"/>
      <c r="I1343" s="414"/>
      <c r="J1343" s="415"/>
      <c r="K1343" s="415"/>
      <c r="L1343" s="415"/>
      <c r="M1343" s="435"/>
    </row>
    <row r="1344" spans="1:13" ht="15.75" x14ac:dyDescent="0.25">
      <c r="A1344" s="92" t="s">
        <v>1466</v>
      </c>
      <c r="B1344" s="42" t="s">
        <v>1415</v>
      </c>
      <c r="C1344" s="350" t="s">
        <v>1414</v>
      </c>
      <c r="D1344" s="350" t="s">
        <v>194</v>
      </c>
      <c r="E1344" s="350">
        <v>250</v>
      </c>
      <c r="F1344" s="550">
        <v>226</v>
      </c>
      <c r="G1344" s="74"/>
      <c r="H1344" s="562"/>
      <c r="I1344" s="414"/>
      <c r="J1344" s="415"/>
      <c r="K1344" s="415"/>
      <c r="L1344" s="415"/>
      <c r="M1344" s="435"/>
    </row>
    <row r="1345" spans="1:13" ht="15.75" x14ac:dyDescent="0.25">
      <c r="A1345" s="92" t="s">
        <v>1466</v>
      </c>
      <c r="B1345" s="42" t="s">
        <v>1415</v>
      </c>
      <c r="C1345" s="350" t="s">
        <v>1414</v>
      </c>
      <c r="D1345" s="599" t="s">
        <v>195</v>
      </c>
      <c r="E1345" s="350">
        <v>400</v>
      </c>
      <c r="F1345" s="550">
        <v>208</v>
      </c>
      <c r="G1345" s="74"/>
      <c r="H1345" s="562"/>
      <c r="I1345" s="414"/>
      <c r="J1345" s="415"/>
      <c r="K1345" s="610"/>
      <c r="L1345" s="415"/>
      <c r="M1345" s="435"/>
    </row>
    <row r="1346" spans="1:13" ht="15.75" x14ac:dyDescent="0.25">
      <c r="A1346" s="92" t="s">
        <v>1466</v>
      </c>
      <c r="B1346" s="42" t="s">
        <v>1415</v>
      </c>
      <c r="C1346" s="350" t="s">
        <v>1414</v>
      </c>
      <c r="D1346" s="600"/>
      <c r="E1346" s="350">
        <v>400</v>
      </c>
      <c r="F1346" s="550">
        <v>284</v>
      </c>
      <c r="G1346" s="74"/>
      <c r="H1346" s="562"/>
      <c r="I1346" s="414"/>
      <c r="J1346" s="415"/>
      <c r="K1346" s="610"/>
      <c r="L1346" s="415"/>
      <c r="M1346" s="435"/>
    </row>
    <row r="1347" spans="1:13" ht="15.75" x14ac:dyDescent="0.25">
      <c r="A1347" s="92" t="s">
        <v>1466</v>
      </c>
      <c r="B1347" s="42" t="s">
        <v>1415</v>
      </c>
      <c r="C1347" s="350" t="s">
        <v>1414</v>
      </c>
      <c r="D1347" s="599" t="s">
        <v>196</v>
      </c>
      <c r="E1347" s="350">
        <v>160</v>
      </c>
      <c r="F1347" s="550">
        <v>122</v>
      </c>
      <c r="G1347" s="74"/>
      <c r="H1347" s="562"/>
      <c r="I1347" s="414"/>
      <c r="J1347" s="415"/>
      <c r="K1347" s="610"/>
      <c r="L1347" s="415"/>
      <c r="M1347" s="435"/>
    </row>
    <row r="1348" spans="1:13" ht="15.75" x14ac:dyDescent="0.25">
      <c r="A1348" s="92" t="s">
        <v>1415</v>
      </c>
      <c r="B1348" s="42" t="s">
        <v>1415</v>
      </c>
      <c r="C1348" s="350" t="s">
        <v>1414</v>
      </c>
      <c r="D1348" s="600"/>
      <c r="E1348" s="350"/>
      <c r="F1348" s="550"/>
      <c r="G1348" s="74"/>
      <c r="H1348" s="562"/>
      <c r="I1348" s="414"/>
      <c r="J1348" s="415"/>
      <c r="K1348" s="610"/>
      <c r="L1348" s="415"/>
      <c r="M1348" s="435"/>
    </row>
    <row r="1349" spans="1:13" ht="15.75" x14ac:dyDescent="0.25">
      <c r="A1349" s="92" t="s">
        <v>1415</v>
      </c>
      <c r="B1349" s="42" t="s">
        <v>1415</v>
      </c>
      <c r="C1349" s="350" t="s">
        <v>1414</v>
      </c>
      <c r="D1349" s="350" t="s">
        <v>197</v>
      </c>
      <c r="E1349" s="350">
        <v>400</v>
      </c>
      <c r="F1349" s="550">
        <v>257</v>
      </c>
      <c r="G1349" s="74"/>
      <c r="H1349" s="562"/>
      <c r="I1349" s="414"/>
      <c r="J1349" s="415"/>
      <c r="K1349" s="415"/>
      <c r="L1349" s="415"/>
      <c r="M1349" s="435"/>
    </row>
    <row r="1350" spans="1:13" ht="15.75" x14ac:dyDescent="0.25">
      <c r="A1350" s="92" t="s">
        <v>1415</v>
      </c>
      <c r="B1350" s="42" t="s">
        <v>1415</v>
      </c>
      <c r="C1350" s="350" t="s">
        <v>1414</v>
      </c>
      <c r="D1350" s="599" t="s">
        <v>198</v>
      </c>
      <c r="E1350" s="599">
        <v>630</v>
      </c>
      <c r="F1350" s="608">
        <v>439</v>
      </c>
      <c r="G1350" s="74"/>
      <c r="H1350" s="562"/>
      <c r="I1350" s="414"/>
      <c r="J1350" s="415"/>
      <c r="K1350" s="610"/>
      <c r="L1350" s="610"/>
      <c r="M1350" s="612"/>
    </row>
    <row r="1351" spans="1:13" ht="15.75" x14ac:dyDescent="0.25">
      <c r="A1351" s="92" t="s">
        <v>1415</v>
      </c>
      <c r="B1351" s="42" t="s">
        <v>1415</v>
      </c>
      <c r="C1351" s="350" t="s">
        <v>1414</v>
      </c>
      <c r="D1351" s="600"/>
      <c r="E1351" s="607"/>
      <c r="F1351" s="609"/>
      <c r="G1351" s="74"/>
      <c r="H1351" s="562"/>
      <c r="I1351" s="414"/>
      <c r="J1351" s="415"/>
      <c r="K1351" s="610"/>
      <c r="L1351" s="611"/>
      <c r="M1351" s="612"/>
    </row>
    <row r="1352" spans="1:13" ht="15.75" x14ac:dyDescent="0.25">
      <c r="A1352" s="92" t="s">
        <v>1415</v>
      </c>
      <c r="B1352" s="42" t="s">
        <v>1415</v>
      </c>
      <c r="C1352" s="350" t="s">
        <v>1414</v>
      </c>
      <c r="D1352" s="350" t="s">
        <v>199</v>
      </c>
      <c r="E1352" s="350">
        <v>400</v>
      </c>
      <c r="F1352" s="550">
        <v>299</v>
      </c>
      <c r="G1352" s="74"/>
      <c r="H1352" s="562"/>
      <c r="I1352" s="414"/>
      <c r="J1352" s="415"/>
      <c r="K1352" s="415"/>
      <c r="L1352" s="415"/>
      <c r="M1352" s="435"/>
    </row>
    <row r="1353" spans="1:13" ht="15.75" x14ac:dyDescent="0.25">
      <c r="A1353" s="92" t="s">
        <v>1415</v>
      </c>
      <c r="B1353" s="42" t="s">
        <v>1415</v>
      </c>
      <c r="C1353" s="350" t="s">
        <v>1414</v>
      </c>
      <c r="D1353" s="599" t="s">
        <v>200</v>
      </c>
      <c r="E1353" s="350">
        <v>400</v>
      </c>
      <c r="F1353" s="550">
        <v>355</v>
      </c>
      <c r="G1353" s="74"/>
      <c r="H1353" s="562"/>
      <c r="I1353" s="414"/>
      <c r="J1353" s="415"/>
      <c r="K1353" s="610"/>
      <c r="L1353" s="415"/>
      <c r="M1353" s="435"/>
    </row>
    <row r="1354" spans="1:13" ht="15.75" x14ac:dyDescent="0.25">
      <c r="A1354" s="92" t="s">
        <v>1415</v>
      </c>
      <c r="B1354" s="42" t="s">
        <v>1415</v>
      </c>
      <c r="C1354" s="350" t="s">
        <v>1414</v>
      </c>
      <c r="D1354" s="600"/>
      <c r="E1354" s="350">
        <v>400</v>
      </c>
      <c r="F1354" s="550">
        <v>372</v>
      </c>
      <c r="G1354" s="74"/>
      <c r="H1354" s="562"/>
      <c r="I1354" s="414"/>
      <c r="J1354" s="415"/>
      <c r="K1354" s="610"/>
      <c r="L1354" s="415"/>
      <c r="M1354" s="435"/>
    </row>
    <row r="1355" spans="1:13" ht="15.75" x14ac:dyDescent="0.25">
      <c r="A1355" s="92" t="s">
        <v>1415</v>
      </c>
      <c r="B1355" s="42" t="s">
        <v>1415</v>
      </c>
      <c r="C1355" s="350" t="s">
        <v>1414</v>
      </c>
      <c r="D1355" s="350" t="s">
        <v>201</v>
      </c>
      <c r="E1355" s="350">
        <v>400</v>
      </c>
      <c r="F1355" s="550" t="s">
        <v>854</v>
      </c>
      <c r="G1355" s="74"/>
      <c r="H1355" s="562"/>
      <c r="I1355" s="414"/>
      <c r="J1355" s="415"/>
      <c r="K1355" s="415"/>
      <c r="L1355" s="415"/>
      <c r="M1355" s="435"/>
    </row>
    <row r="1356" spans="1:13" ht="15.75" x14ac:dyDescent="0.25">
      <c r="A1356" s="92" t="s">
        <v>1415</v>
      </c>
      <c r="B1356" s="42" t="s">
        <v>1415</v>
      </c>
      <c r="C1356" s="350" t="s">
        <v>1414</v>
      </c>
      <c r="D1356" s="350" t="s">
        <v>202</v>
      </c>
      <c r="E1356" s="350">
        <v>400</v>
      </c>
      <c r="F1356" s="550">
        <v>267</v>
      </c>
      <c r="G1356" s="74"/>
      <c r="H1356" s="562"/>
      <c r="I1356" s="414"/>
      <c r="J1356" s="415"/>
      <c r="K1356" s="415"/>
      <c r="L1356" s="415"/>
      <c r="M1356" s="435"/>
    </row>
    <row r="1357" spans="1:13" ht="15.75" x14ac:dyDescent="0.25">
      <c r="A1357" s="92" t="s">
        <v>1415</v>
      </c>
      <c r="B1357" s="42" t="s">
        <v>1415</v>
      </c>
      <c r="C1357" s="350" t="s">
        <v>1414</v>
      </c>
      <c r="D1357" s="350" t="s">
        <v>203</v>
      </c>
      <c r="E1357" s="350">
        <v>630</v>
      </c>
      <c r="F1357" s="550">
        <v>518</v>
      </c>
      <c r="G1357" s="74"/>
      <c r="H1357" s="562"/>
      <c r="I1357" s="414"/>
      <c r="J1357" s="415"/>
      <c r="K1357" s="415"/>
      <c r="L1357" s="415"/>
      <c r="M1357" s="435"/>
    </row>
    <row r="1358" spans="1:13" ht="15.75" x14ac:dyDescent="0.25">
      <c r="A1358" s="92" t="s">
        <v>1415</v>
      </c>
      <c r="B1358" s="42" t="s">
        <v>1415</v>
      </c>
      <c r="C1358" s="350" t="s">
        <v>1414</v>
      </c>
      <c r="D1358" s="350" t="s">
        <v>204</v>
      </c>
      <c r="E1358" s="350">
        <v>250</v>
      </c>
      <c r="F1358" s="550">
        <v>174</v>
      </c>
      <c r="G1358" s="74"/>
      <c r="H1358" s="562"/>
      <c r="I1358" s="414"/>
      <c r="J1358" s="415"/>
      <c r="K1358" s="415"/>
      <c r="L1358" s="415"/>
      <c r="M1358" s="435"/>
    </row>
    <row r="1359" spans="1:13" ht="15.75" x14ac:dyDescent="0.25">
      <c r="A1359" s="92" t="s">
        <v>1415</v>
      </c>
      <c r="B1359" s="42" t="s">
        <v>1415</v>
      </c>
      <c r="C1359" s="350" t="s">
        <v>1414</v>
      </c>
      <c r="D1359" s="350" t="s">
        <v>205</v>
      </c>
      <c r="E1359" s="350">
        <v>250</v>
      </c>
      <c r="F1359" s="550">
        <v>196</v>
      </c>
      <c r="G1359" s="74"/>
      <c r="H1359" s="562"/>
      <c r="I1359" s="414"/>
      <c r="J1359" s="415"/>
      <c r="K1359" s="415"/>
      <c r="L1359" s="415"/>
      <c r="M1359" s="435"/>
    </row>
    <row r="1360" spans="1:13" ht="15.75" x14ac:dyDescent="0.25">
      <c r="A1360" s="92" t="s">
        <v>1415</v>
      </c>
      <c r="B1360" s="42" t="s">
        <v>1415</v>
      </c>
      <c r="C1360" s="350" t="s">
        <v>1414</v>
      </c>
      <c r="D1360" s="350" t="s">
        <v>206</v>
      </c>
      <c r="E1360" s="350">
        <v>320</v>
      </c>
      <c r="F1360" s="550">
        <v>254</v>
      </c>
      <c r="G1360" s="74"/>
      <c r="H1360" s="562"/>
      <c r="I1360" s="414"/>
      <c r="J1360" s="415"/>
      <c r="K1360" s="415"/>
      <c r="L1360" s="415"/>
      <c r="M1360" s="435"/>
    </row>
    <row r="1361" spans="1:13" ht="15.75" x14ac:dyDescent="0.25">
      <c r="A1361" s="92" t="s">
        <v>1415</v>
      </c>
      <c r="B1361" s="42" t="s">
        <v>1415</v>
      </c>
      <c r="C1361" s="350" t="s">
        <v>1414</v>
      </c>
      <c r="D1361" s="350" t="s">
        <v>207</v>
      </c>
      <c r="E1361" s="350">
        <v>250</v>
      </c>
      <c r="F1361" s="550">
        <v>219</v>
      </c>
      <c r="G1361" s="74"/>
      <c r="H1361" s="562"/>
      <c r="I1361" s="414"/>
      <c r="J1361" s="415"/>
      <c r="K1361" s="415"/>
      <c r="L1361" s="415"/>
      <c r="M1361" s="435"/>
    </row>
    <row r="1362" spans="1:13" ht="15.75" x14ac:dyDescent="0.25">
      <c r="A1362" s="92" t="s">
        <v>1415</v>
      </c>
      <c r="B1362" s="42" t="s">
        <v>1415</v>
      </c>
      <c r="C1362" s="350" t="s">
        <v>1414</v>
      </c>
      <c r="D1362" s="350" t="s">
        <v>208</v>
      </c>
      <c r="E1362" s="350">
        <v>250</v>
      </c>
      <c r="F1362" s="550">
        <v>244</v>
      </c>
      <c r="G1362" s="74"/>
      <c r="H1362" s="562"/>
      <c r="I1362" s="414"/>
      <c r="J1362" s="415"/>
      <c r="K1362" s="415"/>
      <c r="L1362" s="415"/>
      <c r="M1362" s="435"/>
    </row>
    <row r="1363" spans="1:13" ht="15.75" x14ac:dyDescent="0.25">
      <c r="A1363" s="92" t="s">
        <v>1415</v>
      </c>
      <c r="B1363" s="42" t="s">
        <v>1415</v>
      </c>
      <c r="C1363" s="350" t="s">
        <v>1414</v>
      </c>
      <c r="D1363" s="350" t="s">
        <v>209</v>
      </c>
      <c r="E1363" s="350">
        <v>630</v>
      </c>
      <c r="F1363" s="550">
        <v>543</v>
      </c>
      <c r="G1363" s="74"/>
      <c r="H1363" s="562"/>
      <c r="I1363" s="414"/>
      <c r="J1363" s="415"/>
      <c r="K1363" s="415"/>
      <c r="L1363" s="415"/>
      <c r="M1363" s="435"/>
    </row>
    <row r="1364" spans="1:13" ht="15.75" x14ac:dyDescent="0.25">
      <c r="A1364" s="92" t="s">
        <v>1415</v>
      </c>
      <c r="B1364" s="42" t="s">
        <v>1415</v>
      </c>
      <c r="C1364" s="350" t="s">
        <v>1414</v>
      </c>
      <c r="D1364" s="350" t="s">
        <v>210</v>
      </c>
      <c r="E1364" s="350">
        <v>400</v>
      </c>
      <c r="F1364" s="550">
        <v>221</v>
      </c>
      <c r="G1364" s="74"/>
      <c r="H1364" s="562"/>
      <c r="I1364" s="414"/>
      <c r="J1364" s="415"/>
      <c r="K1364" s="415"/>
      <c r="L1364" s="415"/>
      <c r="M1364" s="435"/>
    </row>
    <row r="1365" spans="1:13" ht="15.75" x14ac:dyDescent="0.25">
      <c r="A1365" s="92" t="s">
        <v>1415</v>
      </c>
      <c r="B1365" s="42" t="s">
        <v>1415</v>
      </c>
      <c r="C1365" s="350" t="s">
        <v>1414</v>
      </c>
      <c r="D1365" s="350" t="s">
        <v>211</v>
      </c>
      <c r="E1365" s="350">
        <v>630</v>
      </c>
      <c r="F1365" s="550">
        <v>420</v>
      </c>
      <c r="G1365" s="74"/>
      <c r="H1365" s="562"/>
      <c r="I1365" s="414"/>
      <c r="J1365" s="415"/>
      <c r="K1365" s="415"/>
      <c r="L1365" s="415"/>
      <c r="M1365" s="435"/>
    </row>
    <row r="1366" spans="1:13" ht="15.75" x14ac:dyDescent="0.25">
      <c r="A1366" s="92" t="s">
        <v>1415</v>
      </c>
      <c r="B1366" s="42" t="s">
        <v>1415</v>
      </c>
      <c r="C1366" s="350" t="s">
        <v>1414</v>
      </c>
      <c r="D1366" s="350" t="s">
        <v>212</v>
      </c>
      <c r="E1366" s="350">
        <v>400</v>
      </c>
      <c r="F1366" s="550">
        <v>368</v>
      </c>
      <c r="G1366" s="74"/>
      <c r="H1366" s="562"/>
      <c r="I1366" s="414"/>
      <c r="J1366" s="415"/>
      <c r="K1366" s="415"/>
      <c r="L1366" s="415"/>
      <c r="M1366" s="435"/>
    </row>
    <row r="1367" spans="1:13" ht="15.75" x14ac:dyDescent="0.25">
      <c r="A1367" s="92" t="s">
        <v>1415</v>
      </c>
      <c r="B1367" s="42" t="s">
        <v>1415</v>
      </c>
      <c r="C1367" s="350" t="s">
        <v>1414</v>
      </c>
      <c r="D1367" s="350" t="s">
        <v>213</v>
      </c>
      <c r="E1367" s="350">
        <v>630</v>
      </c>
      <c r="F1367" s="550">
        <v>453</v>
      </c>
      <c r="G1367" s="74"/>
      <c r="H1367" s="562"/>
      <c r="I1367" s="414"/>
      <c r="J1367" s="415"/>
      <c r="K1367" s="415"/>
      <c r="L1367" s="415"/>
      <c r="M1367" s="435"/>
    </row>
    <row r="1368" spans="1:13" ht="15.75" x14ac:dyDescent="0.25">
      <c r="A1368" s="92" t="s">
        <v>1415</v>
      </c>
      <c r="B1368" s="42" t="s">
        <v>1415</v>
      </c>
      <c r="C1368" s="350" t="s">
        <v>1414</v>
      </c>
      <c r="D1368" s="350" t="s">
        <v>214</v>
      </c>
      <c r="E1368" s="350">
        <v>180</v>
      </c>
      <c r="F1368" s="550">
        <v>100</v>
      </c>
      <c r="G1368" s="74"/>
      <c r="H1368" s="562"/>
      <c r="I1368" s="414"/>
      <c r="J1368" s="415"/>
      <c r="K1368" s="415"/>
      <c r="L1368" s="415"/>
      <c r="M1368" s="435"/>
    </row>
    <row r="1369" spans="1:13" ht="15.75" x14ac:dyDescent="0.25">
      <c r="A1369" s="92" t="s">
        <v>1415</v>
      </c>
      <c r="B1369" s="42" t="s">
        <v>1415</v>
      </c>
      <c r="C1369" s="350" t="s">
        <v>1414</v>
      </c>
      <c r="D1369" s="350" t="s">
        <v>215</v>
      </c>
      <c r="E1369" s="350">
        <v>320</v>
      </c>
      <c r="F1369" s="550">
        <v>293</v>
      </c>
      <c r="G1369" s="74"/>
      <c r="H1369" s="562"/>
      <c r="I1369" s="414"/>
      <c r="J1369" s="415"/>
      <c r="K1369" s="415"/>
      <c r="L1369" s="415"/>
      <c r="M1369" s="435"/>
    </row>
    <row r="1370" spans="1:13" ht="15.75" x14ac:dyDescent="0.25">
      <c r="A1370" s="92" t="s">
        <v>1415</v>
      </c>
      <c r="B1370" s="42" t="s">
        <v>1415</v>
      </c>
      <c r="C1370" s="350" t="s">
        <v>1414</v>
      </c>
      <c r="D1370" s="350" t="s">
        <v>216</v>
      </c>
      <c r="E1370" s="350">
        <v>400</v>
      </c>
      <c r="F1370" s="550">
        <v>294</v>
      </c>
      <c r="G1370" s="74"/>
      <c r="H1370" s="562"/>
      <c r="I1370" s="414"/>
      <c r="J1370" s="415"/>
      <c r="K1370" s="415"/>
      <c r="L1370" s="415"/>
      <c r="M1370" s="435"/>
    </row>
    <row r="1371" spans="1:13" ht="15.75" x14ac:dyDescent="0.25">
      <c r="A1371" s="92" t="s">
        <v>1415</v>
      </c>
      <c r="B1371" s="42" t="s">
        <v>1415</v>
      </c>
      <c r="C1371" s="350" t="s">
        <v>1414</v>
      </c>
      <c r="D1371" s="350" t="s">
        <v>217</v>
      </c>
      <c r="E1371" s="350">
        <v>400</v>
      </c>
      <c r="F1371" s="550">
        <v>380</v>
      </c>
      <c r="G1371" s="74"/>
      <c r="H1371" s="562"/>
      <c r="I1371" s="414"/>
      <c r="J1371" s="415"/>
      <c r="K1371" s="415"/>
      <c r="L1371" s="415"/>
      <c r="M1371" s="435"/>
    </row>
    <row r="1372" spans="1:13" ht="15.75" x14ac:dyDescent="0.25">
      <c r="A1372" s="92" t="s">
        <v>1415</v>
      </c>
      <c r="B1372" s="42" t="s">
        <v>1415</v>
      </c>
      <c r="C1372" s="350" t="s">
        <v>1414</v>
      </c>
      <c r="D1372" s="350" t="s">
        <v>218</v>
      </c>
      <c r="E1372" s="350">
        <v>320</v>
      </c>
      <c r="F1372" s="550">
        <v>214</v>
      </c>
      <c r="G1372" s="74"/>
      <c r="H1372" s="562"/>
      <c r="I1372" s="414"/>
      <c r="J1372" s="415"/>
      <c r="K1372" s="415"/>
      <c r="L1372" s="415"/>
      <c r="M1372" s="435"/>
    </row>
    <row r="1373" spans="1:13" ht="15.75" x14ac:dyDescent="0.25">
      <c r="A1373" s="92" t="s">
        <v>1415</v>
      </c>
      <c r="B1373" s="42" t="s">
        <v>1415</v>
      </c>
      <c r="C1373" s="350" t="s">
        <v>1414</v>
      </c>
      <c r="D1373" s="350" t="s">
        <v>219</v>
      </c>
      <c r="E1373" s="350">
        <v>400</v>
      </c>
      <c r="F1373" s="550">
        <v>237</v>
      </c>
      <c r="G1373" s="74"/>
      <c r="H1373" s="562"/>
      <c r="I1373" s="414"/>
      <c r="J1373" s="415"/>
      <c r="K1373" s="415"/>
      <c r="L1373" s="415"/>
      <c r="M1373" s="435"/>
    </row>
    <row r="1374" spans="1:13" ht="15.75" x14ac:dyDescent="0.25">
      <c r="A1374" s="92" t="s">
        <v>1415</v>
      </c>
      <c r="B1374" s="42" t="s">
        <v>1415</v>
      </c>
      <c r="C1374" s="350" t="s">
        <v>1414</v>
      </c>
      <c r="D1374" s="350" t="s">
        <v>220</v>
      </c>
      <c r="E1374" s="350">
        <v>315</v>
      </c>
      <c r="F1374" s="550">
        <v>136</v>
      </c>
      <c r="G1374" s="74"/>
      <c r="H1374" s="562"/>
      <c r="I1374" s="414"/>
      <c r="J1374" s="415"/>
      <c r="K1374" s="415"/>
      <c r="L1374" s="415"/>
      <c r="M1374" s="435"/>
    </row>
    <row r="1375" spans="1:13" ht="15.75" x14ac:dyDescent="0.25">
      <c r="A1375" s="92" t="s">
        <v>1415</v>
      </c>
      <c r="B1375" s="42" t="s">
        <v>1415</v>
      </c>
      <c r="C1375" s="350" t="s">
        <v>1414</v>
      </c>
      <c r="D1375" s="350" t="s">
        <v>221</v>
      </c>
      <c r="E1375" s="350">
        <v>400</v>
      </c>
      <c r="F1375" s="550">
        <v>224</v>
      </c>
      <c r="G1375" s="74"/>
      <c r="H1375" s="562"/>
      <c r="I1375" s="414"/>
      <c r="J1375" s="415"/>
      <c r="K1375" s="415"/>
      <c r="L1375" s="415"/>
      <c r="M1375" s="435"/>
    </row>
    <row r="1376" spans="1:13" ht="15.75" x14ac:dyDescent="0.25">
      <c r="A1376" s="92" t="s">
        <v>1415</v>
      </c>
      <c r="B1376" s="42" t="s">
        <v>1415</v>
      </c>
      <c r="C1376" s="350" t="s">
        <v>1414</v>
      </c>
      <c r="D1376" s="350" t="s">
        <v>222</v>
      </c>
      <c r="E1376" s="350">
        <v>630</v>
      </c>
      <c r="F1376" s="550">
        <v>551</v>
      </c>
      <c r="G1376" s="74"/>
      <c r="H1376" s="562"/>
      <c r="I1376" s="414"/>
      <c r="J1376" s="415"/>
      <c r="K1376" s="415"/>
      <c r="L1376" s="415"/>
      <c r="M1376" s="435"/>
    </row>
    <row r="1377" spans="1:13" ht="15.75" x14ac:dyDescent="0.25">
      <c r="A1377" s="92" t="s">
        <v>1415</v>
      </c>
      <c r="B1377" s="42" t="s">
        <v>1415</v>
      </c>
      <c r="C1377" s="350" t="s">
        <v>1414</v>
      </c>
      <c r="D1377" s="350" t="s">
        <v>223</v>
      </c>
      <c r="E1377" s="350">
        <v>630</v>
      </c>
      <c r="F1377" s="550">
        <v>555</v>
      </c>
      <c r="G1377" s="354"/>
      <c r="H1377" s="562"/>
      <c r="I1377" s="414"/>
      <c r="J1377" s="415"/>
      <c r="K1377" s="415"/>
      <c r="L1377" s="415"/>
      <c r="M1377" s="435"/>
    </row>
    <row r="1378" spans="1:13" ht="15.75" x14ac:dyDescent="0.25">
      <c r="A1378" s="92" t="s">
        <v>1415</v>
      </c>
      <c r="B1378" s="42" t="s">
        <v>1415</v>
      </c>
      <c r="C1378" s="350" t="s">
        <v>1414</v>
      </c>
      <c r="D1378" s="350" t="s">
        <v>224</v>
      </c>
      <c r="E1378" s="350">
        <v>630</v>
      </c>
      <c r="F1378" s="550">
        <v>536</v>
      </c>
      <c r="G1378" s="74"/>
      <c r="H1378" s="562"/>
      <c r="I1378" s="414"/>
      <c r="J1378" s="415"/>
      <c r="K1378" s="415"/>
      <c r="L1378" s="415"/>
      <c r="M1378" s="435"/>
    </row>
    <row r="1379" spans="1:13" ht="15.75" x14ac:dyDescent="0.25">
      <c r="A1379" s="92" t="s">
        <v>1415</v>
      </c>
      <c r="B1379" s="42" t="s">
        <v>1415</v>
      </c>
      <c r="C1379" s="350" t="s">
        <v>1414</v>
      </c>
      <c r="D1379" s="599" t="s">
        <v>225</v>
      </c>
      <c r="E1379" s="350">
        <v>630</v>
      </c>
      <c r="F1379" s="550">
        <v>492</v>
      </c>
      <c r="G1379" s="74"/>
      <c r="H1379" s="562"/>
      <c r="I1379" s="414"/>
      <c r="J1379" s="415"/>
      <c r="K1379" s="610"/>
      <c r="L1379" s="415"/>
      <c r="M1379" s="435"/>
    </row>
    <row r="1380" spans="1:13" ht="15.75" x14ac:dyDescent="0.25">
      <c r="A1380" s="92" t="s">
        <v>1415</v>
      </c>
      <c r="B1380" s="42" t="s">
        <v>1415</v>
      </c>
      <c r="C1380" s="350" t="s">
        <v>1414</v>
      </c>
      <c r="D1380" s="600"/>
      <c r="E1380" s="350">
        <v>630</v>
      </c>
      <c r="F1380" s="550">
        <v>557</v>
      </c>
      <c r="G1380" s="74"/>
      <c r="H1380" s="562"/>
      <c r="I1380" s="414"/>
      <c r="J1380" s="415"/>
      <c r="K1380" s="610"/>
      <c r="L1380" s="415"/>
      <c r="M1380" s="435"/>
    </row>
    <row r="1381" spans="1:13" ht="15.75" x14ac:dyDescent="0.25">
      <c r="A1381" s="92" t="s">
        <v>1415</v>
      </c>
      <c r="B1381" s="42" t="s">
        <v>1415</v>
      </c>
      <c r="C1381" s="350" t="s">
        <v>1414</v>
      </c>
      <c r="D1381" s="350" t="s">
        <v>226</v>
      </c>
      <c r="E1381" s="350">
        <v>400</v>
      </c>
      <c r="F1381" s="550">
        <v>201</v>
      </c>
      <c r="G1381" s="74"/>
      <c r="H1381" s="562"/>
      <c r="I1381" s="414"/>
      <c r="J1381" s="415"/>
      <c r="K1381" s="415"/>
      <c r="L1381" s="415"/>
      <c r="M1381" s="435"/>
    </row>
    <row r="1382" spans="1:13" ht="15.75" x14ac:dyDescent="0.25">
      <c r="A1382" s="92" t="s">
        <v>1415</v>
      </c>
      <c r="B1382" s="42" t="s">
        <v>1415</v>
      </c>
      <c r="C1382" s="350" t="s">
        <v>1414</v>
      </c>
      <c r="D1382" s="350" t="s">
        <v>227</v>
      </c>
      <c r="E1382" s="350">
        <v>250</v>
      </c>
      <c r="F1382" s="550">
        <v>240</v>
      </c>
      <c r="G1382" s="74"/>
      <c r="H1382" s="562"/>
      <c r="I1382" s="414"/>
      <c r="J1382" s="415"/>
      <c r="K1382" s="415"/>
      <c r="L1382" s="415"/>
      <c r="M1382" s="435"/>
    </row>
    <row r="1383" spans="1:13" ht="15.75" x14ac:dyDescent="0.25">
      <c r="A1383" s="92" t="s">
        <v>1415</v>
      </c>
      <c r="B1383" s="42" t="s">
        <v>1415</v>
      </c>
      <c r="C1383" s="350" t="s">
        <v>1414</v>
      </c>
      <c r="D1383" s="350" t="s">
        <v>228</v>
      </c>
      <c r="E1383" s="350">
        <v>400</v>
      </c>
      <c r="F1383" s="550">
        <v>241</v>
      </c>
      <c r="G1383" s="74"/>
      <c r="H1383" s="562"/>
      <c r="I1383" s="414"/>
      <c r="J1383" s="415"/>
      <c r="K1383" s="415"/>
      <c r="L1383" s="415"/>
      <c r="M1383" s="435"/>
    </row>
    <row r="1384" spans="1:13" ht="15.75" x14ac:dyDescent="0.25">
      <c r="A1384" s="92" t="s">
        <v>1415</v>
      </c>
      <c r="B1384" s="42" t="s">
        <v>1415</v>
      </c>
      <c r="C1384" s="350" t="s">
        <v>1414</v>
      </c>
      <c r="D1384" s="350" t="s">
        <v>229</v>
      </c>
      <c r="E1384" s="350">
        <v>400</v>
      </c>
      <c r="F1384" s="550">
        <v>323</v>
      </c>
      <c r="G1384" s="74"/>
      <c r="H1384" s="562"/>
      <c r="I1384" s="414"/>
      <c r="J1384" s="415"/>
      <c r="K1384" s="415"/>
      <c r="L1384" s="415"/>
      <c r="M1384" s="435"/>
    </row>
    <row r="1385" spans="1:13" ht="15.75" x14ac:dyDescent="0.25">
      <c r="A1385" s="92" t="s">
        <v>1415</v>
      </c>
      <c r="B1385" s="42" t="s">
        <v>1415</v>
      </c>
      <c r="C1385" s="350" t="s">
        <v>1414</v>
      </c>
      <c r="D1385" s="350" t="s">
        <v>230</v>
      </c>
      <c r="E1385" s="350">
        <v>400</v>
      </c>
      <c r="F1385" s="550">
        <v>321</v>
      </c>
      <c r="G1385" s="74"/>
      <c r="H1385" s="562"/>
      <c r="I1385" s="414"/>
      <c r="J1385" s="415"/>
      <c r="K1385" s="415"/>
      <c r="L1385" s="415"/>
      <c r="M1385" s="435"/>
    </row>
    <row r="1386" spans="1:13" ht="15.75" x14ac:dyDescent="0.25">
      <c r="A1386" s="92" t="s">
        <v>1415</v>
      </c>
      <c r="B1386" s="42" t="s">
        <v>1415</v>
      </c>
      <c r="C1386" s="350" t="s">
        <v>1414</v>
      </c>
      <c r="D1386" s="350" t="s">
        <v>231</v>
      </c>
      <c r="E1386" s="350">
        <v>630</v>
      </c>
      <c r="F1386" s="550">
        <v>452</v>
      </c>
      <c r="G1386" s="74"/>
      <c r="H1386" s="562"/>
      <c r="I1386" s="414"/>
      <c r="J1386" s="415"/>
      <c r="K1386" s="415"/>
      <c r="L1386" s="415"/>
      <c r="M1386" s="435"/>
    </row>
    <row r="1387" spans="1:13" ht="15.75" x14ac:dyDescent="0.25">
      <c r="A1387" s="92" t="s">
        <v>1415</v>
      </c>
      <c r="B1387" s="42" t="s">
        <v>1415</v>
      </c>
      <c r="C1387" s="350" t="s">
        <v>1414</v>
      </c>
      <c r="D1387" s="350" t="s">
        <v>232</v>
      </c>
      <c r="E1387" s="350">
        <v>400</v>
      </c>
      <c r="F1387" s="550">
        <v>381</v>
      </c>
      <c r="G1387" s="74"/>
      <c r="H1387" s="562"/>
      <c r="I1387" s="414"/>
      <c r="J1387" s="415"/>
      <c r="K1387" s="415"/>
      <c r="L1387" s="415"/>
      <c r="M1387" s="435"/>
    </row>
    <row r="1388" spans="1:13" ht="15.75" x14ac:dyDescent="0.25">
      <c r="A1388" s="92" t="s">
        <v>1415</v>
      </c>
      <c r="B1388" s="42" t="s">
        <v>1415</v>
      </c>
      <c r="C1388" s="350" t="s">
        <v>1414</v>
      </c>
      <c r="D1388" s="599" t="s">
        <v>233</v>
      </c>
      <c r="E1388" s="350">
        <v>400</v>
      </c>
      <c r="F1388" s="550">
        <v>322</v>
      </c>
      <c r="G1388" s="74"/>
      <c r="H1388" s="562"/>
      <c r="I1388" s="414"/>
      <c r="J1388" s="415"/>
      <c r="K1388" s="610"/>
      <c r="L1388" s="415"/>
      <c r="M1388" s="435"/>
    </row>
    <row r="1389" spans="1:13" ht="15.75" x14ac:dyDescent="0.25">
      <c r="A1389" s="92" t="s">
        <v>1415</v>
      </c>
      <c r="B1389" s="42" t="s">
        <v>1415</v>
      </c>
      <c r="C1389" s="350" t="s">
        <v>1414</v>
      </c>
      <c r="D1389" s="600"/>
      <c r="E1389" s="350">
        <v>400</v>
      </c>
      <c r="F1389" s="550">
        <v>346</v>
      </c>
      <c r="G1389" s="74"/>
      <c r="H1389" s="562"/>
      <c r="I1389" s="414"/>
      <c r="J1389" s="415"/>
      <c r="K1389" s="610"/>
      <c r="L1389" s="415"/>
      <c r="M1389" s="435"/>
    </row>
    <row r="1390" spans="1:13" ht="15.75" x14ac:dyDescent="0.25">
      <c r="A1390" s="92" t="s">
        <v>1415</v>
      </c>
      <c r="B1390" s="42" t="s">
        <v>1415</v>
      </c>
      <c r="C1390" s="350" t="s">
        <v>1414</v>
      </c>
      <c r="D1390" s="350" t="s">
        <v>234</v>
      </c>
      <c r="E1390" s="350">
        <v>400</v>
      </c>
      <c r="F1390" s="550">
        <v>328</v>
      </c>
      <c r="G1390" s="74"/>
      <c r="H1390" s="562"/>
      <c r="I1390" s="414"/>
      <c r="J1390" s="415"/>
      <c r="K1390" s="415"/>
      <c r="L1390" s="415"/>
      <c r="M1390" s="435"/>
    </row>
    <row r="1391" spans="1:13" ht="15.75" x14ac:dyDescent="0.25">
      <c r="A1391" s="92" t="s">
        <v>1415</v>
      </c>
      <c r="B1391" s="42" t="s">
        <v>1415</v>
      </c>
      <c r="C1391" s="350" t="s">
        <v>1414</v>
      </c>
      <c r="D1391" s="599" t="s">
        <v>235</v>
      </c>
      <c r="E1391" s="350">
        <v>400</v>
      </c>
      <c r="F1391" s="550">
        <v>366</v>
      </c>
      <c r="G1391" s="74"/>
      <c r="H1391" s="562"/>
      <c r="I1391" s="414"/>
      <c r="J1391" s="415"/>
      <c r="K1391" s="610"/>
      <c r="L1391" s="415"/>
      <c r="M1391" s="435"/>
    </row>
    <row r="1392" spans="1:13" ht="15.75" x14ac:dyDescent="0.25">
      <c r="A1392" s="92" t="s">
        <v>1415</v>
      </c>
      <c r="B1392" s="42" t="s">
        <v>1415</v>
      </c>
      <c r="C1392" s="350" t="s">
        <v>1414</v>
      </c>
      <c r="D1392" s="600"/>
      <c r="E1392" s="350">
        <v>400</v>
      </c>
      <c r="F1392" s="550">
        <v>368</v>
      </c>
      <c r="G1392" s="74"/>
      <c r="H1392" s="562"/>
      <c r="I1392" s="414"/>
      <c r="J1392" s="415"/>
      <c r="K1392" s="610"/>
      <c r="L1392" s="415"/>
      <c r="M1392" s="435"/>
    </row>
    <row r="1393" spans="1:13" ht="15.75" x14ac:dyDescent="0.25">
      <c r="A1393" s="92" t="s">
        <v>1415</v>
      </c>
      <c r="B1393" s="42" t="s">
        <v>1415</v>
      </c>
      <c r="C1393" s="350" t="s">
        <v>1414</v>
      </c>
      <c r="D1393" s="350" t="s">
        <v>236</v>
      </c>
      <c r="E1393" s="350">
        <v>400</v>
      </c>
      <c r="F1393" s="550">
        <v>390</v>
      </c>
      <c r="G1393" s="74"/>
      <c r="H1393" s="562"/>
      <c r="I1393" s="414"/>
      <c r="J1393" s="415"/>
      <c r="K1393" s="415"/>
      <c r="L1393" s="415"/>
      <c r="M1393" s="435"/>
    </row>
    <row r="1394" spans="1:13" ht="15.75" x14ac:dyDescent="0.25">
      <c r="A1394" s="92" t="s">
        <v>1415</v>
      </c>
      <c r="B1394" s="42" t="s">
        <v>1415</v>
      </c>
      <c r="C1394" s="350" t="s">
        <v>1414</v>
      </c>
      <c r="D1394" s="350" t="s">
        <v>237</v>
      </c>
      <c r="E1394" s="350">
        <v>400</v>
      </c>
      <c r="F1394" s="550">
        <v>327</v>
      </c>
      <c r="G1394" s="74"/>
      <c r="H1394" s="562"/>
      <c r="I1394" s="414"/>
      <c r="J1394" s="415"/>
      <c r="K1394" s="415"/>
      <c r="L1394" s="415"/>
      <c r="M1394" s="435"/>
    </row>
    <row r="1395" spans="1:13" ht="15.75" x14ac:dyDescent="0.25">
      <c r="A1395" s="92" t="s">
        <v>1415</v>
      </c>
      <c r="B1395" s="42" t="s">
        <v>1415</v>
      </c>
      <c r="C1395" s="350" t="s">
        <v>1414</v>
      </c>
      <c r="D1395" s="350" t="s">
        <v>238</v>
      </c>
      <c r="E1395" s="350">
        <v>250</v>
      </c>
      <c r="F1395" s="550">
        <v>177</v>
      </c>
      <c r="G1395" s="74"/>
      <c r="H1395" s="562"/>
      <c r="I1395" s="414"/>
      <c r="J1395" s="415"/>
      <c r="K1395" s="415"/>
      <c r="L1395" s="415"/>
      <c r="M1395" s="435"/>
    </row>
    <row r="1396" spans="1:13" ht="15.75" x14ac:dyDescent="0.25">
      <c r="A1396" s="92" t="s">
        <v>1415</v>
      </c>
      <c r="B1396" s="42" t="s">
        <v>1415</v>
      </c>
      <c r="C1396" s="350" t="s">
        <v>1414</v>
      </c>
      <c r="D1396" s="350" t="s">
        <v>239</v>
      </c>
      <c r="E1396" s="350">
        <v>160</v>
      </c>
      <c r="F1396" s="550">
        <v>127</v>
      </c>
      <c r="G1396" s="74"/>
      <c r="H1396" s="562"/>
      <c r="I1396" s="414"/>
      <c r="J1396" s="415"/>
      <c r="K1396" s="415"/>
      <c r="L1396" s="415"/>
      <c r="M1396" s="435"/>
    </row>
    <row r="1397" spans="1:13" ht="15.75" x14ac:dyDescent="0.25">
      <c r="A1397" s="92" t="s">
        <v>1415</v>
      </c>
      <c r="B1397" s="42" t="s">
        <v>1415</v>
      </c>
      <c r="C1397" s="350" t="s">
        <v>1414</v>
      </c>
      <c r="D1397" s="350" t="s">
        <v>240</v>
      </c>
      <c r="E1397" s="350">
        <v>400</v>
      </c>
      <c r="F1397" s="550">
        <v>226</v>
      </c>
      <c r="G1397" s="74"/>
      <c r="H1397" s="562"/>
      <c r="I1397" s="414"/>
      <c r="J1397" s="415"/>
      <c r="K1397" s="415"/>
      <c r="L1397" s="415"/>
      <c r="M1397" s="435"/>
    </row>
    <row r="1398" spans="1:13" ht="15.75" x14ac:dyDescent="0.25">
      <c r="A1398" s="92" t="s">
        <v>1415</v>
      </c>
      <c r="B1398" s="42" t="s">
        <v>1415</v>
      </c>
      <c r="C1398" s="350" t="s">
        <v>1414</v>
      </c>
      <c r="D1398" s="350" t="s">
        <v>241</v>
      </c>
      <c r="E1398" s="350">
        <v>400</v>
      </c>
      <c r="F1398" s="550">
        <v>326</v>
      </c>
      <c r="G1398" s="74"/>
      <c r="H1398" s="562"/>
      <c r="I1398" s="414"/>
      <c r="J1398" s="415"/>
      <c r="K1398" s="415"/>
      <c r="L1398" s="415"/>
      <c r="M1398" s="435"/>
    </row>
    <row r="1399" spans="1:13" ht="15.75" x14ac:dyDescent="0.25">
      <c r="A1399" s="92" t="s">
        <v>1415</v>
      </c>
      <c r="B1399" s="42" t="s">
        <v>1415</v>
      </c>
      <c r="C1399" s="350" t="s">
        <v>1414</v>
      </c>
      <c r="D1399" s="350" t="s">
        <v>242</v>
      </c>
      <c r="E1399" s="350">
        <v>630</v>
      </c>
      <c r="F1399" s="550">
        <v>606</v>
      </c>
      <c r="G1399" s="74"/>
      <c r="H1399" s="562"/>
      <c r="I1399" s="414"/>
      <c r="J1399" s="415"/>
      <c r="K1399" s="415"/>
      <c r="L1399" s="415"/>
      <c r="M1399" s="435"/>
    </row>
    <row r="1400" spans="1:13" ht="15.75" x14ac:dyDescent="0.25">
      <c r="A1400" s="92" t="s">
        <v>1415</v>
      </c>
      <c r="B1400" s="42" t="s">
        <v>1415</v>
      </c>
      <c r="C1400" s="350" t="s">
        <v>1414</v>
      </c>
      <c r="D1400" s="350" t="s">
        <v>243</v>
      </c>
      <c r="E1400" s="350">
        <v>400</v>
      </c>
      <c r="F1400" s="550">
        <v>334</v>
      </c>
      <c r="G1400" s="74"/>
      <c r="H1400" s="562"/>
      <c r="I1400" s="414"/>
      <c r="J1400" s="415"/>
      <c r="K1400" s="415"/>
      <c r="L1400" s="415"/>
      <c r="M1400" s="435"/>
    </row>
    <row r="1401" spans="1:13" ht="15.75" x14ac:dyDescent="0.25">
      <c r="A1401" s="92" t="s">
        <v>1415</v>
      </c>
      <c r="B1401" s="42" t="s">
        <v>1415</v>
      </c>
      <c r="C1401" s="350" t="s">
        <v>1414</v>
      </c>
      <c r="D1401" s="350" t="s">
        <v>244</v>
      </c>
      <c r="E1401" s="350">
        <v>400</v>
      </c>
      <c r="F1401" s="550">
        <v>334</v>
      </c>
      <c r="G1401" s="74"/>
      <c r="H1401" s="562"/>
      <c r="I1401" s="414"/>
      <c r="J1401" s="415"/>
      <c r="K1401" s="415"/>
      <c r="L1401" s="415"/>
      <c r="M1401" s="435"/>
    </row>
    <row r="1402" spans="1:13" ht="15.75" x14ac:dyDescent="0.25">
      <c r="A1402" s="92" t="s">
        <v>1415</v>
      </c>
      <c r="B1402" s="42" t="s">
        <v>1415</v>
      </c>
      <c r="C1402" s="350" t="s">
        <v>1414</v>
      </c>
      <c r="D1402" s="350" t="s">
        <v>245</v>
      </c>
      <c r="E1402" s="350">
        <v>250</v>
      </c>
      <c r="F1402" s="550">
        <v>161</v>
      </c>
      <c r="G1402" s="74"/>
      <c r="H1402" s="562"/>
      <c r="I1402" s="414"/>
      <c r="J1402" s="415"/>
      <c r="K1402" s="415"/>
      <c r="L1402" s="415"/>
      <c r="M1402" s="435"/>
    </row>
    <row r="1403" spans="1:13" ht="15.75" x14ac:dyDescent="0.25">
      <c r="A1403" s="92" t="s">
        <v>1415</v>
      </c>
      <c r="B1403" s="42" t="s">
        <v>1415</v>
      </c>
      <c r="C1403" s="350" t="s">
        <v>1414</v>
      </c>
      <c r="D1403" s="599" t="s">
        <v>246</v>
      </c>
      <c r="E1403" s="350">
        <v>400</v>
      </c>
      <c r="F1403" s="550">
        <v>334</v>
      </c>
      <c r="G1403" s="74"/>
      <c r="H1403" s="562"/>
      <c r="I1403" s="414"/>
      <c r="J1403" s="415"/>
      <c r="K1403" s="610"/>
      <c r="L1403" s="415"/>
      <c r="M1403" s="435"/>
    </row>
    <row r="1404" spans="1:13" ht="15.75" x14ac:dyDescent="0.25">
      <c r="A1404" s="92" t="s">
        <v>1415</v>
      </c>
      <c r="B1404" s="42" t="s">
        <v>1415</v>
      </c>
      <c r="C1404" s="350" t="s">
        <v>1414</v>
      </c>
      <c r="D1404" s="600"/>
      <c r="E1404" s="350">
        <v>400</v>
      </c>
      <c r="F1404" s="550">
        <v>220</v>
      </c>
      <c r="G1404" s="74"/>
      <c r="H1404" s="562"/>
      <c r="I1404" s="414"/>
      <c r="J1404" s="415"/>
      <c r="K1404" s="610"/>
      <c r="L1404" s="415"/>
      <c r="M1404" s="435"/>
    </row>
    <row r="1405" spans="1:13" ht="15.75" x14ac:dyDescent="0.25">
      <c r="A1405" s="92" t="s">
        <v>1415</v>
      </c>
      <c r="B1405" s="42" t="s">
        <v>1415</v>
      </c>
      <c r="C1405" s="350" t="s">
        <v>1414</v>
      </c>
      <c r="D1405" s="599" t="s">
        <v>247</v>
      </c>
      <c r="E1405" s="350">
        <v>400</v>
      </c>
      <c r="F1405" s="550">
        <v>350</v>
      </c>
      <c r="G1405" s="74"/>
      <c r="H1405" s="562"/>
      <c r="I1405" s="414"/>
      <c r="J1405" s="415"/>
      <c r="K1405" s="610"/>
      <c r="L1405" s="415"/>
      <c r="M1405" s="435"/>
    </row>
    <row r="1406" spans="1:13" ht="15.75" x14ac:dyDescent="0.25">
      <c r="A1406" s="92" t="s">
        <v>1415</v>
      </c>
      <c r="B1406" s="42" t="s">
        <v>1415</v>
      </c>
      <c r="C1406" s="350" t="s">
        <v>1414</v>
      </c>
      <c r="D1406" s="600"/>
      <c r="E1406" s="350">
        <v>400</v>
      </c>
      <c r="F1406" s="550">
        <v>216</v>
      </c>
      <c r="G1406" s="74"/>
      <c r="H1406" s="562"/>
      <c r="I1406" s="414"/>
      <c r="J1406" s="415"/>
      <c r="K1406" s="610"/>
      <c r="L1406" s="415"/>
      <c r="M1406" s="435"/>
    </row>
    <row r="1407" spans="1:13" ht="15.75" x14ac:dyDescent="0.25">
      <c r="A1407" s="92" t="s">
        <v>1415</v>
      </c>
      <c r="B1407" s="42" t="s">
        <v>1415</v>
      </c>
      <c r="C1407" s="350" t="s">
        <v>1414</v>
      </c>
      <c r="D1407" s="350" t="s">
        <v>248</v>
      </c>
      <c r="E1407" s="350">
        <v>400</v>
      </c>
      <c r="F1407" s="550">
        <v>320</v>
      </c>
      <c r="G1407" s="74"/>
      <c r="H1407" s="562"/>
      <c r="I1407" s="414"/>
      <c r="J1407" s="415"/>
      <c r="K1407" s="415"/>
      <c r="L1407" s="415"/>
      <c r="M1407" s="435"/>
    </row>
    <row r="1408" spans="1:13" ht="15.75" x14ac:dyDescent="0.25">
      <c r="A1408" s="92" t="s">
        <v>1415</v>
      </c>
      <c r="B1408" s="42" t="s">
        <v>1415</v>
      </c>
      <c r="C1408" s="350" t="s">
        <v>1414</v>
      </c>
      <c r="D1408" s="599" t="s">
        <v>249</v>
      </c>
      <c r="E1408" s="350">
        <v>630</v>
      </c>
      <c r="F1408" s="550">
        <v>466</v>
      </c>
      <c r="G1408" s="74"/>
      <c r="H1408" s="562"/>
      <c r="I1408" s="414"/>
      <c r="J1408" s="415"/>
      <c r="K1408" s="610"/>
      <c r="L1408" s="415"/>
      <c r="M1408" s="435"/>
    </row>
    <row r="1409" spans="1:13" ht="15.75" x14ac:dyDescent="0.25">
      <c r="A1409" s="92" t="s">
        <v>1415</v>
      </c>
      <c r="B1409" s="42" t="s">
        <v>1415</v>
      </c>
      <c r="C1409" s="350" t="s">
        <v>1414</v>
      </c>
      <c r="D1409" s="600"/>
      <c r="E1409" s="350">
        <v>400</v>
      </c>
      <c r="F1409" s="550">
        <v>351</v>
      </c>
      <c r="G1409" s="74"/>
      <c r="H1409" s="562"/>
      <c r="I1409" s="414"/>
      <c r="J1409" s="415"/>
      <c r="K1409" s="610"/>
      <c r="L1409" s="415"/>
      <c r="M1409" s="435"/>
    </row>
    <row r="1410" spans="1:13" ht="15.75" x14ac:dyDescent="0.25">
      <c r="A1410" s="92" t="s">
        <v>1415</v>
      </c>
      <c r="B1410" s="42" t="s">
        <v>1415</v>
      </c>
      <c r="C1410" s="350" t="s">
        <v>1414</v>
      </c>
      <c r="D1410" s="350" t="s">
        <v>250</v>
      </c>
      <c r="E1410" s="350">
        <v>400</v>
      </c>
      <c r="F1410" s="550">
        <v>382</v>
      </c>
      <c r="G1410" s="74"/>
      <c r="H1410" s="562"/>
      <c r="I1410" s="414"/>
      <c r="J1410" s="415"/>
      <c r="K1410" s="415"/>
      <c r="L1410" s="415"/>
      <c r="M1410" s="435"/>
    </row>
    <row r="1411" spans="1:13" ht="15.75" x14ac:dyDescent="0.25">
      <c r="A1411" s="92" t="s">
        <v>1415</v>
      </c>
      <c r="B1411" s="42" t="s">
        <v>1415</v>
      </c>
      <c r="C1411" s="350" t="s">
        <v>1414</v>
      </c>
      <c r="D1411" s="350" t="s">
        <v>251</v>
      </c>
      <c r="E1411" s="350">
        <v>400</v>
      </c>
      <c r="F1411" s="550">
        <v>215</v>
      </c>
      <c r="G1411" s="74"/>
      <c r="H1411" s="562"/>
      <c r="I1411" s="414"/>
      <c r="J1411" s="415"/>
      <c r="K1411" s="415"/>
      <c r="L1411" s="415"/>
      <c r="M1411" s="435"/>
    </row>
    <row r="1412" spans="1:13" ht="15.75" x14ac:dyDescent="0.25">
      <c r="A1412" s="92" t="s">
        <v>1415</v>
      </c>
      <c r="B1412" s="42" t="s">
        <v>1415</v>
      </c>
      <c r="C1412" s="350" t="s">
        <v>1414</v>
      </c>
      <c r="D1412" s="599" t="s">
        <v>252</v>
      </c>
      <c r="E1412" s="350">
        <v>400</v>
      </c>
      <c r="F1412" s="550">
        <v>352</v>
      </c>
      <c r="G1412" s="74"/>
      <c r="H1412" s="562"/>
      <c r="I1412" s="414"/>
      <c r="J1412" s="415"/>
      <c r="K1412" s="610"/>
      <c r="L1412" s="415"/>
      <c r="M1412" s="435"/>
    </row>
    <row r="1413" spans="1:13" ht="27" customHeight="1" x14ac:dyDescent="0.25">
      <c r="A1413" s="92" t="s">
        <v>1415</v>
      </c>
      <c r="B1413" s="42" t="s">
        <v>1415</v>
      </c>
      <c r="C1413" s="350" t="s">
        <v>1414</v>
      </c>
      <c r="D1413" s="600"/>
      <c r="E1413" s="350">
        <v>400</v>
      </c>
      <c r="F1413" s="550">
        <v>366</v>
      </c>
      <c r="G1413" s="74"/>
      <c r="H1413" s="562"/>
      <c r="I1413" s="414"/>
      <c r="J1413" s="415"/>
      <c r="K1413" s="610"/>
      <c r="L1413" s="415"/>
      <c r="M1413" s="435"/>
    </row>
    <row r="1414" spans="1:13" ht="15.75" x14ac:dyDescent="0.25">
      <c r="A1414" s="92" t="s">
        <v>1415</v>
      </c>
      <c r="B1414" s="42" t="s">
        <v>1415</v>
      </c>
      <c r="C1414" s="350" t="s">
        <v>1414</v>
      </c>
      <c r="D1414" s="350" t="s">
        <v>253</v>
      </c>
      <c r="E1414" s="350">
        <v>400</v>
      </c>
      <c r="F1414" s="550">
        <v>314</v>
      </c>
      <c r="G1414" s="74"/>
      <c r="H1414" s="562"/>
      <c r="I1414" s="414"/>
      <c r="J1414" s="415"/>
      <c r="K1414" s="415"/>
      <c r="L1414" s="415"/>
      <c r="M1414" s="435"/>
    </row>
    <row r="1415" spans="1:13" ht="15.75" x14ac:dyDescent="0.25">
      <c r="A1415" s="92" t="s">
        <v>1415</v>
      </c>
      <c r="B1415" s="42" t="s">
        <v>1415</v>
      </c>
      <c r="C1415" s="350" t="s">
        <v>1414</v>
      </c>
      <c r="D1415" s="350" t="s">
        <v>254</v>
      </c>
      <c r="E1415" s="350">
        <v>400</v>
      </c>
      <c r="F1415" s="550">
        <v>276</v>
      </c>
      <c r="G1415" s="74"/>
      <c r="H1415" s="562"/>
      <c r="I1415" s="414"/>
      <c r="J1415" s="415"/>
      <c r="K1415" s="415"/>
      <c r="L1415" s="415"/>
      <c r="M1415" s="435"/>
    </row>
    <row r="1416" spans="1:13" ht="15.75" x14ac:dyDescent="0.25">
      <c r="A1416" s="92" t="s">
        <v>1415</v>
      </c>
      <c r="B1416" s="42" t="s">
        <v>1415</v>
      </c>
      <c r="C1416" s="350" t="s">
        <v>1414</v>
      </c>
      <c r="D1416" s="350" t="s">
        <v>255</v>
      </c>
      <c r="E1416" s="350">
        <v>400</v>
      </c>
      <c r="F1416" s="550">
        <v>281</v>
      </c>
      <c r="G1416" s="74"/>
      <c r="H1416" s="562"/>
      <c r="I1416" s="414"/>
      <c r="J1416" s="415"/>
      <c r="K1416" s="415"/>
      <c r="L1416" s="415"/>
      <c r="M1416" s="435"/>
    </row>
    <row r="1417" spans="1:13" ht="15.75" x14ac:dyDescent="0.25">
      <c r="A1417" s="92" t="s">
        <v>1415</v>
      </c>
      <c r="B1417" s="42" t="s">
        <v>1415</v>
      </c>
      <c r="C1417" s="350" t="s">
        <v>1414</v>
      </c>
      <c r="D1417" s="599" t="s">
        <v>256</v>
      </c>
      <c r="E1417" s="350">
        <v>400</v>
      </c>
      <c r="F1417" s="550">
        <v>310</v>
      </c>
      <c r="G1417" s="74"/>
      <c r="H1417" s="562"/>
      <c r="I1417" s="414"/>
      <c r="J1417" s="415"/>
      <c r="K1417" s="610"/>
      <c r="L1417" s="415"/>
      <c r="M1417" s="435"/>
    </row>
    <row r="1418" spans="1:13" ht="15.75" x14ac:dyDescent="0.25">
      <c r="A1418" s="92" t="s">
        <v>1415</v>
      </c>
      <c r="B1418" s="42" t="s">
        <v>1415</v>
      </c>
      <c r="C1418" s="350" t="s">
        <v>1414</v>
      </c>
      <c r="D1418" s="600"/>
      <c r="E1418" s="350">
        <v>250</v>
      </c>
      <c r="F1418" s="550">
        <v>138</v>
      </c>
      <c r="G1418" s="74"/>
      <c r="H1418" s="562"/>
      <c r="I1418" s="414"/>
      <c r="J1418" s="415"/>
      <c r="K1418" s="610"/>
      <c r="L1418" s="415"/>
      <c r="M1418" s="435"/>
    </row>
    <row r="1419" spans="1:13" ht="15.75" x14ac:dyDescent="0.25">
      <c r="A1419" s="92" t="s">
        <v>1415</v>
      </c>
      <c r="B1419" s="42" t="s">
        <v>1415</v>
      </c>
      <c r="C1419" s="350" t="s">
        <v>1414</v>
      </c>
      <c r="D1419" s="350" t="s">
        <v>257</v>
      </c>
      <c r="E1419" s="350">
        <v>400</v>
      </c>
      <c r="F1419" s="550">
        <v>352</v>
      </c>
      <c r="G1419" s="74"/>
      <c r="H1419" s="562"/>
      <c r="I1419" s="414"/>
      <c r="J1419" s="415"/>
      <c r="K1419" s="415"/>
      <c r="L1419" s="415"/>
      <c r="M1419" s="435"/>
    </row>
    <row r="1420" spans="1:13" ht="15.75" x14ac:dyDescent="0.25">
      <c r="A1420" s="92" t="s">
        <v>1415</v>
      </c>
      <c r="B1420" s="42" t="s">
        <v>1415</v>
      </c>
      <c r="C1420" s="350" t="s">
        <v>1414</v>
      </c>
      <c r="D1420" s="350" t="s">
        <v>258</v>
      </c>
      <c r="E1420" s="350">
        <v>560</v>
      </c>
      <c r="F1420" s="550">
        <v>534</v>
      </c>
      <c r="G1420" s="74"/>
      <c r="H1420" s="562"/>
      <c r="I1420" s="414"/>
      <c r="J1420" s="415"/>
      <c r="K1420" s="415"/>
      <c r="L1420" s="415"/>
      <c r="M1420" s="435"/>
    </row>
    <row r="1421" spans="1:13" ht="15.75" x14ac:dyDescent="0.25">
      <c r="A1421" s="92" t="s">
        <v>1415</v>
      </c>
      <c r="B1421" s="42" t="s">
        <v>1415</v>
      </c>
      <c r="C1421" s="350" t="s">
        <v>1414</v>
      </c>
      <c r="D1421" s="350" t="s">
        <v>259</v>
      </c>
      <c r="E1421" s="350">
        <v>400</v>
      </c>
      <c r="F1421" s="550">
        <v>241</v>
      </c>
      <c r="G1421" s="74"/>
      <c r="H1421" s="562"/>
      <c r="I1421" s="414"/>
      <c r="J1421" s="415"/>
      <c r="K1421" s="415"/>
      <c r="L1421" s="415"/>
      <c r="M1421" s="435"/>
    </row>
    <row r="1422" spans="1:13" ht="15.75" x14ac:dyDescent="0.25">
      <c r="A1422" s="92" t="s">
        <v>1415</v>
      </c>
      <c r="B1422" s="42" t="s">
        <v>1415</v>
      </c>
      <c r="C1422" s="350" t="s">
        <v>1414</v>
      </c>
      <c r="D1422" s="350" t="s">
        <v>260</v>
      </c>
      <c r="E1422" s="350">
        <v>400</v>
      </c>
      <c r="F1422" s="550">
        <v>361</v>
      </c>
      <c r="G1422" s="74"/>
      <c r="H1422" s="562"/>
      <c r="I1422" s="414"/>
      <c r="J1422" s="415"/>
      <c r="K1422" s="415"/>
      <c r="L1422" s="415"/>
      <c r="M1422" s="435"/>
    </row>
    <row r="1423" spans="1:13" ht="15.75" x14ac:dyDescent="0.25">
      <c r="A1423" s="92" t="s">
        <v>1415</v>
      </c>
      <c r="B1423" s="42" t="s">
        <v>1415</v>
      </c>
      <c r="C1423" s="350" t="s">
        <v>1414</v>
      </c>
      <c r="D1423" s="350" t="s">
        <v>261</v>
      </c>
      <c r="E1423" s="350">
        <v>250</v>
      </c>
      <c r="F1423" s="550">
        <v>131</v>
      </c>
      <c r="G1423" s="74"/>
      <c r="H1423" s="562"/>
      <c r="I1423" s="414"/>
      <c r="J1423" s="415"/>
      <c r="K1423" s="415"/>
      <c r="L1423" s="415"/>
      <c r="M1423" s="435"/>
    </row>
    <row r="1424" spans="1:13" ht="15.75" x14ac:dyDescent="0.25">
      <c r="A1424" s="92" t="s">
        <v>1415</v>
      </c>
      <c r="B1424" s="42" t="s">
        <v>1415</v>
      </c>
      <c r="C1424" s="350" t="s">
        <v>1414</v>
      </c>
      <c r="D1424" s="350" t="s">
        <v>262</v>
      </c>
      <c r="E1424" s="350">
        <v>320</v>
      </c>
      <c r="F1424" s="550">
        <v>190</v>
      </c>
      <c r="G1424" s="74"/>
      <c r="H1424" s="562"/>
      <c r="I1424" s="414"/>
      <c r="J1424" s="415"/>
      <c r="K1424" s="415"/>
      <c r="L1424" s="415"/>
      <c r="M1424" s="435"/>
    </row>
    <row r="1425" spans="1:13" ht="15.75" x14ac:dyDescent="0.25">
      <c r="A1425" s="92" t="s">
        <v>1415</v>
      </c>
      <c r="B1425" s="42" t="s">
        <v>1415</v>
      </c>
      <c r="C1425" s="350" t="s">
        <v>1414</v>
      </c>
      <c r="D1425" s="350" t="s">
        <v>263</v>
      </c>
      <c r="E1425" s="350">
        <v>400</v>
      </c>
      <c r="F1425" s="550">
        <v>369</v>
      </c>
      <c r="G1425" s="74"/>
      <c r="H1425" s="562"/>
      <c r="I1425" s="414"/>
      <c r="J1425" s="415"/>
      <c r="K1425" s="415"/>
      <c r="L1425" s="415"/>
      <c r="M1425" s="435"/>
    </row>
    <row r="1426" spans="1:13" ht="15.75" x14ac:dyDescent="0.25">
      <c r="A1426" s="92" t="s">
        <v>1415</v>
      </c>
      <c r="B1426" s="42" t="s">
        <v>1415</v>
      </c>
      <c r="C1426" s="350" t="s">
        <v>1414</v>
      </c>
      <c r="D1426" s="350" t="s">
        <v>264</v>
      </c>
      <c r="E1426" s="350">
        <v>630</v>
      </c>
      <c r="F1426" s="550">
        <v>465</v>
      </c>
      <c r="G1426" s="74"/>
      <c r="H1426" s="562"/>
      <c r="I1426" s="414"/>
      <c r="J1426" s="415"/>
      <c r="K1426" s="415"/>
      <c r="L1426" s="415"/>
      <c r="M1426" s="435"/>
    </row>
    <row r="1427" spans="1:13" ht="15.75" x14ac:dyDescent="0.25">
      <c r="A1427" s="92" t="s">
        <v>1415</v>
      </c>
      <c r="B1427" s="42" t="s">
        <v>1415</v>
      </c>
      <c r="C1427" s="350" t="s">
        <v>1414</v>
      </c>
      <c r="D1427" s="599" t="s">
        <v>265</v>
      </c>
      <c r="E1427" s="350">
        <v>400</v>
      </c>
      <c r="F1427" s="550">
        <v>303</v>
      </c>
      <c r="G1427" s="74"/>
      <c r="H1427" s="562"/>
      <c r="I1427" s="414"/>
      <c r="J1427" s="415"/>
      <c r="K1427" s="610"/>
      <c r="L1427" s="415"/>
      <c r="M1427" s="435"/>
    </row>
    <row r="1428" spans="1:13" ht="15.75" x14ac:dyDescent="0.25">
      <c r="A1428" s="92" t="s">
        <v>1415</v>
      </c>
      <c r="B1428" s="42" t="s">
        <v>1415</v>
      </c>
      <c r="C1428" s="350" t="s">
        <v>1414</v>
      </c>
      <c r="D1428" s="600"/>
      <c r="E1428" s="350">
        <v>250</v>
      </c>
      <c r="F1428" s="550">
        <v>172</v>
      </c>
      <c r="G1428" s="74"/>
      <c r="H1428" s="562"/>
      <c r="I1428" s="414"/>
      <c r="J1428" s="415"/>
      <c r="K1428" s="610"/>
      <c r="L1428" s="415"/>
      <c r="M1428" s="435"/>
    </row>
    <row r="1429" spans="1:13" ht="15.75" x14ac:dyDescent="0.25">
      <c r="A1429" s="92" t="s">
        <v>1415</v>
      </c>
      <c r="B1429" s="42" t="s">
        <v>1415</v>
      </c>
      <c r="C1429" s="350" t="s">
        <v>1414</v>
      </c>
      <c r="D1429" s="350" t="s">
        <v>266</v>
      </c>
      <c r="E1429" s="350">
        <v>400</v>
      </c>
      <c r="F1429" s="550">
        <v>220</v>
      </c>
      <c r="G1429" s="74"/>
      <c r="H1429" s="562"/>
      <c r="I1429" s="414"/>
      <c r="J1429" s="415"/>
      <c r="K1429" s="415"/>
      <c r="L1429" s="415"/>
      <c r="M1429" s="435"/>
    </row>
    <row r="1430" spans="1:13" ht="15.75" x14ac:dyDescent="0.25">
      <c r="A1430" s="92" t="s">
        <v>1415</v>
      </c>
      <c r="B1430" s="42" t="s">
        <v>1415</v>
      </c>
      <c r="C1430" s="350" t="s">
        <v>1414</v>
      </c>
      <c r="D1430" s="350" t="s">
        <v>267</v>
      </c>
      <c r="E1430" s="350">
        <v>400</v>
      </c>
      <c r="F1430" s="550">
        <v>280</v>
      </c>
      <c r="G1430" s="74"/>
      <c r="H1430" s="562"/>
      <c r="I1430" s="414"/>
      <c r="J1430" s="415"/>
      <c r="K1430" s="415"/>
      <c r="L1430" s="415"/>
      <c r="M1430" s="435"/>
    </row>
    <row r="1431" spans="1:13" ht="15.75" x14ac:dyDescent="0.25">
      <c r="A1431" s="92" t="s">
        <v>1415</v>
      </c>
      <c r="B1431" s="42" t="s">
        <v>1415</v>
      </c>
      <c r="C1431" s="350" t="s">
        <v>1414</v>
      </c>
      <c r="D1431" s="350" t="s">
        <v>268</v>
      </c>
      <c r="E1431" s="350">
        <v>630</v>
      </c>
      <c r="F1431" s="550">
        <v>514</v>
      </c>
      <c r="G1431" s="74"/>
      <c r="H1431" s="562"/>
      <c r="I1431" s="414"/>
      <c r="J1431" s="415"/>
      <c r="K1431" s="415"/>
      <c r="L1431" s="415"/>
      <c r="M1431" s="435"/>
    </row>
    <row r="1432" spans="1:13" ht="15.75" x14ac:dyDescent="0.25">
      <c r="A1432" s="92" t="s">
        <v>1415</v>
      </c>
      <c r="B1432" s="42" t="s">
        <v>1415</v>
      </c>
      <c r="C1432" s="350" t="s">
        <v>1414</v>
      </c>
      <c r="D1432" s="350" t="s">
        <v>269</v>
      </c>
      <c r="E1432" s="350">
        <v>630</v>
      </c>
      <c r="F1432" s="550">
        <v>579</v>
      </c>
      <c r="G1432" s="74"/>
      <c r="H1432" s="562"/>
      <c r="I1432" s="414"/>
      <c r="J1432" s="415"/>
      <c r="K1432" s="415"/>
      <c r="L1432" s="415"/>
      <c r="M1432" s="435"/>
    </row>
    <row r="1433" spans="1:13" ht="15.75" x14ac:dyDescent="0.25">
      <c r="A1433" s="92" t="s">
        <v>1415</v>
      </c>
      <c r="B1433" s="42" t="s">
        <v>1415</v>
      </c>
      <c r="C1433" s="350" t="s">
        <v>1414</v>
      </c>
      <c r="D1433" s="350" t="s">
        <v>270</v>
      </c>
      <c r="E1433" s="350">
        <v>630</v>
      </c>
      <c r="F1433" s="550">
        <v>567</v>
      </c>
      <c r="G1433" s="74"/>
      <c r="H1433" s="562"/>
      <c r="I1433" s="414"/>
      <c r="J1433" s="415"/>
      <c r="K1433" s="415"/>
      <c r="L1433" s="415"/>
      <c r="M1433" s="435"/>
    </row>
    <row r="1434" spans="1:13" ht="15.75" x14ac:dyDescent="0.25">
      <c r="A1434" s="92" t="s">
        <v>1466</v>
      </c>
      <c r="B1434" s="42" t="s">
        <v>1415</v>
      </c>
      <c r="C1434" s="350" t="s">
        <v>1414</v>
      </c>
      <c r="D1434" s="350" t="s">
        <v>271</v>
      </c>
      <c r="E1434" s="350">
        <v>250</v>
      </c>
      <c r="F1434" s="550">
        <v>224</v>
      </c>
      <c r="G1434" s="74"/>
      <c r="H1434" s="562"/>
      <c r="I1434" s="414"/>
      <c r="J1434" s="415"/>
      <c r="K1434" s="415"/>
      <c r="L1434" s="415"/>
      <c r="M1434" s="435"/>
    </row>
    <row r="1435" spans="1:13" ht="15.75" x14ac:dyDescent="0.25">
      <c r="A1435" s="92" t="s">
        <v>1466</v>
      </c>
      <c r="B1435" s="42" t="s">
        <v>1415</v>
      </c>
      <c r="C1435" s="350" t="s">
        <v>1414</v>
      </c>
      <c r="D1435" s="350" t="s">
        <v>272</v>
      </c>
      <c r="E1435" s="350">
        <v>315</v>
      </c>
      <c r="F1435" s="550">
        <v>228</v>
      </c>
      <c r="G1435" s="74"/>
      <c r="H1435" s="562"/>
      <c r="I1435" s="414"/>
      <c r="J1435" s="415"/>
      <c r="K1435" s="415"/>
      <c r="L1435" s="415"/>
      <c r="M1435" s="435"/>
    </row>
    <row r="1436" spans="1:13" ht="15.75" x14ac:dyDescent="0.25">
      <c r="A1436" s="92" t="s">
        <v>1466</v>
      </c>
      <c r="B1436" s="42" t="s">
        <v>1415</v>
      </c>
      <c r="C1436" s="350" t="s">
        <v>1414</v>
      </c>
      <c r="D1436" s="350" t="s">
        <v>273</v>
      </c>
      <c r="E1436" s="350">
        <v>400</v>
      </c>
      <c r="F1436" s="550">
        <v>359</v>
      </c>
      <c r="G1436" s="74"/>
      <c r="H1436" s="562"/>
      <c r="I1436" s="414"/>
      <c r="J1436" s="415"/>
      <c r="K1436" s="415"/>
      <c r="L1436" s="415"/>
      <c r="M1436" s="435"/>
    </row>
    <row r="1437" spans="1:13" ht="15.75" x14ac:dyDescent="0.25">
      <c r="A1437" s="92" t="s">
        <v>1466</v>
      </c>
      <c r="B1437" s="42" t="s">
        <v>1415</v>
      </c>
      <c r="C1437" s="350" t="s">
        <v>1414</v>
      </c>
      <c r="D1437" s="350" t="s">
        <v>274</v>
      </c>
      <c r="E1437" s="350">
        <v>315</v>
      </c>
      <c r="F1437" s="550">
        <v>293</v>
      </c>
      <c r="G1437" s="74"/>
      <c r="H1437" s="562"/>
      <c r="I1437" s="414"/>
      <c r="J1437" s="415"/>
      <c r="K1437" s="415"/>
      <c r="L1437" s="415"/>
      <c r="M1437" s="435"/>
    </row>
    <row r="1438" spans="1:13" ht="15.75" x14ac:dyDescent="0.25">
      <c r="A1438" s="92" t="s">
        <v>1466</v>
      </c>
      <c r="B1438" s="42" t="s">
        <v>1415</v>
      </c>
      <c r="C1438" s="350" t="s">
        <v>1414</v>
      </c>
      <c r="D1438" s="350" t="s">
        <v>275</v>
      </c>
      <c r="E1438" s="350">
        <v>250</v>
      </c>
      <c r="F1438" s="550">
        <v>210</v>
      </c>
      <c r="G1438" s="74"/>
      <c r="H1438" s="562"/>
      <c r="I1438" s="414"/>
      <c r="J1438" s="415"/>
      <c r="K1438" s="415"/>
      <c r="L1438" s="415"/>
      <c r="M1438" s="435"/>
    </row>
    <row r="1439" spans="1:13" ht="15.75" x14ac:dyDescent="0.25">
      <c r="A1439" s="92" t="s">
        <v>1466</v>
      </c>
      <c r="B1439" s="42" t="s">
        <v>1415</v>
      </c>
      <c r="C1439" s="350" t="s">
        <v>1414</v>
      </c>
      <c r="D1439" s="350" t="s">
        <v>276</v>
      </c>
      <c r="E1439" s="350">
        <v>400</v>
      </c>
      <c r="F1439" s="550">
        <v>308</v>
      </c>
      <c r="G1439" s="74"/>
      <c r="H1439" s="562"/>
      <c r="I1439" s="414"/>
      <c r="J1439" s="415"/>
      <c r="K1439" s="415"/>
      <c r="L1439" s="415"/>
      <c r="M1439" s="435"/>
    </row>
    <row r="1440" spans="1:13" ht="15.75" x14ac:dyDescent="0.25">
      <c r="A1440" s="92" t="s">
        <v>1466</v>
      </c>
      <c r="B1440" s="42" t="s">
        <v>1415</v>
      </c>
      <c r="C1440" s="350" t="s">
        <v>1414</v>
      </c>
      <c r="D1440" s="350" t="s">
        <v>277</v>
      </c>
      <c r="E1440" s="350">
        <v>100</v>
      </c>
      <c r="F1440" s="550">
        <v>71</v>
      </c>
      <c r="G1440" s="74"/>
      <c r="H1440" s="562"/>
      <c r="I1440" s="414"/>
      <c r="J1440" s="415"/>
      <c r="K1440" s="415"/>
      <c r="L1440" s="415"/>
      <c r="M1440" s="435"/>
    </row>
    <row r="1441" spans="1:13" ht="15.75" x14ac:dyDescent="0.25">
      <c r="A1441" s="92" t="s">
        <v>1466</v>
      </c>
      <c r="B1441" s="42" t="s">
        <v>1415</v>
      </c>
      <c r="C1441" s="350" t="s">
        <v>1414</v>
      </c>
      <c r="D1441" s="350" t="s">
        <v>278</v>
      </c>
      <c r="E1441" s="350">
        <v>630</v>
      </c>
      <c r="F1441" s="550">
        <v>562</v>
      </c>
      <c r="G1441" s="74"/>
      <c r="H1441" s="562"/>
      <c r="I1441" s="414"/>
      <c r="J1441" s="415"/>
      <c r="K1441" s="415"/>
      <c r="L1441" s="415"/>
      <c r="M1441" s="435"/>
    </row>
    <row r="1442" spans="1:13" ht="15.75" x14ac:dyDescent="0.25">
      <c r="A1442" s="92" t="s">
        <v>1466</v>
      </c>
      <c r="B1442" s="42" t="s">
        <v>1415</v>
      </c>
      <c r="C1442" s="350" t="s">
        <v>1414</v>
      </c>
      <c r="D1442" s="350" t="s">
        <v>279</v>
      </c>
      <c r="E1442" s="350">
        <v>630</v>
      </c>
      <c r="F1442" s="550">
        <v>604</v>
      </c>
      <c r="G1442" s="74"/>
      <c r="H1442" s="562"/>
      <c r="I1442" s="414"/>
      <c r="J1442" s="415"/>
      <c r="K1442" s="415"/>
      <c r="L1442" s="415"/>
      <c r="M1442" s="435"/>
    </row>
    <row r="1443" spans="1:13" ht="15.75" x14ac:dyDescent="0.25">
      <c r="A1443" s="92" t="s">
        <v>1466</v>
      </c>
      <c r="B1443" s="42" t="s">
        <v>1415</v>
      </c>
      <c r="C1443" s="350" t="s">
        <v>1414</v>
      </c>
      <c r="D1443" s="350" t="s">
        <v>280</v>
      </c>
      <c r="E1443" s="350">
        <v>400</v>
      </c>
      <c r="F1443" s="550">
        <v>347</v>
      </c>
      <c r="G1443" s="74"/>
      <c r="H1443" s="562"/>
      <c r="I1443" s="414"/>
      <c r="J1443" s="415"/>
      <c r="K1443" s="415"/>
      <c r="L1443" s="415"/>
      <c r="M1443" s="435"/>
    </row>
    <row r="1444" spans="1:13" ht="15.75" x14ac:dyDescent="0.25">
      <c r="A1444" s="92" t="s">
        <v>1466</v>
      </c>
      <c r="B1444" s="42" t="s">
        <v>1415</v>
      </c>
      <c r="C1444" s="350" t="s">
        <v>1414</v>
      </c>
      <c r="D1444" s="350" t="s">
        <v>281</v>
      </c>
      <c r="E1444" s="350">
        <v>400</v>
      </c>
      <c r="F1444" s="550">
        <v>339</v>
      </c>
      <c r="G1444" s="74"/>
      <c r="H1444" s="562"/>
      <c r="I1444" s="414"/>
      <c r="J1444" s="415"/>
      <c r="K1444" s="415"/>
      <c r="L1444" s="415"/>
      <c r="M1444" s="435"/>
    </row>
    <row r="1445" spans="1:13" ht="15.75" x14ac:dyDescent="0.25">
      <c r="A1445" s="92" t="s">
        <v>1467</v>
      </c>
      <c r="B1445" s="42" t="s">
        <v>1415</v>
      </c>
      <c r="C1445" s="350" t="s">
        <v>1414</v>
      </c>
      <c r="D1445" s="350" t="s">
        <v>282</v>
      </c>
      <c r="E1445" s="350">
        <v>315</v>
      </c>
      <c r="F1445" s="550">
        <v>293</v>
      </c>
      <c r="G1445" s="74"/>
      <c r="H1445" s="562"/>
      <c r="I1445" s="414"/>
      <c r="J1445" s="415"/>
      <c r="K1445" s="415"/>
      <c r="L1445" s="415"/>
      <c r="M1445" s="435"/>
    </row>
    <row r="1446" spans="1:13" ht="15.75" x14ac:dyDescent="0.25">
      <c r="A1446" s="92" t="s">
        <v>1467</v>
      </c>
      <c r="B1446" s="42" t="s">
        <v>1415</v>
      </c>
      <c r="C1446" s="350" t="s">
        <v>1414</v>
      </c>
      <c r="D1446" s="350" t="s">
        <v>283</v>
      </c>
      <c r="E1446" s="350">
        <v>400</v>
      </c>
      <c r="F1446" s="550">
        <v>352</v>
      </c>
      <c r="G1446" s="74"/>
      <c r="H1446" s="562"/>
      <c r="I1446" s="414"/>
      <c r="J1446" s="415"/>
      <c r="K1446" s="415"/>
      <c r="L1446" s="415"/>
      <c r="M1446" s="435"/>
    </row>
    <row r="1447" spans="1:13" ht="15.75" x14ac:dyDescent="0.25">
      <c r="A1447" s="92" t="s">
        <v>1467</v>
      </c>
      <c r="B1447" s="42" t="s">
        <v>1415</v>
      </c>
      <c r="C1447" s="350" t="s">
        <v>1414</v>
      </c>
      <c r="D1447" s="350" t="s">
        <v>284</v>
      </c>
      <c r="E1447" s="350">
        <v>160</v>
      </c>
      <c r="F1447" s="550">
        <v>157</v>
      </c>
      <c r="G1447" s="74"/>
      <c r="H1447" s="562"/>
      <c r="I1447" s="414"/>
      <c r="J1447" s="415"/>
      <c r="K1447" s="415"/>
      <c r="L1447" s="415"/>
      <c r="M1447" s="435"/>
    </row>
    <row r="1448" spans="1:13" ht="15.75" x14ac:dyDescent="0.25">
      <c r="A1448" s="92" t="s">
        <v>1467</v>
      </c>
      <c r="B1448" s="42" t="s">
        <v>1415</v>
      </c>
      <c r="C1448" s="350" t="s">
        <v>1414</v>
      </c>
      <c r="D1448" s="350" t="s">
        <v>285</v>
      </c>
      <c r="E1448" s="350">
        <v>400</v>
      </c>
      <c r="F1448" s="550">
        <v>305</v>
      </c>
      <c r="G1448" s="74"/>
      <c r="H1448" s="562"/>
      <c r="I1448" s="414"/>
      <c r="J1448" s="415"/>
      <c r="K1448" s="415"/>
      <c r="L1448" s="415"/>
      <c r="M1448" s="435"/>
    </row>
    <row r="1449" spans="1:13" ht="15.75" x14ac:dyDescent="0.25">
      <c r="A1449" s="92" t="s">
        <v>1467</v>
      </c>
      <c r="B1449" s="42" t="s">
        <v>1415</v>
      </c>
      <c r="C1449" s="350" t="s">
        <v>1414</v>
      </c>
      <c r="D1449" s="350" t="s">
        <v>286</v>
      </c>
      <c r="E1449" s="350">
        <v>250</v>
      </c>
      <c r="F1449" s="550">
        <v>188</v>
      </c>
      <c r="G1449" s="74"/>
      <c r="H1449" s="562"/>
      <c r="I1449" s="414"/>
      <c r="J1449" s="415"/>
      <c r="K1449" s="415"/>
      <c r="L1449" s="415"/>
      <c r="M1449" s="435"/>
    </row>
    <row r="1450" spans="1:13" ht="15.75" x14ac:dyDescent="0.25">
      <c r="A1450" s="92" t="s">
        <v>1467</v>
      </c>
      <c r="B1450" s="42" t="s">
        <v>1415</v>
      </c>
      <c r="C1450" s="350" t="s">
        <v>1414</v>
      </c>
      <c r="D1450" s="350" t="s">
        <v>287</v>
      </c>
      <c r="E1450" s="350">
        <v>630</v>
      </c>
      <c r="F1450" s="550">
        <v>559</v>
      </c>
      <c r="G1450" s="74"/>
      <c r="H1450" s="562"/>
      <c r="I1450" s="414"/>
      <c r="J1450" s="415"/>
      <c r="K1450" s="415"/>
      <c r="L1450" s="415"/>
      <c r="M1450" s="435"/>
    </row>
    <row r="1451" spans="1:13" ht="15.75" x14ac:dyDescent="0.25">
      <c r="A1451" s="92" t="s">
        <v>1467</v>
      </c>
      <c r="B1451" s="42" t="s">
        <v>1415</v>
      </c>
      <c r="C1451" s="350" t="s">
        <v>1414</v>
      </c>
      <c r="D1451" s="350" t="s">
        <v>288</v>
      </c>
      <c r="E1451" s="350">
        <v>400</v>
      </c>
      <c r="F1451" s="550">
        <v>302</v>
      </c>
      <c r="G1451" s="74"/>
      <c r="H1451" s="562"/>
      <c r="I1451" s="414"/>
      <c r="J1451" s="415"/>
      <c r="K1451" s="415"/>
      <c r="L1451" s="415"/>
      <c r="M1451" s="435"/>
    </row>
    <row r="1452" spans="1:13" ht="15.75" x14ac:dyDescent="0.25">
      <c r="A1452" s="92" t="s">
        <v>1467</v>
      </c>
      <c r="B1452" s="42" t="s">
        <v>1415</v>
      </c>
      <c r="C1452" s="350" t="s">
        <v>1414</v>
      </c>
      <c r="D1452" s="350" t="s">
        <v>289</v>
      </c>
      <c r="E1452" s="350">
        <v>630</v>
      </c>
      <c r="F1452" s="550">
        <v>603</v>
      </c>
      <c r="G1452" s="74"/>
      <c r="H1452" s="562"/>
      <c r="I1452" s="414"/>
      <c r="J1452" s="415"/>
      <c r="K1452" s="415"/>
      <c r="L1452" s="415"/>
      <c r="M1452" s="435"/>
    </row>
    <row r="1453" spans="1:13" ht="15.75" x14ac:dyDescent="0.25">
      <c r="A1453" s="92" t="s">
        <v>1467</v>
      </c>
      <c r="B1453" s="42" t="s">
        <v>1415</v>
      </c>
      <c r="C1453" s="350" t="s">
        <v>1414</v>
      </c>
      <c r="D1453" s="350" t="s">
        <v>290</v>
      </c>
      <c r="E1453" s="350">
        <v>400</v>
      </c>
      <c r="F1453" s="550">
        <v>354</v>
      </c>
      <c r="G1453" s="74"/>
      <c r="H1453" s="562"/>
      <c r="I1453" s="414"/>
      <c r="J1453" s="415"/>
      <c r="K1453" s="415"/>
      <c r="L1453" s="415"/>
      <c r="M1453" s="435"/>
    </row>
    <row r="1454" spans="1:13" ht="15.75" x14ac:dyDescent="0.25">
      <c r="A1454" s="92" t="s">
        <v>1467</v>
      </c>
      <c r="B1454" s="42" t="s">
        <v>1415</v>
      </c>
      <c r="C1454" s="350" t="s">
        <v>1414</v>
      </c>
      <c r="D1454" s="350" t="s">
        <v>291</v>
      </c>
      <c r="E1454" s="350">
        <v>400</v>
      </c>
      <c r="F1454" s="550">
        <v>366</v>
      </c>
      <c r="G1454" s="74"/>
      <c r="H1454" s="562"/>
      <c r="I1454" s="414"/>
      <c r="J1454" s="415"/>
      <c r="K1454" s="415"/>
      <c r="L1454" s="415"/>
      <c r="M1454" s="435"/>
    </row>
    <row r="1455" spans="1:13" s="366" customFormat="1" ht="15.75" x14ac:dyDescent="0.25">
      <c r="A1455" s="92" t="s">
        <v>1467</v>
      </c>
      <c r="B1455" s="42" t="s">
        <v>1415</v>
      </c>
      <c r="C1455" s="350" t="s">
        <v>1414</v>
      </c>
      <c r="D1455" s="350" t="s">
        <v>880</v>
      </c>
      <c r="E1455" s="350">
        <v>400</v>
      </c>
      <c r="F1455" s="550">
        <v>397</v>
      </c>
      <c r="G1455" s="74"/>
      <c r="H1455" s="562"/>
      <c r="I1455" s="414"/>
      <c r="J1455" s="415"/>
      <c r="K1455" s="415"/>
      <c r="L1455" s="415"/>
      <c r="M1455" s="435"/>
    </row>
    <row r="1456" spans="1:13" ht="15.75" x14ac:dyDescent="0.25">
      <c r="A1456" s="92" t="s">
        <v>1467</v>
      </c>
      <c r="B1456" s="42" t="s">
        <v>1415</v>
      </c>
      <c r="C1456" s="350" t="s">
        <v>1414</v>
      </c>
      <c r="D1456" s="350" t="s">
        <v>855</v>
      </c>
      <c r="E1456" s="350">
        <v>100</v>
      </c>
      <c r="F1456" s="550">
        <v>99</v>
      </c>
      <c r="G1456" s="74"/>
      <c r="H1456" s="562"/>
      <c r="I1456" s="414"/>
      <c r="J1456" s="415"/>
      <c r="K1456" s="415"/>
      <c r="L1456" s="415"/>
      <c r="M1456" s="435"/>
    </row>
    <row r="1457" spans="1:12" s="366" customFormat="1" ht="15.75" x14ac:dyDescent="0.25">
      <c r="A1457" s="92" t="s">
        <v>1468</v>
      </c>
      <c r="B1457" s="42" t="s">
        <v>1416</v>
      </c>
      <c r="C1457" s="350" t="s">
        <v>1417</v>
      </c>
      <c r="D1457" s="350" t="s">
        <v>92</v>
      </c>
      <c r="E1457" s="350">
        <v>160</v>
      </c>
      <c r="F1457" s="63">
        <v>93</v>
      </c>
      <c r="G1457" s="74"/>
      <c r="H1457" s="417"/>
      <c r="I1457" s="415"/>
      <c r="J1457" s="415"/>
      <c r="K1457" s="415"/>
      <c r="L1457" s="418"/>
    </row>
    <row r="1458" spans="1:12" s="366" customFormat="1" ht="15.75" x14ac:dyDescent="0.25">
      <c r="A1458" s="92" t="s">
        <v>1468</v>
      </c>
      <c r="B1458" s="42" t="s">
        <v>1416</v>
      </c>
      <c r="C1458" s="350" t="s">
        <v>1417</v>
      </c>
      <c r="D1458" s="350" t="s">
        <v>20</v>
      </c>
      <c r="E1458" s="350">
        <v>400</v>
      </c>
      <c r="F1458" s="63">
        <v>348</v>
      </c>
      <c r="G1458" s="74"/>
      <c r="H1458" s="417"/>
      <c r="I1458" s="415"/>
      <c r="J1458" s="415"/>
      <c r="K1458" s="415"/>
      <c r="L1458" s="418"/>
    </row>
    <row r="1459" spans="1:12" ht="15.75" x14ac:dyDescent="0.25">
      <c r="A1459" s="92" t="s">
        <v>1468</v>
      </c>
      <c r="B1459" s="42" t="s">
        <v>1416</v>
      </c>
      <c r="C1459" s="350" t="s">
        <v>1417</v>
      </c>
      <c r="D1459" s="350" t="s">
        <v>52</v>
      </c>
      <c r="E1459" s="350">
        <v>160</v>
      </c>
      <c r="F1459" s="63">
        <v>91</v>
      </c>
      <c r="G1459" s="74"/>
      <c r="H1459" s="417"/>
      <c r="I1459" s="415"/>
      <c r="J1459" s="415"/>
      <c r="K1459" s="415"/>
      <c r="L1459" s="418"/>
    </row>
    <row r="1460" spans="1:12" ht="15.75" x14ac:dyDescent="0.25">
      <c r="A1460" s="92" t="s">
        <v>1468</v>
      </c>
      <c r="B1460" s="42" t="s">
        <v>1416</v>
      </c>
      <c r="C1460" s="350" t="s">
        <v>1417</v>
      </c>
      <c r="D1460" s="350" t="s">
        <v>136</v>
      </c>
      <c r="E1460" s="350">
        <v>400</v>
      </c>
      <c r="F1460" s="63">
        <v>234</v>
      </c>
      <c r="G1460" s="349"/>
      <c r="H1460" s="417"/>
      <c r="I1460" s="415"/>
      <c r="J1460" s="415"/>
      <c r="K1460" s="415"/>
      <c r="L1460" s="418"/>
    </row>
    <row r="1461" spans="1:12" ht="15.75" x14ac:dyDescent="0.25">
      <c r="A1461" s="92" t="s">
        <v>1468</v>
      </c>
      <c r="B1461" s="42" t="s">
        <v>1416</v>
      </c>
      <c r="C1461" s="350" t="s">
        <v>1417</v>
      </c>
      <c r="D1461" s="350" t="s">
        <v>292</v>
      </c>
      <c r="E1461" s="350">
        <v>250</v>
      </c>
      <c r="F1461" s="63">
        <v>233</v>
      </c>
      <c r="G1461" s="74"/>
      <c r="H1461" s="417"/>
      <c r="I1461" s="415"/>
      <c r="J1461" s="415"/>
      <c r="K1461" s="415"/>
      <c r="L1461" s="418"/>
    </row>
    <row r="1462" spans="1:12" ht="15.75" x14ac:dyDescent="0.25">
      <c r="A1462" s="92" t="s">
        <v>1468</v>
      </c>
      <c r="B1462" s="42" t="s">
        <v>1416</v>
      </c>
      <c r="C1462" s="350" t="s">
        <v>1417</v>
      </c>
      <c r="D1462" s="350" t="s">
        <v>43</v>
      </c>
      <c r="E1462" s="350">
        <v>250</v>
      </c>
      <c r="F1462" s="63">
        <v>177</v>
      </c>
      <c r="G1462" s="74"/>
      <c r="H1462" s="417"/>
      <c r="I1462" s="415"/>
      <c r="J1462" s="415"/>
      <c r="K1462" s="415"/>
      <c r="L1462" s="418"/>
    </row>
    <row r="1463" spans="1:12" ht="15.75" x14ac:dyDescent="0.25">
      <c r="A1463" s="92" t="s">
        <v>1468</v>
      </c>
      <c r="B1463" s="42" t="s">
        <v>1416</v>
      </c>
      <c r="C1463" s="350" t="s">
        <v>1417</v>
      </c>
      <c r="D1463" s="350" t="s">
        <v>71</v>
      </c>
      <c r="E1463" s="350">
        <v>160</v>
      </c>
      <c r="F1463" s="63">
        <v>94</v>
      </c>
      <c r="G1463" s="74"/>
      <c r="H1463" s="417"/>
      <c r="I1463" s="415"/>
      <c r="J1463" s="415"/>
      <c r="K1463" s="415"/>
      <c r="L1463" s="418"/>
    </row>
    <row r="1464" spans="1:12" ht="15.75" x14ac:dyDescent="0.25">
      <c r="A1464" s="92" t="s">
        <v>1468</v>
      </c>
      <c r="B1464" s="42" t="s">
        <v>1416</v>
      </c>
      <c r="C1464" s="350" t="s">
        <v>1417</v>
      </c>
      <c r="D1464" s="350" t="s">
        <v>76</v>
      </c>
      <c r="E1464" s="350">
        <v>160</v>
      </c>
      <c r="F1464" s="63">
        <v>88</v>
      </c>
      <c r="G1464" s="74"/>
      <c r="H1464" s="417"/>
      <c r="I1464" s="415"/>
      <c r="J1464" s="415"/>
      <c r="K1464" s="415"/>
      <c r="L1464" s="418"/>
    </row>
    <row r="1465" spans="1:12" ht="15.75" x14ac:dyDescent="0.25">
      <c r="A1465" s="92" t="s">
        <v>1468</v>
      </c>
      <c r="B1465" s="42" t="s">
        <v>1416</v>
      </c>
      <c r="C1465" s="350" t="s">
        <v>1417</v>
      </c>
      <c r="D1465" s="350" t="s">
        <v>97</v>
      </c>
      <c r="E1465" s="350">
        <v>100</v>
      </c>
      <c r="F1465" s="63">
        <v>50</v>
      </c>
      <c r="G1465" s="74"/>
      <c r="H1465" s="417"/>
      <c r="I1465" s="415"/>
      <c r="J1465" s="415"/>
      <c r="K1465" s="415"/>
      <c r="L1465" s="418"/>
    </row>
    <row r="1466" spans="1:12" ht="15.75" x14ac:dyDescent="0.25">
      <c r="A1466" s="92" t="s">
        <v>1468</v>
      </c>
      <c r="B1466" s="42" t="s">
        <v>1416</v>
      </c>
      <c r="C1466" s="350" t="s">
        <v>1417</v>
      </c>
      <c r="D1466" s="350" t="s">
        <v>78</v>
      </c>
      <c r="E1466" s="350">
        <v>400</v>
      </c>
      <c r="F1466" s="63">
        <v>293</v>
      </c>
      <c r="G1466" s="74"/>
      <c r="H1466" s="417"/>
      <c r="I1466" s="415"/>
      <c r="J1466" s="415"/>
      <c r="K1466" s="415"/>
      <c r="L1466" s="418"/>
    </row>
    <row r="1467" spans="1:12" ht="15.75" x14ac:dyDescent="0.25">
      <c r="A1467" s="92" t="s">
        <v>1468</v>
      </c>
      <c r="B1467" s="42" t="s">
        <v>1416</v>
      </c>
      <c r="C1467" s="350" t="s">
        <v>1417</v>
      </c>
      <c r="D1467" s="350" t="s">
        <v>79</v>
      </c>
      <c r="E1467" s="350">
        <v>315</v>
      </c>
      <c r="F1467" s="63">
        <v>221</v>
      </c>
      <c r="G1467" s="74"/>
      <c r="H1467" s="417"/>
      <c r="I1467" s="415"/>
      <c r="J1467" s="415"/>
      <c r="K1467" s="415"/>
      <c r="L1467" s="418"/>
    </row>
    <row r="1468" spans="1:12" ht="15.75" x14ac:dyDescent="0.25">
      <c r="A1468" s="92" t="s">
        <v>1468</v>
      </c>
      <c r="B1468" s="42" t="s">
        <v>1416</v>
      </c>
      <c r="C1468" s="350" t="s">
        <v>1417</v>
      </c>
      <c r="D1468" s="350" t="s">
        <v>54</v>
      </c>
      <c r="E1468" s="350">
        <v>250</v>
      </c>
      <c r="F1468" s="63">
        <v>158</v>
      </c>
      <c r="G1468" s="74"/>
      <c r="H1468" s="417"/>
      <c r="I1468" s="415"/>
      <c r="J1468" s="415"/>
      <c r="K1468" s="415"/>
      <c r="L1468" s="418"/>
    </row>
    <row r="1469" spans="1:12" ht="15.75" x14ac:dyDescent="0.25">
      <c r="A1469" s="92" t="s">
        <v>1468</v>
      </c>
      <c r="B1469" s="42" t="s">
        <v>1416</v>
      </c>
      <c r="C1469" s="350" t="s">
        <v>1417</v>
      </c>
      <c r="D1469" s="350" t="s">
        <v>55</v>
      </c>
      <c r="E1469" s="350">
        <v>100</v>
      </c>
      <c r="F1469" s="63">
        <v>43</v>
      </c>
      <c r="G1469" s="74"/>
      <c r="H1469" s="417"/>
      <c r="I1469" s="415"/>
      <c r="J1469" s="415"/>
      <c r="K1469" s="415"/>
      <c r="L1469" s="418"/>
    </row>
    <row r="1470" spans="1:12" ht="15.75" x14ac:dyDescent="0.25">
      <c r="A1470" s="92" t="s">
        <v>1468</v>
      </c>
      <c r="B1470" s="42" t="s">
        <v>1416</v>
      </c>
      <c r="C1470" s="350" t="s">
        <v>1417</v>
      </c>
      <c r="D1470" s="350" t="s">
        <v>100</v>
      </c>
      <c r="E1470" s="350">
        <v>250</v>
      </c>
      <c r="F1470" s="63">
        <v>68</v>
      </c>
      <c r="G1470" s="74"/>
      <c r="H1470" s="417"/>
      <c r="I1470" s="415"/>
      <c r="J1470" s="415"/>
      <c r="K1470" s="415"/>
      <c r="L1470" s="418"/>
    </row>
    <row r="1471" spans="1:12" ht="15.75" x14ac:dyDescent="0.25">
      <c r="A1471" s="92" t="s">
        <v>1468</v>
      </c>
      <c r="B1471" s="42" t="s">
        <v>1416</v>
      </c>
      <c r="C1471" s="350" t="s">
        <v>1417</v>
      </c>
      <c r="D1471" s="350" t="s">
        <v>81</v>
      </c>
      <c r="E1471" s="350">
        <v>160</v>
      </c>
      <c r="F1471" s="63">
        <v>92</v>
      </c>
      <c r="G1471" s="74"/>
      <c r="H1471" s="417"/>
      <c r="I1471" s="415"/>
      <c r="J1471" s="415"/>
      <c r="K1471" s="415"/>
      <c r="L1471" s="418"/>
    </row>
    <row r="1472" spans="1:12" ht="15.75" x14ac:dyDescent="0.25">
      <c r="A1472" s="92" t="s">
        <v>1468</v>
      </c>
      <c r="B1472" s="42" t="s">
        <v>1416</v>
      </c>
      <c r="C1472" s="350" t="s">
        <v>1417</v>
      </c>
      <c r="D1472" s="350" t="s">
        <v>114</v>
      </c>
      <c r="E1472" s="350">
        <v>400</v>
      </c>
      <c r="F1472" s="63">
        <v>248</v>
      </c>
      <c r="G1472" s="74"/>
      <c r="H1472" s="417"/>
      <c r="I1472" s="415"/>
      <c r="J1472" s="415"/>
      <c r="K1472" s="415"/>
      <c r="L1472" s="418"/>
    </row>
    <row r="1473" spans="1:12" ht="15.75" x14ac:dyDescent="0.25">
      <c r="A1473" s="92" t="s">
        <v>1468</v>
      </c>
      <c r="B1473" s="42" t="s">
        <v>1416</v>
      </c>
      <c r="C1473" s="350" t="s">
        <v>1417</v>
      </c>
      <c r="D1473" s="350" t="s">
        <v>82</v>
      </c>
      <c r="E1473" s="350">
        <v>250</v>
      </c>
      <c r="F1473" s="63">
        <v>111</v>
      </c>
      <c r="G1473" s="74"/>
      <c r="H1473" s="417"/>
      <c r="I1473" s="415"/>
      <c r="J1473" s="415"/>
      <c r="K1473" s="415"/>
      <c r="L1473" s="418"/>
    </row>
    <row r="1474" spans="1:12" ht="15.75" x14ac:dyDescent="0.25">
      <c r="A1474" s="92" t="s">
        <v>1468</v>
      </c>
      <c r="B1474" s="42" t="s">
        <v>1416</v>
      </c>
      <c r="C1474" s="350" t="s">
        <v>1417</v>
      </c>
      <c r="D1474" s="350" t="s">
        <v>115</v>
      </c>
      <c r="E1474" s="350">
        <v>250</v>
      </c>
      <c r="F1474" s="63">
        <v>123</v>
      </c>
      <c r="G1474" s="74"/>
      <c r="H1474" s="417"/>
      <c r="I1474" s="415"/>
      <c r="J1474" s="415"/>
      <c r="K1474" s="415"/>
      <c r="L1474" s="418"/>
    </row>
    <row r="1475" spans="1:12" ht="15.75" x14ac:dyDescent="0.25">
      <c r="A1475" s="92" t="s">
        <v>1468</v>
      </c>
      <c r="B1475" s="42" t="s">
        <v>1416</v>
      </c>
      <c r="C1475" s="350" t="s">
        <v>1417</v>
      </c>
      <c r="D1475" s="350" t="s">
        <v>122</v>
      </c>
      <c r="E1475" s="350">
        <v>160</v>
      </c>
      <c r="F1475" s="63">
        <v>105</v>
      </c>
      <c r="G1475" s="74"/>
      <c r="H1475" s="417"/>
      <c r="I1475" s="415"/>
      <c r="J1475" s="415"/>
      <c r="K1475" s="415"/>
      <c r="L1475" s="418"/>
    </row>
    <row r="1476" spans="1:12" ht="15.75" x14ac:dyDescent="0.25">
      <c r="A1476" s="92" t="s">
        <v>1468</v>
      </c>
      <c r="B1476" s="42" t="s">
        <v>1416</v>
      </c>
      <c r="C1476" s="350" t="s">
        <v>1417</v>
      </c>
      <c r="D1476" s="350" t="s">
        <v>132</v>
      </c>
      <c r="E1476" s="350">
        <v>160</v>
      </c>
      <c r="F1476" s="63">
        <v>108</v>
      </c>
      <c r="G1476" s="74"/>
      <c r="H1476" s="417"/>
      <c r="I1476" s="415"/>
      <c r="J1476" s="415"/>
      <c r="K1476" s="415"/>
      <c r="L1476" s="418"/>
    </row>
    <row r="1477" spans="1:12" ht="15.75" x14ac:dyDescent="0.25">
      <c r="A1477" s="92" t="s">
        <v>1468</v>
      </c>
      <c r="B1477" s="42" t="s">
        <v>1416</v>
      </c>
      <c r="C1477" s="350" t="s">
        <v>1417</v>
      </c>
      <c r="D1477" s="350" t="s">
        <v>116</v>
      </c>
      <c r="E1477" s="350">
        <v>100</v>
      </c>
      <c r="F1477" s="63">
        <v>57</v>
      </c>
      <c r="G1477" s="74"/>
      <c r="H1477" s="417"/>
      <c r="I1477" s="415"/>
      <c r="J1477" s="415"/>
      <c r="K1477" s="415"/>
      <c r="L1477" s="418"/>
    </row>
    <row r="1478" spans="1:12" ht="15.75" x14ac:dyDescent="0.25">
      <c r="A1478" s="92" t="s">
        <v>1468</v>
      </c>
      <c r="B1478" s="42" t="s">
        <v>1416</v>
      </c>
      <c r="C1478" s="350" t="s">
        <v>1417</v>
      </c>
      <c r="D1478" s="350" t="s">
        <v>133</v>
      </c>
      <c r="E1478" s="350">
        <v>160</v>
      </c>
      <c r="F1478" s="63">
        <v>70</v>
      </c>
      <c r="G1478" s="74"/>
      <c r="H1478" s="417"/>
      <c r="I1478" s="415"/>
      <c r="J1478" s="415"/>
      <c r="K1478" s="415"/>
      <c r="L1478" s="418"/>
    </row>
    <row r="1479" spans="1:12" ht="15.75" x14ac:dyDescent="0.25">
      <c r="A1479" s="92" t="s">
        <v>1468</v>
      </c>
      <c r="B1479" s="42" t="s">
        <v>1416</v>
      </c>
      <c r="C1479" s="350" t="s">
        <v>1417</v>
      </c>
      <c r="D1479" s="350" t="s">
        <v>110</v>
      </c>
      <c r="E1479" s="350">
        <v>160</v>
      </c>
      <c r="F1479" s="63">
        <v>84</v>
      </c>
      <c r="G1479" s="74"/>
      <c r="H1479" s="417"/>
      <c r="I1479" s="415"/>
      <c r="J1479" s="415"/>
      <c r="K1479" s="415"/>
      <c r="L1479" s="418"/>
    </row>
    <row r="1480" spans="1:12" ht="15.75" x14ac:dyDescent="0.25">
      <c r="A1480" s="92" t="s">
        <v>1468</v>
      </c>
      <c r="B1480" s="42" t="s">
        <v>1416</v>
      </c>
      <c r="C1480" s="350" t="s">
        <v>1417</v>
      </c>
      <c r="D1480" s="350" t="s">
        <v>155</v>
      </c>
      <c r="E1480" s="350">
        <v>100</v>
      </c>
      <c r="F1480" s="63">
        <v>58</v>
      </c>
      <c r="G1480" s="74"/>
      <c r="H1480" s="417"/>
      <c r="I1480" s="415"/>
      <c r="J1480" s="415"/>
      <c r="K1480" s="415"/>
      <c r="L1480" s="418"/>
    </row>
    <row r="1481" spans="1:12" ht="15.75" x14ac:dyDescent="0.25">
      <c r="A1481" s="92" t="s">
        <v>1468</v>
      </c>
      <c r="B1481" s="42" t="s">
        <v>1416</v>
      </c>
      <c r="C1481" s="350" t="s">
        <v>1417</v>
      </c>
      <c r="D1481" s="350" t="s">
        <v>50</v>
      </c>
      <c r="E1481" s="350">
        <v>250</v>
      </c>
      <c r="F1481" s="63">
        <v>181</v>
      </c>
      <c r="G1481" s="74"/>
      <c r="H1481" s="417"/>
      <c r="I1481" s="415"/>
      <c r="J1481" s="415"/>
      <c r="K1481" s="415"/>
      <c r="L1481" s="418"/>
    </row>
    <row r="1482" spans="1:12" ht="15.75" x14ac:dyDescent="0.25">
      <c r="A1482" s="92" t="s">
        <v>1468</v>
      </c>
      <c r="B1482" s="42" t="s">
        <v>1416</v>
      </c>
      <c r="C1482" s="350" t="s">
        <v>1417</v>
      </c>
      <c r="D1482" s="350" t="s">
        <v>293</v>
      </c>
      <c r="E1482" s="350">
        <v>250</v>
      </c>
      <c r="F1482" s="63">
        <v>153</v>
      </c>
      <c r="G1482" s="74"/>
      <c r="H1482" s="417"/>
      <c r="I1482" s="415"/>
      <c r="J1482" s="415"/>
      <c r="K1482" s="415"/>
      <c r="L1482" s="418"/>
    </row>
    <row r="1483" spans="1:12" ht="15.75" x14ac:dyDescent="0.25">
      <c r="A1483" s="92" t="s">
        <v>1468</v>
      </c>
      <c r="B1483" s="42" t="s">
        <v>1416</v>
      </c>
      <c r="C1483" s="350" t="s">
        <v>1417</v>
      </c>
      <c r="D1483" s="350" t="s">
        <v>51</v>
      </c>
      <c r="E1483" s="350">
        <v>100</v>
      </c>
      <c r="F1483" s="63">
        <v>51</v>
      </c>
      <c r="G1483" s="74"/>
      <c r="H1483" s="417"/>
      <c r="I1483" s="415"/>
      <c r="J1483" s="415"/>
      <c r="K1483" s="415"/>
      <c r="L1483" s="418"/>
    </row>
    <row r="1484" spans="1:12" ht="15.75" x14ac:dyDescent="0.25">
      <c r="A1484" s="92" t="s">
        <v>1468</v>
      </c>
      <c r="B1484" s="42" t="s">
        <v>1416</v>
      </c>
      <c r="C1484" s="350" t="s">
        <v>1417</v>
      </c>
      <c r="D1484" s="350" t="s">
        <v>36</v>
      </c>
      <c r="E1484" s="350">
        <v>160</v>
      </c>
      <c r="F1484" s="63">
        <v>94</v>
      </c>
      <c r="G1484" s="74"/>
      <c r="H1484" s="417"/>
      <c r="I1484" s="415"/>
      <c r="J1484" s="415"/>
      <c r="K1484" s="415"/>
      <c r="L1484" s="418"/>
    </row>
    <row r="1485" spans="1:12" ht="15.75" x14ac:dyDescent="0.25">
      <c r="A1485" s="92" t="s">
        <v>1468</v>
      </c>
      <c r="B1485" s="42" t="s">
        <v>1416</v>
      </c>
      <c r="C1485" s="350" t="s">
        <v>1417</v>
      </c>
      <c r="D1485" s="350" t="s">
        <v>95</v>
      </c>
      <c r="E1485" s="350">
        <v>100</v>
      </c>
      <c r="F1485" s="63">
        <v>91</v>
      </c>
      <c r="G1485" s="74"/>
      <c r="H1485" s="417"/>
      <c r="I1485" s="415"/>
      <c r="J1485" s="415"/>
      <c r="K1485" s="415"/>
      <c r="L1485" s="418"/>
    </row>
    <row r="1486" spans="1:12" ht="15.75" x14ac:dyDescent="0.25">
      <c r="A1486" s="92" t="s">
        <v>1468</v>
      </c>
      <c r="B1486" s="42" t="s">
        <v>1416</v>
      </c>
      <c r="C1486" s="350" t="s">
        <v>1417</v>
      </c>
      <c r="D1486" s="350" t="s">
        <v>83</v>
      </c>
      <c r="E1486" s="350">
        <v>250</v>
      </c>
      <c r="F1486" s="63">
        <v>160</v>
      </c>
      <c r="G1486" s="74"/>
      <c r="H1486" s="417"/>
      <c r="I1486" s="415"/>
      <c r="J1486" s="415"/>
      <c r="K1486" s="415"/>
      <c r="L1486" s="418"/>
    </row>
    <row r="1487" spans="1:12" ht="15.75" x14ac:dyDescent="0.25">
      <c r="A1487" s="92" t="s">
        <v>1468</v>
      </c>
      <c r="B1487" s="42" t="s">
        <v>1416</v>
      </c>
      <c r="C1487" s="350" t="s">
        <v>1417</v>
      </c>
      <c r="D1487" s="350" t="s">
        <v>101</v>
      </c>
      <c r="E1487" s="350">
        <v>160</v>
      </c>
      <c r="F1487" s="63">
        <v>73</v>
      </c>
      <c r="G1487" s="74"/>
      <c r="H1487" s="417"/>
      <c r="I1487" s="415"/>
      <c r="J1487" s="415"/>
      <c r="K1487" s="415"/>
      <c r="L1487" s="418"/>
    </row>
    <row r="1488" spans="1:12" ht="15.75" x14ac:dyDescent="0.25">
      <c r="A1488" s="92" t="s">
        <v>1468</v>
      </c>
      <c r="B1488" s="42" t="s">
        <v>1416</v>
      </c>
      <c r="C1488" s="350" t="s">
        <v>1417</v>
      </c>
      <c r="D1488" s="350" t="s">
        <v>102</v>
      </c>
      <c r="E1488" s="350">
        <v>250</v>
      </c>
      <c r="F1488" s="63">
        <v>153</v>
      </c>
      <c r="G1488" s="74"/>
      <c r="H1488" s="418"/>
      <c r="I1488" s="415"/>
      <c r="J1488" s="415"/>
      <c r="K1488" s="415"/>
      <c r="L1488" s="418"/>
    </row>
    <row r="1489" spans="1:12" ht="15.75" x14ac:dyDescent="0.25">
      <c r="A1489" s="92" t="s">
        <v>1468</v>
      </c>
      <c r="B1489" s="42" t="s">
        <v>1416</v>
      </c>
      <c r="C1489" s="350" t="s">
        <v>1417</v>
      </c>
      <c r="D1489" s="350" t="s">
        <v>131</v>
      </c>
      <c r="E1489" s="350">
        <v>315</v>
      </c>
      <c r="F1489" s="63">
        <v>201</v>
      </c>
      <c r="G1489" s="74"/>
      <c r="H1489" s="417"/>
      <c r="I1489" s="415"/>
      <c r="J1489" s="415"/>
      <c r="K1489" s="415"/>
      <c r="L1489" s="418"/>
    </row>
    <row r="1490" spans="1:12" ht="15.75" x14ac:dyDescent="0.25">
      <c r="A1490" s="92" t="s">
        <v>1468</v>
      </c>
      <c r="B1490" s="42" t="s">
        <v>1416</v>
      </c>
      <c r="C1490" s="350" t="s">
        <v>1417</v>
      </c>
      <c r="D1490" s="350" t="s">
        <v>38</v>
      </c>
      <c r="E1490" s="350">
        <v>250</v>
      </c>
      <c r="F1490" s="63">
        <v>195</v>
      </c>
      <c r="G1490" s="74"/>
      <c r="H1490" s="417"/>
      <c r="I1490" s="415"/>
      <c r="J1490" s="415"/>
      <c r="K1490" s="415"/>
      <c r="L1490" s="418"/>
    </row>
    <row r="1491" spans="1:12" ht="15.75" x14ac:dyDescent="0.25">
      <c r="A1491" s="92" t="s">
        <v>1468</v>
      </c>
      <c r="B1491" s="42" t="s">
        <v>1416</v>
      </c>
      <c r="C1491" s="350" t="s">
        <v>1417</v>
      </c>
      <c r="D1491" s="350" t="s">
        <v>103</v>
      </c>
      <c r="E1491" s="350">
        <v>250</v>
      </c>
      <c r="F1491" s="63">
        <v>146</v>
      </c>
      <c r="G1491" s="74"/>
      <c r="H1491" s="417"/>
      <c r="I1491" s="415"/>
      <c r="J1491" s="415"/>
      <c r="K1491" s="415"/>
      <c r="L1491" s="418"/>
    </row>
    <row r="1492" spans="1:12" ht="15.75" x14ac:dyDescent="0.25">
      <c r="A1492" s="92" t="s">
        <v>1468</v>
      </c>
      <c r="B1492" s="42" t="s">
        <v>1416</v>
      </c>
      <c r="C1492" s="350" t="s">
        <v>1417</v>
      </c>
      <c r="D1492" s="350" t="s">
        <v>63</v>
      </c>
      <c r="E1492" s="350">
        <v>100</v>
      </c>
      <c r="F1492" s="63">
        <v>51</v>
      </c>
      <c r="G1492" s="74"/>
      <c r="H1492" s="417"/>
      <c r="I1492" s="415"/>
      <c r="J1492" s="415"/>
      <c r="K1492" s="415"/>
      <c r="L1492" s="418"/>
    </row>
    <row r="1493" spans="1:12" ht="15.75" x14ac:dyDescent="0.25">
      <c r="A1493" s="92" t="s">
        <v>1468</v>
      </c>
      <c r="B1493" s="42" t="s">
        <v>1416</v>
      </c>
      <c r="C1493" s="350" t="s">
        <v>1417</v>
      </c>
      <c r="D1493" s="350" t="s">
        <v>117</v>
      </c>
      <c r="E1493" s="350">
        <v>100</v>
      </c>
      <c r="F1493" s="63">
        <v>44</v>
      </c>
      <c r="G1493" s="74"/>
      <c r="H1493" s="417"/>
      <c r="I1493" s="415"/>
      <c r="J1493" s="415"/>
      <c r="K1493" s="415"/>
      <c r="L1493" s="418"/>
    </row>
    <row r="1494" spans="1:12" ht="15.75" x14ac:dyDescent="0.25">
      <c r="A1494" s="92" t="s">
        <v>1468</v>
      </c>
      <c r="B1494" s="42" t="s">
        <v>1416</v>
      </c>
      <c r="C1494" s="350" t="s">
        <v>1417</v>
      </c>
      <c r="D1494" s="350" t="s">
        <v>118</v>
      </c>
      <c r="E1494" s="350">
        <v>400</v>
      </c>
      <c r="F1494" s="63">
        <v>262</v>
      </c>
      <c r="G1494" s="74"/>
      <c r="H1494" s="417"/>
      <c r="I1494" s="415"/>
      <c r="J1494" s="415"/>
      <c r="K1494" s="415"/>
      <c r="L1494" s="418"/>
    </row>
    <row r="1495" spans="1:12" ht="15.75" x14ac:dyDescent="0.25">
      <c r="A1495" s="92" t="s">
        <v>1468</v>
      </c>
      <c r="B1495" s="42" t="s">
        <v>1416</v>
      </c>
      <c r="C1495" s="350" t="s">
        <v>1417</v>
      </c>
      <c r="D1495" s="350" t="s">
        <v>104</v>
      </c>
      <c r="E1495" s="350">
        <v>100</v>
      </c>
      <c r="F1495" s="63">
        <v>50</v>
      </c>
      <c r="G1495" s="74"/>
      <c r="H1495" s="417"/>
      <c r="I1495" s="415"/>
      <c r="J1495" s="415"/>
      <c r="K1495" s="415"/>
      <c r="L1495" s="418"/>
    </row>
    <row r="1496" spans="1:12" ht="15.75" x14ac:dyDescent="0.25">
      <c r="A1496" s="92" t="s">
        <v>1468</v>
      </c>
      <c r="B1496" s="42" t="s">
        <v>1416</v>
      </c>
      <c r="C1496" s="350" t="s">
        <v>1417</v>
      </c>
      <c r="D1496" s="350" t="s">
        <v>47</v>
      </c>
      <c r="E1496" s="350">
        <v>250</v>
      </c>
      <c r="F1496" s="63">
        <v>194</v>
      </c>
      <c r="G1496" s="74"/>
      <c r="H1496" s="417"/>
      <c r="I1496" s="415"/>
      <c r="J1496" s="415"/>
      <c r="K1496" s="415"/>
      <c r="L1496" s="418"/>
    </row>
    <row r="1497" spans="1:12" ht="15.75" x14ac:dyDescent="0.25">
      <c r="A1497" s="92" t="s">
        <v>1468</v>
      </c>
      <c r="B1497" s="42" t="s">
        <v>1416</v>
      </c>
      <c r="C1497" s="350" t="s">
        <v>1417</v>
      </c>
      <c r="D1497" s="350" t="s">
        <v>129</v>
      </c>
      <c r="E1497" s="350">
        <v>160</v>
      </c>
      <c r="F1497" s="63">
        <v>84</v>
      </c>
      <c r="G1497" s="74"/>
      <c r="H1497" s="417"/>
      <c r="I1497" s="415"/>
      <c r="J1497" s="415"/>
      <c r="K1497" s="415"/>
      <c r="L1497" s="418"/>
    </row>
    <row r="1498" spans="1:12" ht="15.75" x14ac:dyDescent="0.25">
      <c r="A1498" s="92" t="s">
        <v>1468</v>
      </c>
      <c r="B1498" s="42" t="s">
        <v>1416</v>
      </c>
      <c r="C1498" s="350" t="s">
        <v>1417</v>
      </c>
      <c r="D1498" s="350" t="s">
        <v>139</v>
      </c>
      <c r="E1498" s="350">
        <v>100</v>
      </c>
      <c r="F1498" s="63">
        <v>40</v>
      </c>
      <c r="G1498" s="74"/>
      <c r="H1498" s="417"/>
      <c r="I1498" s="415"/>
      <c r="J1498" s="415"/>
      <c r="K1498" s="416"/>
      <c r="L1498" s="417"/>
    </row>
    <row r="1499" spans="1:12" ht="15.75" x14ac:dyDescent="0.25">
      <c r="A1499" s="92" t="s">
        <v>1468</v>
      </c>
      <c r="B1499" s="42" t="s">
        <v>1416</v>
      </c>
      <c r="C1499" s="350" t="s">
        <v>1417</v>
      </c>
      <c r="D1499" s="350" t="s">
        <v>48</v>
      </c>
      <c r="E1499" s="350">
        <v>180</v>
      </c>
      <c r="F1499" s="63">
        <v>132</v>
      </c>
      <c r="G1499" s="74"/>
      <c r="H1499" s="417"/>
      <c r="I1499" s="415"/>
      <c r="J1499" s="415"/>
      <c r="K1499" s="415"/>
      <c r="L1499" s="417"/>
    </row>
    <row r="1500" spans="1:12" ht="15.75" x14ac:dyDescent="0.25">
      <c r="A1500" s="92" t="s">
        <v>1468</v>
      </c>
      <c r="B1500" s="42" t="s">
        <v>1416</v>
      </c>
      <c r="C1500" s="350" t="s">
        <v>1417</v>
      </c>
      <c r="D1500" s="350" t="s">
        <v>294</v>
      </c>
      <c r="E1500" s="350">
        <v>160</v>
      </c>
      <c r="F1500" s="63">
        <v>80</v>
      </c>
      <c r="G1500" s="74"/>
      <c r="H1500" s="417"/>
      <c r="I1500" s="415"/>
      <c r="J1500" s="415"/>
      <c r="K1500" s="415"/>
      <c r="L1500" s="418"/>
    </row>
    <row r="1501" spans="1:12" ht="15.75" x14ac:dyDescent="0.25">
      <c r="A1501" s="92" t="s">
        <v>1468</v>
      </c>
      <c r="B1501" s="42" t="s">
        <v>1416</v>
      </c>
      <c r="C1501" s="350" t="s">
        <v>1417</v>
      </c>
      <c r="D1501" s="350" t="s">
        <v>295</v>
      </c>
      <c r="E1501" s="350">
        <v>630</v>
      </c>
      <c r="F1501" s="63">
        <v>526</v>
      </c>
      <c r="G1501" s="74"/>
      <c r="H1501" s="417"/>
      <c r="I1501" s="415"/>
      <c r="J1501" s="415"/>
      <c r="K1501" s="415"/>
      <c r="L1501" s="418"/>
    </row>
    <row r="1502" spans="1:12" ht="15.75" x14ac:dyDescent="0.25">
      <c r="A1502" s="92" t="s">
        <v>1468</v>
      </c>
      <c r="B1502" s="42" t="s">
        <v>1416</v>
      </c>
      <c r="C1502" s="350" t="s">
        <v>1417</v>
      </c>
      <c r="D1502" s="350" t="s">
        <v>66</v>
      </c>
      <c r="E1502" s="350">
        <v>100</v>
      </c>
      <c r="F1502" s="63">
        <v>48</v>
      </c>
      <c r="G1502" s="74"/>
      <c r="H1502" s="417"/>
      <c r="I1502" s="415"/>
      <c r="J1502" s="415"/>
      <c r="K1502" s="415"/>
      <c r="L1502" s="418"/>
    </row>
    <row r="1503" spans="1:12" ht="15.75" x14ac:dyDescent="0.25">
      <c r="A1503" s="92" t="s">
        <v>1468</v>
      </c>
      <c r="B1503" s="42" t="s">
        <v>1416</v>
      </c>
      <c r="C1503" s="350" t="s">
        <v>1417</v>
      </c>
      <c r="D1503" s="350" t="s">
        <v>152</v>
      </c>
      <c r="E1503" s="350">
        <v>160</v>
      </c>
      <c r="F1503" s="63">
        <v>69</v>
      </c>
      <c r="G1503" s="74"/>
      <c r="H1503" s="417"/>
      <c r="I1503" s="415"/>
      <c r="J1503" s="415"/>
      <c r="K1503" s="415"/>
      <c r="L1503" s="418"/>
    </row>
    <row r="1504" spans="1:12" ht="15.75" x14ac:dyDescent="0.25">
      <c r="A1504" s="92" t="s">
        <v>1468</v>
      </c>
      <c r="B1504" s="42" t="s">
        <v>1416</v>
      </c>
      <c r="C1504" s="350" t="s">
        <v>1417</v>
      </c>
      <c r="D1504" s="350" t="s">
        <v>87</v>
      </c>
      <c r="E1504" s="350">
        <v>250</v>
      </c>
      <c r="F1504" s="63">
        <v>144</v>
      </c>
      <c r="G1504" s="74"/>
      <c r="H1504" s="417"/>
      <c r="I1504" s="415"/>
      <c r="J1504" s="415"/>
      <c r="K1504" s="415"/>
      <c r="L1504" s="418"/>
    </row>
    <row r="1505" spans="1:12" ht="15.75" x14ac:dyDescent="0.25">
      <c r="A1505" s="92" t="s">
        <v>1468</v>
      </c>
      <c r="B1505" s="42" t="s">
        <v>1416</v>
      </c>
      <c r="C1505" s="350" t="s">
        <v>1417</v>
      </c>
      <c r="D1505" s="350" t="s">
        <v>151</v>
      </c>
      <c r="E1505" s="350">
        <v>100</v>
      </c>
      <c r="F1505" s="63">
        <v>65</v>
      </c>
      <c r="G1505" s="74"/>
      <c r="H1505" s="417"/>
      <c r="I1505" s="415"/>
      <c r="J1505" s="415"/>
      <c r="K1505" s="415"/>
      <c r="L1505" s="418"/>
    </row>
    <row r="1506" spans="1:12" ht="15.75" x14ac:dyDescent="0.25">
      <c r="A1506" s="92" t="s">
        <v>1468</v>
      </c>
      <c r="B1506" s="42" t="s">
        <v>1416</v>
      </c>
      <c r="C1506" s="350" t="s">
        <v>1417</v>
      </c>
      <c r="D1506" s="350" t="s">
        <v>168</v>
      </c>
      <c r="E1506" s="350">
        <v>160</v>
      </c>
      <c r="F1506" s="63">
        <v>84</v>
      </c>
      <c r="G1506" s="74"/>
      <c r="H1506" s="417"/>
      <c r="I1506" s="415"/>
      <c r="J1506" s="415"/>
      <c r="K1506" s="415"/>
      <c r="L1506" s="418"/>
    </row>
    <row r="1507" spans="1:12" ht="15.75" x14ac:dyDescent="0.25">
      <c r="A1507" s="92" t="s">
        <v>1468</v>
      </c>
      <c r="B1507" s="42" t="s">
        <v>1416</v>
      </c>
      <c r="C1507" s="350" t="s">
        <v>1417</v>
      </c>
      <c r="D1507" s="350" t="s">
        <v>296</v>
      </c>
      <c r="E1507" s="350">
        <v>250</v>
      </c>
      <c r="F1507" s="63">
        <v>236</v>
      </c>
      <c r="G1507" s="74"/>
      <c r="H1507" s="417"/>
      <c r="I1507" s="415"/>
      <c r="J1507" s="415"/>
      <c r="K1507" s="415"/>
      <c r="L1507" s="418"/>
    </row>
    <row r="1508" spans="1:12" ht="15.75" x14ac:dyDescent="0.25">
      <c r="A1508" s="92" t="s">
        <v>1468</v>
      </c>
      <c r="B1508" s="42" t="s">
        <v>1416</v>
      </c>
      <c r="C1508" s="350" t="s">
        <v>1417</v>
      </c>
      <c r="D1508" s="350" t="s">
        <v>113</v>
      </c>
      <c r="E1508" s="350">
        <v>160</v>
      </c>
      <c r="F1508" s="63">
        <v>60</v>
      </c>
      <c r="G1508" s="74"/>
      <c r="H1508" s="417"/>
      <c r="I1508" s="415"/>
      <c r="J1508" s="415"/>
      <c r="K1508" s="415"/>
      <c r="L1508" s="418"/>
    </row>
    <row r="1509" spans="1:12" ht="15.75" x14ac:dyDescent="0.25">
      <c r="A1509" s="92" t="s">
        <v>1468</v>
      </c>
      <c r="B1509" s="42" t="s">
        <v>1416</v>
      </c>
      <c r="C1509" s="350" t="s">
        <v>1417</v>
      </c>
      <c r="D1509" s="350" t="s">
        <v>98</v>
      </c>
      <c r="E1509" s="350">
        <v>250</v>
      </c>
      <c r="F1509" s="63">
        <v>125</v>
      </c>
      <c r="G1509" s="74"/>
      <c r="H1509" s="417"/>
      <c r="I1509" s="415"/>
      <c r="J1509" s="415"/>
      <c r="K1509" s="415"/>
      <c r="L1509" s="418"/>
    </row>
    <row r="1510" spans="1:12" ht="15.75" x14ac:dyDescent="0.25">
      <c r="A1510" s="92" t="s">
        <v>1468</v>
      </c>
      <c r="B1510" s="42" t="s">
        <v>1416</v>
      </c>
      <c r="C1510" s="350" t="s">
        <v>1417</v>
      </c>
      <c r="D1510" s="350" t="s">
        <v>84</v>
      </c>
      <c r="E1510" s="350">
        <v>250</v>
      </c>
      <c r="F1510" s="63">
        <v>150</v>
      </c>
      <c r="G1510" s="74"/>
      <c r="H1510" s="417"/>
      <c r="I1510" s="415"/>
      <c r="J1510" s="415"/>
      <c r="K1510" s="415"/>
      <c r="L1510" s="418"/>
    </row>
    <row r="1511" spans="1:12" ht="15.75" x14ac:dyDescent="0.25">
      <c r="A1511" s="92" t="s">
        <v>1468</v>
      </c>
      <c r="B1511" s="42" t="s">
        <v>1416</v>
      </c>
      <c r="C1511" s="350" t="s">
        <v>1417</v>
      </c>
      <c r="D1511" s="350" t="s">
        <v>39</v>
      </c>
      <c r="E1511" s="350">
        <v>250</v>
      </c>
      <c r="F1511" s="63">
        <v>160</v>
      </c>
      <c r="G1511" s="74"/>
      <c r="H1511" s="417"/>
      <c r="I1511" s="415"/>
      <c r="J1511" s="415"/>
      <c r="K1511" s="415"/>
      <c r="L1511" s="418"/>
    </row>
    <row r="1512" spans="1:12" ht="15.75" x14ac:dyDescent="0.25">
      <c r="A1512" s="92" t="s">
        <v>1468</v>
      </c>
      <c r="B1512" s="42" t="s">
        <v>1416</v>
      </c>
      <c r="C1512" s="350" t="s">
        <v>1417</v>
      </c>
      <c r="D1512" s="350" t="s">
        <v>105</v>
      </c>
      <c r="E1512" s="350">
        <v>250</v>
      </c>
      <c r="F1512" s="63">
        <v>170</v>
      </c>
      <c r="G1512" s="74"/>
      <c r="H1512" s="417"/>
      <c r="I1512" s="415"/>
      <c r="J1512" s="415"/>
      <c r="K1512" s="415"/>
      <c r="L1512" s="418"/>
    </row>
    <row r="1513" spans="1:12" ht="15.75" x14ac:dyDescent="0.25">
      <c r="A1513" s="92" t="s">
        <v>1468</v>
      </c>
      <c r="B1513" s="42" t="s">
        <v>1416</v>
      </c>
      <c r="C1513" s="350" t="s">
        <v>1417</v>
      </c>
      <c r="D1513" s="350" t="s">
        <v>56</v>
      </c>
      <c r="E1513" s="350">
        <v>250</v>
      </c>
      <c r="F1513" s="63">
        <v>159</v>
      </c>
      <c r="G1513" s="74"/>
      <c r="H1513" s="417"/>
      <c r="I1513" s="415"/>
      <c r="J1513" s="415"/>
      <c r="K1513" s="415"/>
      <c r="L1513" s="418"/>
    </row>
    <row r="1514" spans="1:12" ht="15.75" x14ac:dyDescent="0.25">
      <c r="A1514" s="92" t="s">
        <v>1468</v>
      </c>
      <c r="B1514" s="42" t="s">
        <v>1416</v>
      </c>
      <c r="C1514" s="350" t="s">
        <v>1417</v>
      </c>
      <c r="D1514" s="350" t="s">
        <v>106</v>
      </c>
      <c r="E1514" s="350">
        <v>160</v>
      </c>
      <c r="F1514" s="63">
        <v>85</v>
      </c>
      <c r="G1514" s="74"/>
      <c r="H1514" s="417"/>
      <c r="I1514" s="415"/>
      <c r="J1514" s="415"/>
      <c r="K1514" s="415"/>
      <c r="L1514" s="418"/>
    </row>
    <row r="1515" spans="1:12" ht="15.75" x14ac:dyDescent="0.25">
      <c r="A1515" s="92" t="s">
        <v>1468</v>
      </c>
      <c r="B1515" s="42" t="s">
        <v>1416</v>
      </c>
      <c r="C1515" s="350" t="s">
        <v>1417</v>
      </c>
      <c r="D1515" s="350" t="s">
        <v>107</v>
      </c>
      <c r="E1515" s="350">
        <v>100</v>
      </c>
      <c r="F1515" s="63">
        <v>48</v>
      </c>
      <c r="G1515" s="74"/>
      <c r="H1515" s="417"/>
      <c r="I1515" s="415"/>
      <c r="J1515" s="415"/>
      <c r="K1515" s="415"/>
      <c r="L1515" s="418"/>
    </row>
    <row r="1516" spans="1:12" ht="15.75" x14ac:dyDescent="0.25">
      <c r="A1516" s="92" t="s">
        <v>1468</v>
      </c>
      <c r="B1516" s="42" t="s">
        <v>1416</v>
      </c>
      <c r="C1516" s="350" t="s">
        <v>1417</v>
      </c>
      <c r="D1516" s="350" t="s">
        <v>85</v>
      </c>
      <c r="E1516" s="350">
        <v>250</v>
      </c>
      <c r="F1516" s="63">
        <v>130</v>
      </c>
      <c r="G1516" s="74"/>
      <c r="H1516" s="417"/>
      <c r="I1516" s="415"/>
      <c r="J1516" s="415"/>
      <c r="K1516" s="415"/>
      <c r="L1516" s="418"/>
    </row>
    <row r="1517" spans="1:12" ht="15.75" x14ac:dyDescent="0.25">
      <c r="A1517" s="92" t="s">
        <v>1468</v>
      </c>
      <c r="B1517" s="42" t="s">
        <v>1416</v>
      </c>
      <c r="C1517" s="350" t="s">
        <v>1417</v>
      </c>
      <c r="D1517" s="350" t="s">
        <v>41</v>
      </c>
      <c r="E1517" s="350">
        <v>160</v>
      </c>
      <c r="F1517" s="63">
        <v>120</v>
      </c>
      <c r="G1517" s="74"/>
      <c r="H1517" s="417"/>
      <c r="I1517" s="415"/>
      <c r="J1517" s="415"/>
      <c r="K1517" s="415"/>
      <c r="L1517" s="418"/>
    </row>
    <row r="1518" spans="1:12" ht="15.75" x14ac:dyDescent="0.25">
      <c r="A1518" s="92" t="s">
        <v>1468</v>
      </c>
      <c r="B1518" s="42" t="s">
        <v>1416</v>
      </c>
      <c r="C1518" s="350" t="s">
        <v>1417</v>
      </c>
      <c r="D1518" s="350" t="s">
        <v>135</v>
      </c>
      <c r="E1518" s="350">
        <v>250</v>
      </c>
      <c r="F1518" s="63">
        <v>143</v>
      </c>
      <c r="G1518" s="74"/>
      <c r="H1518" s="417"/>
      <c r="I1518" s="415"/>
      <c r="J1518" s="415"/>
      <c r="K1518" s="415"/>
      <c r="L1518" s="418"/>
    </row>
    <row r="1519" spans="1:12" ht="15.75" x14ac:dyDescent="0.25">
      <c r="A1519" s="92" t="s">
        <v>1468</v>
      </c>
      <c r="B1519" s="42" t="s">
        <v>1416</v>
      </c>
      <c r="C1519" s="350" t="s">
        <v>1417</v>
      </c>
      <c r="D1519" s="350" t="s">
        <v>89</v>
      </c>
      <c r="E1519" s="350">
        <v>630</v>
      </c>
      <c r="F1519" s="63">
        <v>426</v>
      </c>
      <c r="G1519" s="74"/>
      <c r="H1519" s="417"/>
      <c r="I1519" s="415"/>
      <c r="J1519" s="415"/>
      <c r="K1519" s="415"/>
      <c r="L1519" s="418"/>
    </row>
    <row r="1520" spans="1:12" ht="15.75" x14ac:dyDescent="0.25">
      <c r="A1520" s="92" t="s">
        <v>1468</v>
      </c>
      <c r="B1520" s="42" t="s">
        <v>1416</v>
      </c>
      <c r="C1520" s="350" t="s">
        <v>1417</v>
      </c>
      <c r="D1520" s="350" t="s">
        <v>90</v>
      </c>
      <c r="E1520" s="350">
        <v>160</v>
      </c>
      <c r="F1520" s="63">
        <v>80</v>
      </c>
      <c r="G1520" s="74"/>
      <c r="H1520" s="417"/>
      <c r="I1520" s="415"/>
      <c r="J1520" s="415"/>
      <c r="K1520" s="415"/>
      <c r="L1520" s="418"/>
    </row>
    <row r="1521" spans="1:12" ht="15.75" x14ac:dyDescent="0.25">
      <c r="A1521" s="92" t="s">
        <v>1468</v>
      </c>
      <c r="B1521" s="42" t="s">
        <v>1416</v>
      </c>
      <c r="C1521" s="350" t="s">
        <v>1417</v>
      </c>
      <c r="D1521" s="350" t="s">
        <v>124</v>
      </c>
      <c r="E1521" s="350">
        <v>250</v>
      </c>
      <c r="F1521" s="63">
        <v>202</v>
      </c>
      <c r="G1521" s="74"/>
      <c r="H1521" s="417"/>
      <c r="I1521" s="415"/>
      <c r="J1521" s="415"/>
      <c r="K1521" s="415"/>
      <c r="L1521" s="418"/>
    </row>
    <row r="1522" spans="1:12" ht="15.75" x14ac:dyDescent="0.25">
      <c r="A1522" s="92" t="s">
        <v>1468</v>
      </c>
      <c r="B1522" s="42" t="s">
        <v>1416</v>
      </c>
      <c r="C1522" s="350" t="s">
        <v>1417</v>
      </c>
      <c r="D1522" s="350" t="s">
        <v>120</v>
      </c>
      <c r="E1522" s="350">
        <v>630</v>
      </c>
      <c r="F1522" s="63">
        <v>526</v>
      </c>
      <c r="G1522" s="74"/>
      <c r="H1522" s="417"/>
      <c r="I1522" s="415"/>
      <c r="J1522" s="415"/>
      <c r="K1522" s="415"/>
      <c r="L1522" s="418"/>
    </row>
    <row r="1523" spans="1:12" ht="15.75" x14ac:dyDescent="0.25">
      <c r="A1523" s="92" t="s">
        <v>1468</v>
      </c>
      <c r="B1523" s="42" t="s">
        <v>1416</v>
      </c>
      <c r="C1523" s="350" t="s">
        <v>1417</v>
      </c>
      <c r="D1523" s="350" t="s">
        <v>77</v>
      </c>
      <c r="E1523" s="350">
        <v>160</v>
      </c>
      <c r="F1523" s="63">
        <v>101</v>
      </c>
      <c r="G1523" s="74"/>
      <c r="H1523" s="417"/>
      <c r="I1523" s="415"/>
      <c r="J1523" s="415"/>
      <c r="K1523" s="415"/>
      <c r="L1523" s="418"/>
    </row>
    <row r="1524" spans="1:12" ht="15.75" x14ac:dyDescent="0.25">
      <c r="A1524" s="92" t="s">
        <v>1468</v>
      </c>
      <c r="B1524" s="42" t="s">
        <v>1416</v>
      </c>
      <c r="C1524" s="350" t="s">
        <v>1417</v>
      </c>
      <c r="D1524" s="350" t="s">
        <v>134</v>
      </c>
      <c r="E1524" s="350">
        <v>250</v>
      </c>
      <c r="F1524" s="63">
        <v>105</v>
      </c>
      <c r="G1524" s="74"/>
      <c r="H1524" s="417"/>
      <c r="I1524" s="415"/>
      <c r="J1524" s="415"/>
      <c r="K1524" s="415"/>
      <c r="L1524" s="418"/>
    </row>
    <row r="1525" spans="1:12" ht="15.75" x14ac:dyDescent="0.25">
      <c r="A1525" s="92" t="s">
        <v>1469</v>
      </c>
      <c r="B1525" s="42" t="s">
        <v>1416</v>
      </c>
      <c r="C1525" s="350" t="s">
        <v>1417</v>
      </c>
      <c r="D1525" s="350" t="s">
        <v>49</v>
      </c>
      <c r="E1525" s="350">
        <v>160</v>
      </c>
      <c r="F1525" s="63">
        <v>105</v>
      </c>
      <c r="G1525" s="74"/>
      <c r="H1525" s="417"/>
      <c r="I1525" s="415"/>
      <c r="J1525" s="415"/>
      <c r="K1525" s="415"/>
      <c r="L1525" s="418"/>
    </row>
    <row r="1526" spans="1:12" ht="15.75" x14ac:dyDescent="0.25">
      <c r="A1526" s="92" t="s">
        <v>1470</v>
      </c>
      <c r="B1526" s="42" t="s">
        <v>1416</v>
      </c>
      <c r="C1526" s="350" t="s">
        <v>1417</v>
      </c>
      <c r="D1526" s="350" t="s">
        <v>121</v>
      </c>
      <c r="E1526" s="350">
        <v>160</v>
      </c>
      <c r="F1526" s="63">
        <v>87</v>
      </c>
      <c r="G1526" s="74"/>
      <c r="H1526" s="417"/>
      <c r="I1526" s="415"/>
      <c r="J1526" s="415"/>
      <c r="K1526" s="415"/>
      <c r="L1526" s="418"/>
    </row>
    <row r="1527" spans="1:12" ht="15.75" x14ac:dyDescent="0.25">
      <c r="A1527" s="92" t="s">
        <v>1471</v>
      </c>
      <c r="B1527" s="42" t="s">
        <v>1416</v>
      </c>
      <c r="C1527" s="350" t="s">
        <v>1417</v>
      </c>
      <c r="D1527" s="350" t="s">
        <v>74</v>
      </c>
      <c r="E1527" s="350">
        <v>160</v>
      </c>
      <c r="F1527" s="63">
        <v>71</v>
      </c>
      <c r="G1527" s="74"/>
      <c r="H1527" s="417"/>
      <c r="I1527" s="415"/>
      <c r="J1527" s="415"/>
      <c r="K1527" s="415"/>
      <c r="L1527" s="418"/>
    </row>
    <row r="1528" spans="1:12" ht="15.75" x14ac:dyDescent="0.25">
      <c r="A1528" s="92" t="s">
        <v>1472</v>
      </c>
      <c r="B1528" s="42" t="s">
        <v>1416</v>
      </c>
      <c r="C1528" s="350" t="s">
        <v>1417</v>
      </c>
      <c r="D1528" s="350" t="s">
        <v>59</v>
      </c>
      <c r="E1528" s="350">
        <v>250</v>
      </c>
      <c r="F1528" s="63">
        <v>153</v>
      </c>
      <c r="G1528" s="74"/>
      <c r="H1528" s="417"/>
      <c r="I1528" s="415"/>
      <c r="J1528" s="415"/>
      <c r="K1528" s="415"/>
      <c r="L1528" s="418"/>
    </row>
    <row r="1529" spans="1:12" ht="15.75" x14ac:dyDescent="0.25">
      <c r="A1529" s="92" t="s">
        <v>1472</v>
      </c>
      <c r="B1529" s="42" t="s">
        <v>1416</v>
      </c>
      <c r="C1529" s="350" t="s">
        <v>1417</v>
      </c>
      <c r="D1529" s="350" t="s">
        <v>75</v>
      </c>
      <c r="E1529" s="350">
        <v>250</v>
      </c>
      <c r="F1529" s="63">
        <v>233</v>
      </c>
      <c r="G1529" s="74"/>
      <c r="H1529" s="417"/>
      <c r="I1529" s="415"/>
      <c r="J1529" s="415"/>
      <c r="K1529" s="415"/>
      <c r="L1529" s="418"/>
    </row>
    <row r="1530" spans="1:12" ht="15.75" x14ac:dyDescent="0.25">
      <c r="A1530" s="92" t="s">
        <v>1472</v>
      </c>
      <c r="B1530" s="42" t="s">
        <v>1416</v>
      </c>
      <c r="C1530" s="350" t="s">
        <v>1417</v>
      </c>
      <c r="D1530" s="350" t="s">
        <v>20</v>
      </c>
      <c r="E1530" s="350">
        <v>250</v>
      </c>
      <c r="F1530" s="63">
        <v>180</v>
      </c>
      <c r="G1530" s="74"/>
      <c r="H1530" s="417"/>
      <c r="I1530" s="415"/>
      <c r="J1530" s="415"/>
      <c r="K1530" s="415"/>
      <c r="L1530" s="418"/>
    </row>
    <row r="1531" spans="1:12" ht="15.75" x14ac:dyDescent="0.25">
      <c r="A1531" s="92" t="s">
        <v>1472</v>
      </c>
      <c r="B1531" s="42" t="s">
        <v>1416</v>
      </c>
      <c r="C1531" s="350" t="s">
        <v>1417</v>
      </c>
      <c r="D1531" s="350" t="s">
        <v>111</v>
      </c>
      <c r="E1531" s="350">
        <v>100</v>
      </c>
      <c r="F1531" s="63">
        <v>58</v>
      </c>
      <c r="G1531" s="74"/>
      <c r="H1531" s="417"/>
      <c r="I1531" s="415"/>
      <c r="J1531" s="415"/>
      <c r="K1531" s="415"/>
      <c r="L1531" s="418"/>
    </row>
    <row r="1532" spans="1:12" ht="15.75" x14ac:dyDescent="0.25">
      <c r="A1532" s="92" t="s">
        <v>1472</v>
      </c>
      <c r="B1532" s="42" t="s">
        <v>1416</v>
      </c>
      <c r="C1532" s="350" t="s">
        <v>1417</v>
      </c>
      <c r="D1532" s="350" t="s">
        <v>94</v>
      </c>
      <c r="E1532" s="350">
        <v>160</v>
      </c>
      <c r="F1532" s="63">
        <v>136</v>
      </c>
      <c r="G1532" s="74"/>
      <c r="H1532" s="417"/>
      <c r="I1532" s="415"/>
      <c r="J1532" s="415"/>
      <c r="K1532" s="415"/>
      <c r="L1532" s="418"/>
    </row>
    <row r="1533" spans="1:12" ht="15.75" x14ac:dyDescent="0.25">
      <c r="A1533" s="92" t="s">
        <v>1472</v>
      </c>
      <c r="B1533" s="42" t="s">
        <v>1416</v>
      </c>
      <c r="C1533" s="350" t="s">
        <v>1417</v>
      </c>
      <c r="D1533" s="350" t="s">
        <v>112</v>
      </c>
      <c r="E1533" s="350">
        <v>250</v>
      </c>
      <c r="F1533" s="63">
        <v>208</v>
      </c>
      <c r="G1533" s="74"/>
      <c r="H1533" s="417"/>
      <c r="I1533" s="415"/>
      <c r="J1533" s="415"/>
      <c r="K1533" s="415"/>
      <c r="L1533" s="418"/>
    </row>
    <row r="1534" spans="1:12" ht="15.75" x14ac:dyDescent="0.25">
      <c r="A1534" s="92" t="s">
        <v>1472</v>
      </c>
      <c r="B1534" s="42" t="s">
        <v>1416</v>
      </c>
      <c r="C1534" s="350" t="s">
        <v>1417</v>
      </c>
      <c r="D1534" s="350" t="s">
        <v>76</v>
      </c>
      <c r="E1534" s="350">
        <v>63</v>
      </c>
      <c r="F1534" s="63">
        <v>41</v>
      </c>
      <c r="G1534" s="74"/>
      <c r="H1534" s="417"/>
      <c r="I1534" s="415"/>
      <c r="J1534" s="415"/>
      <c r="K1534" s="415"/>
      <c r="L1534" s="418"/>
    </row>
    <row r="1535" spans="1:12" ht="15.75" x14ac:dyDescent="0.25">
      <c r="A1535" s="92" t="s">
        <v>1473</v>
      </c>
      <c r="B1535" s="42" t="s">
        <v>1416</v>
      </c>
      <c r="C1535" s="350" t="s">
        <v>1417</v>
      </c>
      <c r="D1535" s="350" t="s">
        <v>43</v>
      </c>
      <c r="E1535" s="350">
        <v>100</v>
      </c>
      <c r="F1535" s="63">
        <v>61</v>
      </c>
      <c r="G1535" s="74"/>
      <c r="H1535" s="417"/>
      <c r="I1535" s="415"/>
      <c r="J1535" s="415"/>
      <c r="K1535" s="415"/>
      <c r="L1535" s="418"/>
    </row>
    <row r="1536" spans="1:12" ht="15.75" x14ac:dyDescent="0.25">
      <c r="A1536" s="92" t="s">
        <v>1473</v>
      </c>
      <c r="B1536" s="42" t="s">
        <v>1416</v>
      </c>
      <c r="C1536" s="350" t="s">
        <v>1417</v>
      </c>
      <c r="D1536" s="350" t="s">
        <v>119</v>
      </c>
      <c r="E1536" s="350">
        <v>250</v>
      </c>
      <c r="F1536" s="63">
        <v>167</v>
      </c>
      <c r="G1536" s="74"/>
      <c r="H1536" s="417"/>
      <c r="I1536" s="415"/>
      <c r="J1536" s="415"/>
      <c r="K1536" s="415"/>
      <c r="L1536" s="418"/>
    </row>
    <row r="1537" spans="1:12" ht="15.75" x14ac:dyDescent="0.25">
      <c r="A1537" s="92" t="s">
        <v>1474</v>
      </c>
      <c r="B1537" s="42" t="s">
        <v>1416</v>
      </c>
      <c r="C1537" s="350" t="s">
        <v>1417</v>
      </c>
      <c r="D1537" s="350" t="s">
        <v>83</v>
      </c>
      <c r="E1537" s="350">
        <v>160</v>
      </c>
      <c r="F1537" s="63">
        <v>77</v>
      </c>
      <c r="G1537" s="74"/>
      <c r="H1537" s="417"/>
      <c r="I1537" s="415"/>
      <c r="J1537" s="415"/>
      <c r="K1537" s="415"/>
      <c r="L1537" s="418"/>
    </row>
    <row r="1538" spans="1:12" ht="15.75" x14ac:dyDescent="0.25">
      <c r="A1538" s="92" t="s">
        <v>1474</v>
      </c>
      <c r="B1538" s="42" t="s">
        <v>1416</v>
      </c>
      <c r="C1538" s="350" t="s">
        <v>1417</v>
      </c>
      <c r="D1538" s="350" t="s">
        <v>153</v>
      </c>
      <c r="E1538" s="350">
        <v>400</v>
      </c>
      <c r="F1538" s="63">
        <v>331</v>
      </c>
      <c r="G1538" s="74"/>
      <c r="H1538" s="417"/>
      <c r="I1538" s="415"/>
      <c r="J1538" s="415"/>
      <c r="K1538" s="415"/>
      <c r="L1538" s="418"/>
    </row>
    <row r="1539" spans="1:12" ht="15.75" x14ac:dyDescent="0.25">
      <c r="A1539" s="92" t="s">
        <v>1474</v>
      </c>
      <c r="B1539" s="42" t="s">
        <v>1416</v>
      </c>
      <c r="C1539" s="350" t="s">
        <v>1417</v>
      </c>
      <c r="D1539" s="350" t="s">
        <v>135</v>
      </c>
      <c r="E1539" s="350">
        <v>160</v>
      </c>
      <c r="F1539" s="63">
        <v>94</v>
      </c>
      <c r="G1539" s="74"/>
      <c r="H1539" s="417"/>
      <c r="I1539" s="415"/>
      <c r="J1539" s="415"/>
      <c r="K1539" s="415"/>
      <c r="L1539" s="418"/>
    </row>
    <row r="1540" spans="1:12" ht="15.75" x14ac:dyDescent="0.25">
      <c r="A1540" s="92" t="s">
        <v>1474</v>
      </c>
      <c r="B1540" s="42" t="s">
        <v>1416</v>
      </c>
      <c r="C1540" s="350" t="s">
        <v>1417</v>
      </c>
      <c r="D1540" s="350" t="s">
        <v>125</v>
      </c>
      <c r="E1540" s="350">
        <v>160</v>
      </c>
      <c r="F1540" s="63">
        <v>102</v>
      </c>
      <c r="G1540" s="74"/>
      <c r="H1540" s="417"/>
      <c r="I1540" s="415"/>
      <c r="J1540" s="415"/>
      <c r="K1540" s="415"/>
      <c r="L1540" s="418"/>
    </row>
    <row r="1541" spans="1:12" ht="15.75" x14ac:dyDescent="0.25">
      <c r="A1541" s="92" t="s">
        <v>1474</v>
      </c>
      <c r="B1541" s="42" t="s">
        <v>1416</v>
      </c>
      <c r="C1541" s="350" t="s">
        <v>1417</v>
      </c>
      <c r="D1541" s="350" t="s">
        <v>90</v>
      </c>
      <c r="E1541" s="350">
        <v>250</v>
      </c>
      <c r="F1541" s="63">
        <v>205</v>
      </c>
      <c r="G1541" s="74"/>
      <c r="H1541" s="417"/>
      <c r="I1541" s="415"/>
      <c r="J1541" s="415"/>
      <c r="K1541" s="415"/>
      <c r="L1541" s="418"/>
    </row>
    <row r="1542" spans="1:12" ht="15.75" x14ac:dyDescent="0.25">
      <c r="A1542" s="92" t="s">
        <v>1474</v>
      </c>
      <c r="B1542" s="42" t="s">
        <v>1416</v>
      </c>
      <c r="C1542" s="350" t="s">
        <v>1417</v>
      </c>
      <c r="D1542" s="350" t="s">
        <v>124</v>
      </c>
      <c r="E1542" s="350">
        <v>100</v>
      </c>
      <c r="F1542" s="63">
        <v>48</v>
      </c>
      <c r="G1542" s="74"/>
      <c r="H1542" s="417"/>
      <c r="I1542" s="415"/>
      <c r="J1542" s="415"/>
      <c r="K1542" s="415"/>
      <c r="L1542" s="418"/>
    </row>
    <row r="1543" spans="1:12" ht="15.75" x14ac:dyDescent="0.25">
      <c r="A1543" s="92" t="s">
        <v>1474</v>
      </c>
      <c r="B1543" s="42" t="s">
        <v>1416</v>
      </c>
      <c r="C1543" s="350" t="s">
        <v>1417</v>
      </c>
      <c r="D1543" s="350" t="s">
        <v>47</v>
      </c>
      <c r="E1543" s="350">
        <v>400</v>
      </c>
      <c r="F1543" s="63">
        <v>230</v>
      </c>
      <c r="G1543" s="74"/>
      <c r="H1543" s="417"/>
      <c r="I1543" s="415"/>
      <c r="J1543" s="415"/>
      <c r="K1543" s="415"/>
      <c r="L1543" s="418"/>
    </row>
    <row r="1544" spans="1:12" ht="15.75" x14ac:dyDescent="0.25">
      <c r="A1544" s="92" t="s">
        <v>1474</v>
      </c>
      <c r="B1544" s="42" t="s">
        <v>1416</v>
      </c>
      <c r="C1544" s="350" t="s">
        <v>1417</v>
      </c>
      <c r="D1544" s="350" t="s">
        <v>57</v>
      </c>
      <c r="E1544" s="350">
        <v>400</v>
      </c>
      <c r="F1544" s="63">
        <v>332</v>
      </c>
      <c r="G1544" s="74"/>
      <c r="H1544" s="417"/>
      <c r="I1544" s="415"/>
      <c r="J1544" s="415"/>
      <c r="K1544" s="415"/>
      <c r="L1544" s="418"/>
    </row>
    <row r="1545" spans="1:12" ht="15.75" x14ac:dyDescent="0.25">
      <c r="A1545" s="92" t="s">
        <v>1474</v>
      </c>
      <c r="B1545" s="42" t="s">
        <v>1416</v>
      </c>
      <c r="C1545" s="350" t="s">
        <v>1417</v>
      </c>
      <c r="D1545" s="350" t="s">
        <v>154</v>
      </c>
      <c r="E1545" s="350">
        <v>400</v>
      </c>
      <c r="F1545" s="63">
        <v>327</v>
      </c>
      <c r="G1545" s="74"/>
      <c r="H1545" s="417"/>
      <c r="I1545" s="415"/>
      <c r="J1545" s="415"/>
      <c r="K1545" s="415"/>
      <c r="L1545" s="418"/>
    </row>
    <row r="1546" spans="1:12" ht="15.75" x14ac:dyDescent="0.25">
      <c r="A1546" s="92" t="s">
        <v>1474</v>
      </c>
      <c r="B1546" s="42" t="s">
        <v>1416</v>
      </c>
      <c r="C1546" s="350" t="s">
        <v>1417</v>
      </c>
      <c r="D1546" s="350" t="s">
        <v>89</v>
      </c>
      <c r="E1546" s="350">
        <v>250</v>
      </c>
      <c r="F1546" s="63">
        <v>206</v>
      </c>
      <c r="G1546" s="74"/>
      <c r="H1546" s="417"/>
      <c r="I1546" s="415"/>
      <c r="J1546" s="415"/>
      <c r="K1546" s="415"/>
      <c r="L1546" s="418"/>
    </row>
    <row r="1547" spans="1:12" ht="15.75" x14ac:dyDescent="0.25">
      <c r="A1547" s="92" t="s">
        <v>1474</v>
      </c>
      <c r="B1547" s="42" t="s">
        <v>1416</v>
      </c>
      <c r="C1547" s="350" t="s">
        <v>1417</v>
      </c>
      <c r="D1547" s="350" t="s">
        <v>129</v>
      </c>
      <c r="E1547" s="350">
        <v>400</v>
      </c>
      <c r="F1547" s="63">
        <v>331</v>
      </c>
      <c r="G1547" s="74"/>
      <c r="H1547" s="417"/>
      <c r="I1547" s="415"/>
      <c r="J1547" s="415"/>
      <c r="K1547" s="415"/>
      <c r="L1547" s="418"/>
    </row>
    <row r="1548" spans="1:12" ht="15.75" x14ac:dyDescent="0.25">
      <c r="A1548" s="92" t="s">
        <v>1474</v>
      </c>
      <c r="B1548" s="42" t="s">
        <v>1416</v>
      </c>
      <c r="C1548" s="350" t="s">
        <v>1417</v>
      </c>
      <c r="D1548" s="350" t="s">
        <v>142</v>
      </c>
      <c r="E1548" s="350">
        <v>400</v>
      </c>
      <c r="F1548" s="63">
        <v>262</v>
      </c>
      <c r="G1548" s="74"/>
      <c r="H1548" s="417"/>
      <c r="I1548" s="415"/>
      <c r="J1548" s="415"/>
      <c r="K1548" s="415"/>
      <c r="L1548" s="418"/>
    </row>
    <row r="1549" spans="1:12" ht="15.75" x14ac:dyDescent="0.25">
      <c r="A1549" s="92" t="s">
        <v>1474</v>
      </c>
      <c r="B1549" s="42" t="s">
        <v>1416</v>
      </c>
      <c r="C1549" s="350" t="s">
        <v>1417</v>
      </c>
      <c r="D1549" s="350" t="s">
        <v>297</v>
      </c>
      <c r="E1549" s="350">
        <v>630</v>
      </c>
      <c r="F1549" s="63">
        <v>586</v>
      </c>
      <c r="G1549" s="74"/>
      <c r="H1549" s="418"/>
      <c r="I1549" s="415"/>
      <c r="J1549" s="415"/>
      <c r="K1549" s="415"/>
      <c r="L1549" s="418"/>
    </row>
    <row r="1550" spans="1:12" ht="15.75" x14ac:dyDescent="0.25">
      <c r="A1550" s="92" t="s">
        <v>1474</v>
      </c>
      <c r="B1550" s="42" t="s">
        <v>1416</v>
      </c>
      <c r="C1550" s="350" t="s">
        <v>1417</v>
      </c>
      <c r="D1550" s="350" t="s">
        <v>55</v>
      </c>
      <c r="E1550" s="350">
        <v>100</v>
      </c>
      <c r="F1550" s="63">
        <v>47</v>
      </c>
      <c r="G1550" s="74"/>
      <c r="H1550" s="417"/>
      <c r="I1550" s="415"/>
      <c r="J1550" s="415"/>
      <c r="K1550" s="415"/>
      <c r="L1550" s="418"/>
    </row>
    <row r="1551" spans="1:12" ht="15.75" x14ac:dyDescent="0.25">
      <c r="A1551" s="92" t="s">
        <v>1474</v>
      </c>
      <c r="B1551" s="42" t="s">
        <v>1416</v>
      </c>
      <c r="C1551" s="350" t="s">
        <v>1417</v>
      </c>
      <c r="D1551" s="350" t="s">
        <v>155</v>
      </c>
      <c r="E1551" s="350">
        <v>63</v>
      </c>
      <c r="F1551" s="63">
        <v>29</v>
      </c>
      <c r="G1551" s="74"/>
      <c r="H1551" s="417"/>
      <c r="I1551" s="415"/>
      <c r="J1551" s="415"/>
      <c r="K1551" s="415"/>
      <c r="L1551" s="418"/>
    </row>
    <row r="1552" spans="1:12" ht="15.75" x14ac:dyDescent="0.25">
      <c r="A1552" s="92" t="s">
        <v>1474</v>
      </c>
      <c r="B1552" s="42" t="s">
        <v>1416</v>
      </c>
      <c r="C1552" s="350" t="s">
        <v>1417</v>
      </c>
      <c r="D1552" s="350" t="s">
        <v>294</v>
      </c>
      <c r="E1552" s="350">
        <v>160</v>
      </c>
      <c r="F1552" s="63">
        <v>93</v>
      </c>
      <c r="G1552" s="74"/>
      <c r="H1552" s="417"/>
      <c r="I1552" s="415"/>
      <c r="J1552" s="415"/>
      <c r="K1552" s="415"/>
      <c r="L1552" s="418"/>
    </row>
    <row r="1553" spans="1:12" ht="15.75" x14ac:dyDescent="0.25">
      <c r="A1553" s="92" t="s">
        <v>1474</v>
      </c>
      <c r="B1553" s="42" t="s">
        <v>1416</v>
      </c>
      <c r="C1553" s="350" t="s">
        <v>1417</v>
      </c>
      <c r="D1553" s="350" t="s">
        <v>42</v>
      </c>
      <c r="E1553" s="350">
        <v>630</v>
      </c>
      <c r="F1553" s="63">
        <v>575</v>
      </c>
      <c r="G1553" s="74"/>
      <c r="H1553" s="417"/>
      <c r="I1553" s="415"/>
      <c r="J1553" s="415"/>
      <c r="K1553" s="415"/>
      <c r="L1553" s="418"/>
    </row>
    <row r="1554" spans="1:12" ht="15.75" x14ac:dyDescent="0.25">
      <c r="A1554" s="92" t="s">
        <v>1475</v>
      </c>
      <c r="B1554" s="42" t="s">
        <v>1416</v>
      </c>
      <c r="C1554" s="350" t="s">
        <v>1417</v>
      </c>
      <c r="D1554" s="350" t="s">
        <v>59</v>
      </c>
      <c r="E1554" s="350">
        <v>100</v>
      </c>
      <c r="F1554" s="63">
        <v>72</v>
      </c>
      <c r="G1554" s="74"/>
      <c r="H1554" s="417"/>
      <c r="I1554" s="415"/>
      <c r="J1554" s="415"/>
      <c r="K1554" s="415"/>
      <c r="L1554" s="418"/>
    </row>
    <row r="1555" spans="1:12" ht="15.75" x14ac:dyDescent="0.25">
      <c r="A1555" s="92" t="s">
        <v>1475</v>
      </c>
      <c r="B1555" s="42" t="s">
        <v>1416</v>
      </c>
      <c r="C1555" s="350" t="s">
        <v>1417</v>
      </c>
      <c r="D1555" s="350" t="s">
        <v>92</v>
      </c>
      <c r="E1555" s="350">
        <v>250</v>
      </c>
      <c r="F1555" s="63">
        <v>188</v>
      </c>
      <c r="G1555" s="74"/>
      <c r="H1555" s="417"/>
      <c r="I1555" s="415"/>
      <c r="J1555" s="415"/>
      <c r="K1555" s="415"/>
      <c r="L1555" s="418"/>
    </row>
    <row r="1556" spans="1:12" ht="15.75" x14ac:dyDescent="0.25">
      <c r="A1556" s="92" t="s">
        <v>1475</v>
      </c>
      <c r="B1556" s="42" t="s">
        <v>1416</v>
      </c>
      <c r="C1556" s="350" t="s">
        <v>1417</v>
      </c>
      <c r="D1556" s="350" t="s">
        <v>20</v>
      </c>
      <c r="E1556" s="350">
        <v>250</v>
      </c>
      <c r="F1556" s="63">
        <v>233</v>
      </c>
      <c r="G1556" s="74"/>
      <c r="H1556" s="417"/>
      <c r="I1556" s="415"/>
      <c r="J1556" s="415"/>
      <c r="K1556" s="415"/>
      <c r="L1556" s="418"/>
    </row>
    <row r="1557" spans="1:12" ht="15.75" x14ac:dyDescent="0.25">
      <c r="A1557" s="92" t="s">
        <v>1475</v>
      </c>
      <c r="B1557" s="42" t="s">
        <v>1416</v>
      </c>
      <c r="C1557" s="350" t="s">
        <v>1417</v>
      </c>
      <c r="D1557" s="350" t="s">
        <v>93</v>
      </c>
      <c r="E1557" s="350">
        <v>160</v>
      </c>
      <c r="F1557" s="63">
        <v>98</v>
      </c>
      <c r="G1557" s="74"/>
      <c r="H1557" s="417"/>
      <c r="I1557" s="415"/>
      <c r="J1557" s="415"/>
      <c r="K1557" s="415"/>
      <c r="L1557" s="418"/>
    </row>
    <row r="1558" spans="1:12" ht="15.75" x14ac:dyDescent="0.25">
      <c r="A1558" s="92" t="s">
        <v>1475</v>
      </c>
      <c r="B1558" s="42" t="s">
        <v>1416</v>
      </c>
      <c r="C1558" s="350" t="s">
        <v>1417</v>
      </c>
      <c r="D1558" s="350">
        <v>5</v>
      </c>
      <c r="E1558" s="350">
        <v>250</v>
      </c>
      <c r="F1558" s="63">
        <v>207</v>
      </c>
      <c r="G1558" s="74"/>
      <c r="H1558" s="417"/>
      <c r="I1558" s="415"/>
      <c r="J1558" s="415"/>
      <c r="K1558" s="415"/>
      <c r="L1558" s="418"/>
    </row>
    <row r="1559" spans="1:12" ht="15.75" x14ac:dyDescent="0.25">
      <c r="A1559" s="92" t="s">
        <v>1475</v>
      </c>
      <c r="B1559" s="42" t="s">
        <v>1416</v>
      </c>
      <c r="C1559" s="350" t="s">
        <v>1417</v>
      </c>
      <c r="D1559" s="350" t="s">
        <v>94</v>
      </c>
      <c r="E1559" s="350">
        <v>100</v>
      </c>
      <c r="F1559" s="63">
        <v>83</v>
      </c>
      <c r="G1559" s="74"/>
      <c r="H1559" s="417"/>
      <c r="I1559" s="415"/>
      <c r="J1559" s="415"/>
      <c r="K1559" s="415"/>
      <c r="L1559" s="418"/>
    </row>
    <row r="1560" spans="1:12" ht="15.75" x14ac:dyDescent="0.25">
      <c r="A1560" s="92" t="s">
        <v>1475</v>
      </c>
      <c r="B1560" s="42" t="s">
        <v>1416</v>
      </c>
      <c r="C1560" s="350" t="s">
        <v>1417</v>
      </c>
      <c r="D1560" s="350" t="s">
        <v>112</v>
      </c>
      <c r="E1560" s="350">
        <v>160</v>
      </c>
      <c r="F1560" s="63">
        <v>122</v>
      </c>
      <c r="G1560" s="74"/>
      <c r="H1560" s="417"/>
      <c r="I1560" s="415"/>
      <c r="J1560" s="415"/>
      <c r="K1560" s="415"/>
      <c r="L1560" s="418"/>
    </row>
    <row r="1561" spans="1:12" ht="15.75" x14ac:dyDescent="0.25">
      <c r="A1561" s="92" t="s">
        <v>1475</v>
      </c>
      <c r="B1561" s="42" t="s">
        <v>1416</v>
      </c>
      <c r="C1561" s="350" t="s">
        <v>1417</v>
      </c>
      <c r="D1561" s="350" t="s">
        <v>37</v>
      </c>
      <c r="E1561" s="350">
        <v>160</v>
      </c>
      <c r="F1561" s="63">
        <v>94</v>
      </c>
      <c r="G1561" s="74"/>
      <c r="H1561" s="417"/>
      <c r="I1561" s="415"/>
      <c r="J1561" s="415"/>
      <c r="K1561" s="415"/>
      <c r="L1561" s="418"/>
    </row>
    <row r="1562" spans="1:12" ht="15.75" x14ac:dyDescent="0.25">
      <c r="A1562" s="92" t="s">
        <v>1475</v>
      </c>
      <c r="B1562" s="42" t="s">
        <v>1416</v>
      </c>
      <c r="C1562" s="350" t="s">
        <v>1417</v>
      </c>
      <c r="D1562" s="350" t="s">
        <v>77</v>
      </c>
      <c r="E1562" s="350">
        <v>160</v>
      </c>
      <c r="F1562" s="63">
        <v>98</v>
      </c>
      <c r="G1562" s="74"/>
      <c r="H1562" s="417"/>
      <c r="I1562" s="415"/>
      <c r="J1562" s="415"/>
      <c r="K1562" s="415"/>
      <c r="L1562" s="418"/>
    </row>
    <row r="1563" spans="1:12" ht="15.75" x14ac:dyDescent="0.25">
      <c r="A1563" s="92" t="s">
        <v>1475</v>
      </c>
      <c r="B1563" s="42" t="s">
        <v>1416</v>
      </c>
      <c r="C1563" s="350" t="s">
        <v>1417</v>
      </c>
      <c r="D1563" s="350" t="s">
        <v>51</v>
      </c>
      <c r="E1563" s="350">
        <v>160</v>
      </c>
      <c r="F1563" s="63">
        <v>94</v>
      </c>
      <c r="G1563" s="74"/>
      <c r="H1563" s="417"/>
      <c r="I1563" s="415"/>
      <c r="J1563" s="415"/>
      <c r="K1563" s="415"/>
      <c r="L1563" s="418"/>
    </row>
    <row r="1564" spans="1:12" ht="15.75" x14ac:dyDescent="0.25">
      <c r="A1564" s="92" t="s">
        <v>1475</v>
      </c>
      <c r="B1564" s="42" t="s">
        <v>1416</v>
      </c>
      <c r="C1564" s="350" t="s">
        <v>1417</v>
      </c>
      <c r="D1564" s="350" t="s">
        <v>113</v>
      </c>
      <c r="E1564" s="350">
        <v>160</v>
      </c>
      <c r="F1564" s="63">
        <v>101</v>
      </c>
      <c r="G1564" s="74"/>
      <c r="H1564" s="417"/>
      <c r="I1564" s="415"/>
      <c r="J1564" s="415"/>
      <c r="K1564" s="415"/>
      <c r="L1564" s="418"/>
    </row>
    <row r="1565" spans="1:12" ht="15.75" x14ac:dyDescent="0.25">
      <c r="A1565" s="92" t="s">
        <v>1476</v>
      </c>
      <c r="B1565" s="42" t="s">
        <v>1416</v>
      </c>
      <c r="C1565" s="350" t="s">
        <v>1417</v>
      </c>
      <c r="D1565" s="350" t="s">
        <v>93</v>
      </c>
      <c r="E1565" s="350">
        <v>250</v>
      </c>
      <c r="F1565" s="63">
        <v>238</v>
      </c>
      <c r="G1565" s="74"/>
      <c r="H1565" s="417"/>
      <c r="I1565" s="415"/>
      <c r="J1565" s="415"/>
      <c r="K1565" s="415"/>
      <c r="L1565" s="418"/>
    </row>
    <row r="1566" spans="1:12" ht="15.75" x14ac:dyDescent="0.25">
      <c r="A1566" s="92" t="s">
        <v>1476</v>
      </c>
      <c r="B1566" s="42" t="s">
        <v>1416</v>
      </c>
      <c r="C1566" s="350" t="s">
        <v>1417</v>
      </c>
      <c r="D1566" s="350" t="s">
        <v>94</v>
      </c>
      <c r="E1566" s="350">
        <v>250</v>
      </c>
      <c r="F1566" s="63">
        <v>242</v>
      </c>
      <c r="G1566" s="74"/>
      <c r="H1566" s="417"/>
      <c r="I1566" s="415"/>
      <c r="J1566" s="415"/>
      <c r="K1566" s="415"/>
      <c r="L1566" s="418"/>
    </row>
    <row r="1567" spans="1:12" ht="15.75" x14ac:dyDescent="0.25">
      <c r="A1567" s="92" t="s">
        <v>1476</v>
      </c>
      <c r="B1567" s="42" t="s">
        <v>1416</v>
      </c>
      <c r="C1567" s="350" t="s">
        <v>1417</v>
      </c>
      <c r="D1567" s="350" t="s">
        <v>112</v>
      </c>
      <c r="E1567" s="350">
        <v>250</v>
      </c>
      <c r="F1567" s="63">
        <v>202</v>
      </c>
      <c r="G1567" s="74"/>
      <c r="H1567" s="417"/>
      <c r="I1567" s="415"/>
      <c r="J1567" s="415"/>
      <c r="K1567" s="415"/>
      <c r="L1567" s="418"/>
    </row>
    <row r="1568" spans="1:12" ht="15.75" x14ac:dyDescent="0.25">
      <c r="A1568" s="92" t="s">
        <v>1476</v>
      </c>
      <c r="B1568" s="42" t="s">
        <v>1416</v>
      </c>
      <c r="C1568" s="350" t="s">
        <v>1417</v>
      </c>
      <c r="D1568" s="350" t="s">
        <v>76</v>
      </c>
      <c r="E1568" s="350">
        <v>100</v>
      </c>
      <c r="F1568" s="63">
        <v>71</v>
      </c>
      <c r="G1568" s="74"/>
      <c r="H1568" s="417"/>
      <c r="I1568" s="415"/>
      <c r="J1568" s="415"/>
      <c r="K1568" s="415"/>
      <c r="L1568" s="418"/>
    </row>
    <row r="1569" spans="1:12" ht="15.75" x14ac:dyDescent="0.25">
      <c r="A1569" s="92" t="s">
        <v>1476</v>
      </c>
      <c r="B1569" s="42" t="s">
        <v>1416</v>
      </c>
      <c r="C1569" s="350" t="s">
        <v>1417</v>
      </c>
      <c r="D1569" s="350" t="s">
        <v>37</v>
      </c>
      <c r="E1569" s="350">
        <v>250</v>
      </c>
      <c r="F1569" s="63">
        <v>242</v>
      </c>
      <c r="G1569" s="74"/>
      <c r="H1569" s="417"/>
      <c r="I1569" s="415"/>
      <c r="J1569" s="415"/>
      <c r="K1569" s="415"/>
      <c r="L1569" s="418"/>
    </row>
    <row r="1570" spans="1:12" ht="15.75" x14ac:dyDescent="0.25">
      <c r="A1570" s="92" t="s">
        <v>1476</v>
      </c>
      <c r="B1570" s="42" t="s">
        <v>1416</v>
      </c>
      <c r="C1570" s="350" t="s">
        <v>1417</v>
      </c>
      <c r="D1570" s="350" t="s">
        <v>51</v>
      </c>
      <c r="E1570" s="350">
        <v>100</v>
      </c>
      <c r="F1570" s="63">
        <v>58</v>
      </c>
      <c r="G1570" s="74"/>
      <c r="H1570" s="417"/>
      <c r="I1570" s="415"/>
      <c r="J1570" s="415"/>
      <c r="K1570" s="415"/>
      <c r="L1570" s="418"/>
    </row>
    <row r="1571" spans="1:12" ht="15.75" x14ac:dyDescent="0.25">
      <c r="A1571" s="92" t="s">
        <v>1476</v>
      </c>
      <c r="B1571" s="42" t="s">
        <v>1416</v>
      </c>
      <c r="C1571" s="350" t="s">
        <v>1417</v>
      </c>
      <c r="D1571" s="350" t="s">
        <v>111</v>
      </c>
      <c r="E1571" s="350">
        <v>100</v>
      </c>
      <c r="F1571" s="63">
        <v>93</v>
      </c>
      <c r="G1571" s="74"/>
      <c r="H1571" s="417"/>
      <c r="I1571" s="415"/>
      <c r="J1571" s="415"/>
      <c r="K1571" s="415"/>
      <c r="L1571" s="418"/>
    </row>
    <row r="1572" spans="1:12" ht="15.75" x14ac:dyDescent="0.25">
      <c r="A1572" s="92" t="s">
        <v>1476</v>
      </c>
      <c r="B1572" s="42" t="s">
        <v>1416</v>
      </c>
      <c r="C1572" s="350" t="s">
        <v>1417</v>
      </c>
      <c r="D1572" s="351" t="s">
        <v>59</v>
      </c>
      <c r="E1572" s="350">
        <v>100</v>
      </c>
      <c r="F1572" s="63">
        <v>90</v>
      </c>
      <c r="G1572" s="74"/>
      <c r="H1572" s="417"/>
      <c r="I1572" s="415"/>
      <c r="J1572" s="415"/>
      <c r="K1572" s="415"/>
      <c r="L1572" s="418"/>
    </row>
    <row r="1573" spans="1:12" ht="15.75" x14ac:dyDescent="0.25">
      <c r="A1573" s="92" t="s">
        <v>1476</v>
      </c>
      <c r="B1573" s="42" t="s">
        <v>1416</v>
      </c>
      <c r="C1573" s="350" t="s">
        <v>1417</v>
      </c>
      <c r="D1573" s="351" t="s">
        <v>75</v>
      </c>
      <c r="E1573" s="350">
        <v>100</v>
      </c>
      <c r="F1573" s="63">
        <v>90</v>
      </c>
      <c r="G1573" s="74"/>
      <c r="H1573" s="417"/>
      <c r="I1573" s="415"/>
      <c r="J1573" s="415"/>
      <c r="K1573" s="415"/>
      <c r="L1573" s="418"/>
    </row>
    <row r="1574" spans="1:12" ht="15.75" x14ac:dyDescent="0.25">
      <c r="A1574" s="92" t="s">
        <v>1477</v>
      </c>
      <c r="B1574" s="42" t="s">
        <v>1416</v>
      </c>
      <c r="C1574" s="350" t="s">
        <v>1417</v>
      </c>
      <c r="D1574" s="350" t="s">
        <v>20</v>
      </c>
      <c r="E1574" s="350">
        <v>100</v>
      </c>
      <c r="F1574" s="63">
        <v>58</v>
      </c>
      <c r="G1574" s="74"/>
      <c r="H1574" s="417"/>
      <c r="I1574" s="415"/>
      <c r="J1574" s="415"/>
      <c r="K1574" s="415"/>
      <c r="L1574" s="418"/>
    </row>
    <row r="1575" spans="1:12" ht="15.75" x14ac:dyDescent="0.25">
      <c r="A1575" s="92" t="s">
        <v>1477</v>
      </c>
      <c r="B1575" s="42" t="s">
        <v>1416</v>
      </c>
      <c r="C1575" s="350" t="s">
        <v>1417</v>
      </c>
      <c r="D1575" s="350" t="s">
        <v>59</v>
      </c>
      <c r="E1575" s="350">
        <v>100</v>
      </c>
      <c r="F1575" s="63">
        <v>55</v>
      </c>
      <c r="G1575" s="74"/>
      <c r="H1575" s="417"/>
      <c r="I1575" s="415"/>
      <c r="J1575" s="415"/>
      <c r="K1575" s="415"/>
      <c r="L1575" s="418"/>
    </row>
    <row r="1576" spans="1:12" ht="15.75" x14ac:dyDescent="0.25">
      <c r="A1576" s="92" t="s">
        <v>1477</v>
      </c>
      <c r="B1576" s="42" t="s">
        <v>1416</v>
      </c>
      <c r="C1576" s="350" t="s">
        <v>1417</v>
      </c>
      <c r="D1576" s="350" t="s">
        <v>75</v>
      </c>
      <c r="E1576" s="350">
        <v>160</v>
      </c>
      <c r="F1576" s="63">
        <v>76</v>
      </c>
      <c r="G1576" s="74"/>
      <c r="H1576" s="417"/>
      <c r="I1576" s="415"/>
      <c r="J1576" s="415"/>
      <c r="K1576" s="415"/>
      <c r="L1576" s="418"/>
    </row>
    <row r="1577" spans="1:12" ht="15.75" x14ac:dyDescent="0.25">
      <c r="A1577" s="92" t="s">
        <v>1477</v>
      </c>
      <c r="B1577" s="42" t="s">
        <v>1416</v>
      </c>
      <c r="C1577" s="350" t="s">
        <v>1417</v>
      </c>
      <c r="D1577" s="350" t="s">
        <v>92</v>
      </c>
      <c r="E1577" s="350">
        <v>100</v>
      </c>
      <c r="F1577" s="63">
        <v>70</v>
      </c>
      <c r="G1577" s="74"/>
      <c r="H1577" s="418"/>
      <c r="I1577" s="415"/>
      <c r="J1577" s="415"/>
      <c r="K1577" s="415"/>
      <c r="L1577" s="418"/>
    </row>
    <row r="1578" spans="1:12" ht="15.75" x14ac:dyDescent="0.25">
      <c r="A1578" s="92" t="s">
        <v>1477</v>
      </c>
      <c r="B1578" s="42" t="s">
        <v>1416</v>
      </c>
      <c r="C1578" s="350" t="s">
        <v>1417</v>
      </c>
      <c r="D1578" s="350" t="s">
        <v>93</v>
      </c>
      <c r="E1578" s="350">
        <v>400</v>
      </c>
      <c r="F1578" s="63">
        <v>370</v>
      </c>
      <c r="G1578" s="74"/>
      <c r="H1578" s="418"/>
      <c r="I1578" s="415"/>
      <c r="J1578" s="415"/>
      <c r="K1578" s="415"/>
      <c r="L1578" s="418"/>
    </row>
    <row r="1579" spans="1:12" ht="15.75" x14ac:dyDescent="0.25">
      <c r="A1579" s="92" t="s">
        <v>1477</v>
      </c>
      <c r="B1579" s="42" t="s">
        <v>1416</v>
      </c>
      <c r="C1579" s="350" t="s">
        <v>1417</v>
      </c>
      <c r="D1579" s="350" t="s">
        <v>111</v>
      </c>
      <c r="E1579" s="350">
        <v>400</v>
      </c>
      <c r="F1579" s="63">
        <v>372</v>
      </c>
      <c r="G1579" s="74"/>
      <c r="H1579" s="417"/>
      <c r="I1579" s="415"/>
      <c r="J1579" s="415"/>
      <c r="K1579" s="415"/>
      <c r="L1579" s="418"/>
    </row>
    <row r="1580" spans="1:12" ht="15.75" x14ac:dyDescent="0.25">
      <c r="A1580" s="92" t="s">
        <v>1477</v>
      </c>
      <c r="B1580" s="42" t="s">
        <v>1416</v>
      </c>
      <c r="C1580" s="350" t="s">
        <v>1417</v>
      </c>
      <c r="D1580" s="350" t="s">
        <v>76</v>
      </c>
      <c r="E1580" s="350">
        <v>160</v>
      </c>
      <c r="F1580" s="63">
        <v>132</v>
      </c>
      <c r="G1580" s="74"/>
      <c r="H1580" s="417"/>
      <c r="I1580" s="415"/>
      <c r="J1580" s="415"/>
      <c r="K1580" s="415"/>
      <c r="L1580" s="418"/>
    </row>
    <row r="1581" spans="1:12" ht="15.75" x14ac:dyDescent="0.25">
      <c r="A1581" s="92" t="s">
        <v>1477</v>
      </c>
      <c r="B1581" s="42" t="s">
        <v>1416</v>
      </c>
      <c r="C1581" s="350" t="s">
        <v>1417</v>
      </c>
      <c r="D1581" s="350" t="s">
        <v>112</v>
      </c>
      <c r="E1581" s="350">
        <v>160</v>
      </c>
      <c r="F1581" s="63">
        <v>95</v>
      </c>
      <c r="G1581" s="74"/>
      <c r="H1581" s="417"/>
      <c r="I1581" s="415"/>
      <c r="J1581" s="415"/>
      <c r="K1581" s="415"/>
      <c r="L1581" s="418"/>
    </row>
    <row r="1582" spans="1:12" ht="15.75" x14ac:dyDescent="0.25">
      <c r="A1582" s="92" t="s">
        <v>1477</v>
      </c>
      <c r="B1582" s="42" t="s">
        <v>1416</v>
      </c>
      <c r="C1582" s="350" t="s">
        <v>1417</v>
      </c>
      <c r="D1582" s="350" t="s">
        <v>37</v>
      </c>
      <c r="E1582" s="350">
        <v>400</v>
      </c>
      <c r="F1582" s="63">
        <v>383</v>
      </c>
      <c r="G1582" s="74"/>
      <c r="H1582" s="417"/>
      <c r="I1582" s="415"/>
      <c r="J1582" s="415"/>
      <c r="K1582" s="415"/>
      <c r="L1582" s="418"/>
    </row>
    <row r="1583" spans="1:12" ht="15.75" x14ac:dyDescent="0.25">
      <c r="A1583" s="92" t="s">
        <v>1477</v>
      </c>
      <c r="B1583" s="42" t="s">
        <v>1416</v>
      </c>
      <c r="C1583" s="350" t="s">
        <v>1417</v>
      </c>
      <c r="D1583" s="350" t="s">
        <v>51</v>
      </c>
      <c r="E1583" s="350">
        <v>60</v>
      </c>
      <c r="F1583" s="63">
        <v>31</v>
      </c>
      <c r="G1583" s="74"/>
      <c r="H1583" s="417"/>
      <c r="I1583" s="415"/>
      <c r="J1583" s="415"/>
      <c r="K1583" s="415"/>
      <c r="L1583" s="418"/>
    </row>
    <row r="1584" spans="1:12" ht="15.75" x14ac:dyDescent="0.25">
      <c r="A1584" s="92" t="s">
        <v>1477</v>
      </c>
      <c r="B1584" s="42" t="s">
        <v>1416</v>
      </c>
      <c r="C1584" s="350" t="s">
        <v>1417</v>
      </c>
      <c r="D1584" s="350" t="s">
        <v>36</v>
      </c>
      <c r="E1584" s="350">
        <v>100</v>
      </c>
      <c r="F1584" s="63">
        <v>59</v>
      </c>
      <c r="G1584" s="74"/>
      <c r="H1584" s="417"/>
      <c r="I1584" s="415"/>
      <c r="J1584" s="415"/>
      <c r="K1584" s="415"/>
      <c r="L1584" s="418"/>
    </row>
    <row r="1585" spans="1:12" ht="15.75" x14ac:dyDescent="0.25">
      <c r="A1585" s="92" t="s">
        <v>1477</v>
      </c>
      <c r="B1585" s="42" t="s">
        <v>1416</v>
      </c>
      <c r="C1585" s="350" t="s">
        <v>1417</v>
      </c>
      <c r="D1585" s="350" t="s">
        <v>113</v>
      </c>
      <c r="E1585" s="350">
        <v>160</v>
      </c>
      <c r="F1585" s="63">
        <v>143</v>
      </c>
      <c r="G1585" s="74"/>
      <c r="H1585" s="417"/>
      <c r="I1585" s="415"/>
      <c r="J1585" s="415"/>
      <c r="K1585" s="415"/>
      <c r="L1585" s="418"/>
    </row>
    <row r="1586" spans="1:12" ht="15.75" x14ac:dyDescent="0.25">
      <c r="A1586" s="92" t="s">
        <v>1477</v>
      </c>
      <c r="B1586" s="42" t="s">
        <v>1416</v>
      </c>
      <c r="C1586" s="350" t="s">
        <v>1417</v>
      </c>
      <c r="D1586" s="350" t="s">
        <v>52</v>
      </c>
      <c r="E1586" s="350">
        <v>160</v>
      </c>
      <c r="F1586" s="63">
        <v>132</v>
      </c>
      <c r="G1586" s="74"/>
      <c r="H1586" s="417"/>
      <c r="I1586" s="415"/>
      <c r="J1586" s="415"/>
      <c r="K1586" s="415"/>
      <c r="L1586" s="418"/>
    </row>
    <row r="1587" spans="1:12" ht="15.75" x14ac:dyDescent="0.25">
      <c r="A1587" s="92" t="s">
        <v>1478</v>
      </c>
      <c r="B1587" s="42" t="s">
        <v>1416</v>
      </c>
      <c r="C1587" s="350" t="s">
        <v>1417</v>
      </c>
      <c r="D1587" s="350" t="s">
        <v>111</v>
      </c>
      <c r="E1587" s="350">
        <v>100</v>
      </c>
      <c r="F1587" s="63">
        <v>76</v>
      </c>
      <c r="G1587" s="74"/>
      <c r="H1587" s="417"/>
      <c r="I1587" s="415"/>
      <c r="J1587" s="415"/>
      <c r="K1587" s="415"/>
      <c r="L1587" s="418"/>
    </row>
    <row r="1588" spans="1:12" ht="15.75" x14ac:dyDescent="0.25">
      <c r="A1588" s="92" t="s">
        <v>1478</v>
      </c>
      <c r="B1588" s="42" t="s">
        <v>1416</v>
      </c>
      <c r="C1588" s="350" t="s">
        <v>1417</v>
      </c>
      <c r="D1588" s="350" t="s">
        <v>112</v>
      </c>
      <c r="E1588" s="350">
        <v>100</v>
      </c>
      <c r="F1588" s="63">
        <v>86</v>
      </c>
      <c r="G1588" s="74"/>
      <c r="H1588" s="417"/>
      <c r="I1588" s="415"/>
      <c r="J1588" s="415"/>
      <c r="K1588" s="415"/>
      <c r="L1588" s="418"/>
    </row>
    <row r="1589" spans="1:12" ht="15.75" x14ac:dyDescent="0.25">
      <c r="A1589" s="92" t="s">
        <v>1479</v>
      </c>
      <c r="B1589" s="42" t="s">
        <v>1416</v>
      </c>
      <c r="C1589" s="350" t="s">
        <v>1417</v>
      </c>
      <c r="D1589" s="350" t="s">
        <v>76</v>
      </c>
      <c r="E1589" s="350">
        <v>100</v>
      </c>
      <c r="F1589" s="63">
        <v>56</v>
      </c>
      <c r="G1589" s="74"/>
      <c r="H1589" s="417"/>
      <c r="I1589" s="415"/>
      <c r="J1589" s="415"/>
      <c r="K1589" s="415"/>
      <c r="L1589" s="418"/>
    </row>
    <row r="1590" spans="1:12" ht="15.75" x14ac:dyDescent="0.25">
      <c r="A1590" s="92" t="s">
        <v>1479</v>
      </c>
      <c r="B1590" s="42" t="s">
        <v>1416</v>
      </c>
      <c r="C1590" s="350" t="s">
        <v>1417</v>
      </c>
      <c r="D1590" s="350" t="s">
        <v>36</v>
      </c>
      <c r="E1590" s="350">
        <v>160</v>
      </c>
      <c r="F1590" s="63">
        <v>99</v>
      </c>
      <c r="G1590" s="74"/>
      <c r="H1590" s="417"/>
      <c r="I1590" s="415"/>
      <c r="J1590" s="415"/>
      <c r="K1590" s="415"/>
      <c r="L1590" s="418"/>
    </row>
    <row r="1591" spans="1:12" ht="15.75" x14ac:dyDescent="0.25">
      <c r="A1591" s="92" t="s">
        <v>1479</v>
      </c>
      <c r="B1591" s="42" t="s">
        <v>1416</v>
      </c>
      <c r="C1591" s="350" t="s">
        <v>1417</v>
      </c>
      <c r="D1591" s="350" t="s">
        <v>113</v>
      </c>
      <c r="E1591" s="350">
        <v>100</v>
      </c>
      <c r="F1591" s="63">
        <v>65</v>
      </c>
      <c r="G1591" s="74"/>
      <c r="H1591" s="417"/>
      <c r="I1591" s="415"/>
      <c r="J1591" s="415"/>
      <c r="K1591" s="415"/>
      <c r="L1591" s="418"/>
    </row>
    <row r="1592" spans="1:12" ht="15.75" x14ac:dyDescent="0.25">
      <c r="A1592" s="92" t="s">
        <v>1479</v>
      </c>
      <c r="B1592" s="42" t="s">
        <v>1416</v>
      </c>
      <c r="C1592" s="350" t="s">
        <v>1417</v>
      </c>
      <c r="D1592" s="350" t="s">
        <v>52</v>
      </c>
      <c r="E1592" s="350">
        <v>100</v>
      </c>
      <c r="F1592" s="63">
        <v>65</v>
      </c>
      <c r="G1592" s="74"/>
      <c r="H1592" s="417"/>
      <c r="I1592" s="415"/>
      <c r="J1592" s="415"/>
      <c r="K1592" s="415"/>
      <c r="L1592" s="418"/>
    </row>
    <row r="1593" spans="1:12" ht="15.75" x14ac:dyDescent="0.25">
      <c r="A1593" s="92" t="s">
        <v>1479</v>
      </c>
      <c r="B1593" s="42" t="s">
        <v>1416</v>
      </c>
      <c r="C1593" s="350" t="s">
        <v>1417</v>
      </c>
      <c r="D1593" s="350" t="s">
        <v>95</v>
      </c>
      <c r="E1593" s="350">
        <v>100</v>
      </c>
      <c r="F1593" s="63">
        <v>72</v>
      </c>
      <c r="G1593" s="74"/>
      <c r="H1593" s="417"/>
      <c r="I1593" s="415"/>
      <c r="J1593" s="415"/>
      <c r="K1593" s="415"/>
      <c r="L1593" s="418"/>
    </row>
    <row r="1594" spans="1:12" ht="15.75" x14ac:dyDescent="0.25">
      <c r="A1594" s="92" t="s">
        <v>1479</v>
      </c>
      <c r="B1594" s="42" t="s">
        <v>1416</v>
      </c>
      <c r="C1594" s="350" t="s">
        <v>1417</v>
      </c>
      <c r="D1594" s="350" t="s">
        <v>60</v>
      </c>
      <c r="E1594" s="350">
        <v>100</v>
      </c>
      <c r="F1594" s="63">
        <v>78</v>
      </c>
      <c r="G1594" s="74"/>
      <c r="H1594" s="417"/>
      <c r="I1594" s="415"/>
      <c r="J1594" s="415"/>
      <c r="K1594" s="415"/>
      <c r="L1594" s="418"/>
    </row>
    <row r="1595" spans="1:12" ht="15.75" x14ac:dyDescent="0.25">
      <c r="A1595" s="92" t="s">
        <v>1479</v>
      </c>
      <c r="B1595" s="42" t="s">
        <v>1416</v>
      </c>
      <c r="C1595" s="350" t="s">
        <v>1417</v>
      </c>
      <c r="D1595" s="350" t="s">
        <v>96</v>
      </c>
      <c r="E1595" s="350">
        <v>100</v>
      </c>
      <c r="F1595" s="63">
        <v>71</v>
      </c>
      <c r="G1595" s="74"/>
      <c r="H1595" s="417"/>
      <c r="I1595" s="415"/>
      <c r="J1595" s="415"/>
      <c r="K1595" s="415"/>
      <c r="L1595" s="418"/>
    </row>
    <row r="1596" spans="1:12" ht="15.75" x14ac:dyDescent="0.25">
      <c r="A1596" s="92" t="s">
        <v>1479</v>
      </c>
      <c r="B1596" s="42" t="s">
        <v>1416</v>
      </c>
      <c r="C1596" s="350" t="s">
        <v>1417</v>
      </c>
      <c r="D1596" s="350" t="s">
        <v>97</v>
      </c>
      <c r="E1596" s="350">
        <v>60</v>
      </c>
      <c r="F1596" s="63">
        <v>50</v>
      </c>
      <c r="G1596" s="74"/>
      <c r="H1596" s="417"/>
      <c r="I1596" s="415"/>
      <c r="J1596" s="415"/>
      <c r="K1596" s="415"/>
      <c r="L1596" s="418"/>
    </row>
    <row r="1597" spans="1:12" ht="15.75" x14ac:dyDescent="0.25">
      <c r="A1597" s="92" t="s">
        <v>1479</v>
      </c>
      <c r="B1597" s="42" t="s">
        <v>1416</v>
      </c>
      <c r="C1597" s="350" t="s">
        <v>1417</v>
      </c>
      <c r="D1597" s="350" t="s">
        <v>81</v>
      </c>
      <c r="E1597" s="350">
        <v>100</v>
      </c>
      <c r="F1597" s="63">
        <v>79</v>
      </c>
      <c r="G1597" s="74"/>
      <c r="H1597" s="417"/>
      <c r="I1597" s="415"/>
      <c r="J1597" s="415"/>
      <c r="K1597" s="415"/>
      <c r="L1597" s="418"/>
    </row>
    <row r="1598" spans="1:12" ht="15.75" x14ac:dyDescent="0.25">
      <c r="A1598" s="92" t="s">
        <v>1480</v>
      </c>
      <c r="B1598" s="42" t="s">
        <v>1416</v>
      </c>
      <c r="C1598" s="350" t="s">
        <v>1417</v>
      </c>
      <c r="D1598" s="350" t="s">
        <v>59</v>
      </c>
      <c r="E1598" s="350">
        <v>250</v>
      </c>
      <c r="F1598" s="63">
        <v>177</v>
      </c>
      <c r="G1598" s="74"/>
      <c r="H1598" s="417"/>
      <c r="I1598" s="415"/>
      <c r="J1598" s="415"/>
      <c r="K1598" s="415"/>
      <c r="L1598" s="418"/>
    </row>
    <row r="1599" spans="1:12" ht="15.75" x14ac:dyDescent="0.25">
      <c r="A1599" s="92" t="s">
        <v>1480</v>
      </c>
      <c r="B1599" s="42" t="s">
        <v>1416</v>
      </c>
      <c r="C1599" s="350" t="s">
        <v>1417</v>
      </c>
      <c r="D1599" s="350" t="s">
        <v>75</v>
      </c>
      <c r="E1599" s="350">
        <v>100</v>
      </c>
      <c r="F1599" s="63">
        <v>61</v>
      </c>
      <c r="G1599" s="74"/>
      <c r="H1599" s="417"/>
      <c r="I1599" s="415"/>
      <c r="J1599" s="415"/>
      <c r="K1599" s="415"/>
      <c r="L1599" s="418"/>
    </row>
    <row r="1600" spans="1:12" ht="15.75" x14ac:dyDescent="0.25">
      <c r="A1600" s="92" t="s">
        <v>1480</v>
      </c>
      <c r="B1600" s="42" t="s">
        <v>1416</v>
      </c>
      <c r="C1600" s="350" t="s">
        <v>1417</v>
      </c>
      <c r="D1600" s="350" t="s">
        <v>92</v>
      </c>
      <c r="E1600" s="350">
        <v>100</v>
      </c>
      <c r="F1600" s="63">
        <v>58</v>
      </c>
      <c r="G1600" s="74"/>
      <c r="H1600" s="417"/>
      <c r="I1600" s="415"/>
      <c r="J1600" s="415"/>
      <c r="K1600" s="415"/>
      <c r="L1600" s="418"/>
    </row>
    <row r="1601" spans="1:12" ht="15.75" x14ac:dyDescent="0.25">
      <c r="A1601" s="92" t="s">
        <v>1480</v>
      </c>
      <c r="B1601" s="42" t="s">
        <v>1416</v>
      </c>
      <c r="C1601" s="350" t="s">
        <v>1417</v>
      </c>
      <c r="D1601" s="350" t="s">
        <v>20</v>
      </c>
      <c r="E1601" s="350">
        <v>250</v>
      </c>
      <c r="F1601" s="63">
        <v>219</v>
      </c>
      <c r="G1601" s="74"/>
      <c r="H1601" s="417"/>
      <c r="I1601" s="415"/>
      <c r="J1601" s="415"/>
      <c r="K1601" s="415"/>
      <c r="L1601" s="418"/>
    </row>
    <row r="1602" spans="1:12" ht="15.75" x14ac:dyDescent="0.25">
      <c r="A1602" s="92" t="s">
        <v>1480</v>
      </c>
      <c r="B1602" s="42" t="s">
        <v>1416</v>
      </c>
      <c r="C1602" s="350" t="s">
        <v>1417</v>
      </c>
      <c r="D1602" s="350" t="s">
        <v>93</v>
      </c>
      <c r="E1602" s="350">
        <v>400</v>
      </c>
      <c r="F1602" s="63">
        <v>348</v>
      </c>
      <c r="G1602" s="74"/>
      <c r="H1602" s="417"/>
      <c r="I1602" s="415"/>
      <c r="J1602" s="415"/>
      <c r="K1602" s="415"/>
      <c r="L1602" s="418"/>
    </row>
    <row r="1603" spans="1:12" ht="15.75" x14ac:dyDescent="0.25">
      <c r="A1603" s="92" t="s">
        <v>1480</v>
      </c>
      <c r="B1603" s="42" t="s">
        <v>1416</v>
      </c>
      <c r="C1603" s="350" t="s">
        <v>1417</v>
      </c>
      <c r="D1603" s="350" t="s">
        <v>94</v>
      </c>
      <c r="E1603" s="350">
        <v>160</v>
      </c>
      <c r="F1603" s="63">
        <v>124</v>
      </c>
      <c r="G1603" s="74"/>
      <c r="H1603" s="417"/>
      <c r="I1603" s="415"/>
      <c r="J1603" s="415"/>
      <c r="K1603" s="415"/>
      <c r="L1603" s="418"/>
    </row>
    <row r="1604" spans="1:12" ht="15.75" x14ac:dyDescent="0.25">
      <c r="A1604" s="92" t="s">
        <v>1480</v>
      </c>
      <c r="B1604" s="42" t="s">
        <v>1416</v>
      </c>
      <c r="C1604" s="350" t="s">
        <v>1417</v>
      </c>
      <c r="D1604" s="350" t="s">
        <v>112</v>
      </c>
      <c r="E1604" s="350">
        <v>100</v>
      </c>
      <c r="F1604" s="63">
        <v>51</v>
      </c>
      <c r="G1604" s="74"/>
      <c r="H1604" s="417"/>
      <c r="I1604" s="415"/>
      <c r="J1604" s="415"/>
      <c r="K1604" s="415"/>
      <c r="L1604" s="418"/>
    </row>
    <row r="1605" spans="1:12" ht="15.75" x14ac:dyDescent="0.25">
      <c r="A1605" s="92" t="s">
        <v>1480</v>
      </c>
      <c r="B1605" s="42" t="s">
        <v>1416</v>
      </c>
      <c r="C1605" s="350" t="s">
        <v>1417</v>
      </c>
      <c r="D1605" s="350" t="s">
        <v>76</v>
      </c>
      <c r="E1605" s="350">
        <v>250</v>
      </c>
      <c r="F1605" s="63">
        <v>222</v>
      </c>
      <c r="G1605" s="74"/>
      <c r="H1605" s="417"/>
      <c r="I1605" s="415"/>
      <c r="J1605" s="415"/>
      <c r="K1605" s="415"/>
      <c r="L1605" s="418"/>
    </row>
    <row r="1606" spans="1:12" ht="15.75" x14ac:dyDescent="0.25">
      <c r="A1606" s="92" t="s">
        <v>1480</v>
      </c>
      <c r="B1606" s="42" t="s">
        <v>1416</v>
      </c>
      <c r="C1606" s="350" t="s">
        <v>1417</v>
      </c>
      <c r="D1606" s="350" t="s">
        <v>37</v>
      </c>
      <c r="E1606" s="350">
        <v>250</v>
      </c>
      <c r="F1606" s="63">
        <v>185</v>
      </c>
      <c r="G1606" s="74"/>
      <c r="H1606" s="417"/>
      <c r="I1606" s="415"/>
      <c r="J1606" s="415"/>
      <c r="K1606" s="415"/>
      <c r="L1606" s="418"/>
    </row>
    <row r="1607" spans="1:12" ht="15.75" x14ac:dyDescent="0.25">
      <c r="A1607" s="92" t="s">
        <v>1480</v>
      </c>
      <c r="B1607" s="42" t="s">
        <v>1416</v>
      </c>
      <c r="C1607" s="350" t="s">
        <v>1417</v>
      </c>
      <c r="D1607" s="350" t="s">
        <v>51</v>
      </c>
      <c r="E1607" s="350">
        <v>250</v>
      </c>
      <c r="F1607" s="63">
        <v>160</v>
      </c>
      <c r="G1607" s="74"/>
      <c r="H1607" s="417"/>
      <c r="I1607" s="415"/>
      <c r="J1607" s="415"/>
      <c r="K1607" s="415"/>
      <c r="L1607" s="418"/>
    </row>
    <row r="1608" spans="1:12" ht="15.75" x14ac:dyDescent="0.25">
      <c r="A1608" s="92" t="s">
        <v>1480</v>
      </c>
      <c r="B1608" s="42" t="s">
        <v>1416</v>
      </c>
      <c r="C1608" s="350" t="s">
        <v>1417</v>
      </c>
      <c r="D1608" s="350" t="s">
        <v>77</v>
      </c>
      <c r="E1608" s="350">
        <v>100</v>
      </c>
      <c r="F1608" s="63">
        <v>48</v>
      </c>
      <c r="G1608" s="74"/>
      <c r="H1608" s="417"/>
      <c r="I1608" s="415"/>
      <c r="J1608" s="415"/>
      <c r="K1608" s="415"/>
      <c r="L1608" s="418"/>
    </row>
    <row r="1609" spans="1:12" ht="15.75" x14ac:dyDescent="0.25">
      <c r="A1609" s="92" t="s">
        <v>1480</v>
      </c>
      <c r="B1609" s="42" t="s">
        <v>1416</v>
      </c>
      <c r="C1609" s="350" t="s">
        <v>1417</v>
      </c>
      <c r="D1609" s="350" t="s">
        <v>36</v>
      </c>
      <c r="E1609" s="350">
        <v>160</v>
      </c>
      <c r="F1609" s="63">
        <v>138</v>
      </c>
      <c r="G1609" s="74"/>
      <c r="H1609" s="417"/>
      <c r="I1609" s="415"/>
      <c r="J1609" s="415"/>
      <c r="K1609" s="415"/>
      <c r="L1609" s="418"/>
    </row>
    <row r="1610" spans="1:12" ht="15.75" x14ac:dyDescent="0.25">
      <c r="A1610" s="92" t="s">
        <v>1480</v>
      </c>
      <c r="B1610" s="42" t="s">
        <v>1416</v>
      </c>
      <c r="C1610" s="350" t="s">
        <v>1417</v>
      </c>
      <c r="D1610" s="350" t="s">
        <v>53</v>
      </c>
      <c r="E1610" s="350">
        <v>100</v>
      </c>
      <c r="F1610" s="63">
        <v>69</v>
      </c>
      <c r="G1610" s="74"/>
      <c r="H1610" s="417"/>
      <c r="I1610" s="415"/>
      <c r="J1610" s="415"/>
      <c r="K1610" s="415"/>
      <c r="L1610" s="418"/>
    </row>
    <row r="1611" spans="1:12" ht="15.75" x14ac:dyDescent="0.25">
      <c r="A1611" s="92" t="s">
        <v>1481</v>
      </c>
      <c r="B1611" s="42" t="s">
        <v>1416</v>
      </c>
      <c r="C1611" s="350" t="s">
        <v>1417</v>
      </c>
      <c r="D1611" s="350" t="s">
        <v>59</v>
      </c>
      <c r="E1611" s="350">
        <v>160</v>
      </c>
      <c r="F1611" s="63">
        <v>135</v>
      </c>
      <c r="G1611" s="74"/>
      <c r="H1611" s="417"/>
      <c r="I1611" s="415"/>
      <c r="J1611" s="415"/>
      <c r="K1611" s="415"/>
      <c r="L1611" s="418"/>
    </row>
    <row r="1612" spans="1:12" ht="15.75" x14ac:dyDescent="0.25">
      <c r="A1612" s="92" t="s">
        <v>298</v>
      </c>
      <c r="B1612" s="42" t="s">
        <v>1416</v>
      </c>
      <c r="C1612" s="350" t="s">
        <v>1417</v>
      </c>
      <c r="D1612" s="350" t="s">
        <v>75</v>
      </c>
      <c r="E1612" s="350">
        <v>60</v>
      </c>
      <c r="F1612" s="63">
        <v>41</v>
      </c>
      <c r="G1612" s="74"/>
      <c r="H1612" s="417"/>
      <c r="I1612" s="415"/>
      <c r="J1612" s="415"/>
      <c r="K1612" s="415"/>
      <c r="L1612" s="418"/>
    </row>
    <row r="1613" spans="1:12" ht="15.75" x14ac:dyDescent="0.25">
      <c r="A1613" s="92" t="s">
        <v>1481</v>
      </c>
      <c r="B1613" s="42" t="s">
        <v>1416</v>
      </c>
      <c r="C1613" s="350" t="s">
        <v>1417</v>
      </c>
      <c r="D1613" s="350" t="s">
        <v>92</v>
      </c>
      <c r="E1613" s="350">
        <v>100</v>
      </c>
      <c r="F1613" s="63">
        <v>88</v>
      </c>
      <c r="G1613" s="74"/>
      <c r="H1613" s="417"/>
      <c r="I1613" s="415"/>
      <c r="J1613" s="415"/>
      <c r="K1613" s="415"/>
      <c r="L1613" s="418"/>
    </row>
    <row r="1614" spans="1:12" ht="15.75" x14ac:dyDescent="0.25">
      <c r="A1614" s="92" t="s">
        <v>1481</v>
      </c>
      <c r="B1614" s="42" t="s">
        <v>1416</v>
      </c>
      <c r="C1614" s="350" t="s">
        <v>1417</v>
      </c>
      <c r="D1614" s="350" t="s">
        <v>20</v>
      </c>
      <c r="E1614" s="350">
        <v>60</v>
      </c>
      <c r="F1614" s="63">
        <v>39</v>
      </c>
      <c r="G1614" s="74"/>
      <c r="H1614" s="417"/>
      <c r="I1614" s="415"/>
      <c r="J1614" s="415"/>
      <c r="K1614" s="415"/>
      <c r="L1614" s="418"/>
    </row>
    <row r="1615" spans="1:12" ht="15.75" x14ac:dyDescent="0.25">
      <c r="A1615" s="92" t="s">
        <v>1481</v>
      </c>
      <c r="B1615" s="42" t="s">
        <v>1416</v>
      </c>
      <c r="C1615" s="350" t="s">
        <v>1417</v>
      </c>
      <c r="D1615" s="350" t="s">
        <v>111</v>
      </c>
      <c r="E1615" s="350">
        <v>160</v>
      </c>
      <c r="F1615" s="63">
        <v>94</v>
      </c>
      <c r="G1615" s="74"/>
      <c r="H1615" s="417"/>
      <c r="I1615" s="415"/>
      <c r="J1615" s="415"/>
      <c r="K1615" s="415"/>
      <c r="L1615" s="418"/>
    </row>
    <row r="1616" spans="1:12" ht="15.75" x14ac:dyDescent="0.25">
      <c r="A1616" s="92" t="s">
        <v>1481</v>
      </c>
      <c r="B1616" s="42" t="s">
        <v>1416</v>
      </c>
      <c r="C1616" s="350" t="s">
        <v>1417</v>
      </c>
      <c r="D1616" s="350" t="s">
        <v>93</v>
      </c>
      <c r="E1616" s="350">
        <v>100</v>
      </c>
      <c r="F1616" s="63">
        <v>79</v>
      </c>
      <c r="G1616" s="74"/>
      <c r="H1616" s="417"/>
      <c r="I1616" s="415"/>
      <c r="J1616" s="415"/>
      <c r="K1616" s="415"/>
      <c r="L1616" s="418"/>
    </row>
    <row r="1617" spans="1:12" ht="15.75" x14ac:dyDescent="0.25">
      <c r="A1617" s="92" t="s">
        <v>1481</v>
      </c>
      <c r="B1617" s="42" t="s">
        <v>1416</v>
      </c>
      <c r="C1617" s="350" t="s">
        <v>1417</v>
      </c>
      <c r="D1617" s="350" t="s">
        <v>94</v>
      </c>
      <c r="E1617" s="350">
        <v>400</v>
      </c>
      <c r="F1617" s="63">
        <v>348</v>
      </c>
      <c r="G1617" s="74"/>
      <c r="H1617" s="417"/>
      <c r="I1617" s="415"/>
      <c r="J1617" s="415"/>
      <c r="K1617" s="415"/>
      <c r="L1617" s="418"/>
    </row>
    <row r="1618" spans="1:12" ht="15.75" x14ac:dyDescent="0.25">
      <c r="A1618" s="92" t="s">
        <v>1481</v>
      </c>
      <c r="B1618" s="42" t="s">
        <v>1416</v>
      </c>
      <c r="C1618" s="350" t="s">
        <v>1417</v>
      </c>
      <c r="D1618" s="350" t="s">
        <v>112</v>
      </c>
      <c r="E1618" s="350">
        <v>160</v>
      </c>
      <c r="F1618" s="63">
        <v>91</v>
      </c>
      <c r="G1618" s="74"/>
      <c r="H1618" s="417"/>
      <c r="I1618" s="415"/>
      <c r="J1618" s="415"/>
      <c r="K1618" s="415"/>
      <c r="L1618" s="418"/>
    </row>
    <row r="1619" spans="1:12" ht="15.75" x14ac:dyDescent="0.25">
      <c r="A1619" s="92" t="s">
        <v>1481</v>
      </c>
      <c r="B1619" s="42" t="s">
        <v>1416</v>
      </c>
      <c r="C1619" s="350" t="s">
        <v>1417</v>
      </c>
      <c r="D1619" s="350" t="s">
        <v>37</v>
      </c>
      <c r="E1619" s="350">
        <v>100</v>
      </c>
      <c r="F1619" s="63">
        <v>51</v>
      </c>
      <c r="G1619" s="74"/>
      <c r="H1619" s="417"/>
      <c r="I1619" s="415"/>
      <c r="J1619" s="415"/>
      <c r="K1619" s="415"/>
      <c r="L1619" s="418"/>
    </row>
    <row r="1620" spans="1:12" ht="15.75" x14ac:dyDescent="0.25">
      <c r="A1620" s="92" t="s">
        <v>1481</v>
      </c>
      <c r="B1620" s="42" t="s">
        <v>1416</v>
      </c>
      <c r="C1620" s="350" t="s">
        <v>1417</v>
      </c>
      <c r="D1620" s="350" t="s">
        <v>51</v>
      </c>
      <c r="E1620" s="350">
        <v>250</v>
      </c>
      <c r="F1620" s="63">
        <v>115</v>
      </c>
      <c r="G1620" s="74"/>
      <c r="H1620" s="417"/>
      <c r="I1620" s="415"/>
      <c r="J1620" s="415"/>
      <c r="K1620" s="415"/>
      <c r="L1620" s="418"/>
    </row>
    <row r="1621" spans="1:12" ht="15.75" x14ac:dyDescent="0.25">
      <c r="A1621" s="92" t="s">
        <v>1481</v>
      </c>
      <c r="B1621" s="42" t="s">
        <v>1416</v>
      </c>
      <c r="C1621" s="350" t="s">
        <v>1417</v>
      </c>
      <c r="D1621" s="350" t="s">
        <v>77</v>
      </c>
      <c r="E1621" s="350">
        <v>630</v>
      </c>
      <c r="F1621" s="63">
        <v>543</v>
      </c>
      <c r="G1621" s="74"/>
      <c r="H1621" s="417"/>
      <c r="I1621" s="415"/>
      <c r="J1621" s="415"/>
      <c r="K1621" s="415"/>
      <c r="L1621" s="418"/>
    </row>
    <row r="1622" spans="1:12" ht="15.75" x14ac:dyDescent="0.25">
      <c r="A1622" s="92" t="s">
        <v>1481</v>
      </c>
      <c r="B1622" s="42" t="s">
        <v>1416</v>
      </c>
      <c r="C1622" s="350" t="s">
        <v>1417</v>
      </c>
      <c r="D1622" s="350" t="s">
        <v>60</v>
      </c>
      <c r="E1622" s="350">
        <v>160</v>
      </c>
      <c r="F1622" s="63">
        <v>101</v>
      </c>
      <c r="G1622" s="74"/>
      <c r="H1622" s="417"/>
      <c r="I1622" s="415"/>
      <c r="J1622" s="415"/>
      <c r="K1622" s="415"/>
      <c r="L1622" s="418"/>
    </row>
    <row r="1623" spans="1:12" ht="15.75" x14ac:dyDescent="0.25">
      <c r="A1623" s="92" t="s">
        <v>1481</v>
      </c>
      <c r="B1623" s="42" t="s">
        <v>1416</v>
      </c>
      <c r="C1623" s="350" t="s">
        <v>1417</v>
      </c>
      <c r="D1623" s="350" t="s">
        <v>96</v>
      </c>
      <c r="E1623" s="350">
        <v>63</v>
      </c>
      <c r="F1623" s="63">
        <v>53</v>
      </c>
      <c r="G1623" s="74"/>
      <c r="H1623" s="417"/>
      <c r="I1623" s="415"/>
      <c r="J1623" s="415"/>
      <c r="K1623" s="415"/>
      <c r="L1623" s="418"/>
    </row>
    <row r="1624" spans="1:12" ht="15.75" x14ac:dyDescent="0.25">
      <c r="A1624" s="92" t="s">
        <v>1482</v>
      </c>
      <c r="B1624" s="42" t="s">
        <v>1416</v>
      </c>
      <c r="C1624" s="350" t="s">
        <v>1417</v>
      </c>
      <c r="D1624" s="350" t="s">
        <v>93</v>
      </c>
      <c r="E1624" s="350">
        <v>160</v>
      </c>
      <c r="F1624" s="63">
        <v>118</v>
      </c>
      <c r="G1624" s="74"/>
      <c r="H1624" s="417"/>
      <c r="I1624" s="415"/>
      <c r="J1624" s="415"/>
      <c r="K1624" s="415"/>
      <c r="L1624" s="418"/>
    </row>
    <row r="1625" spans="1:12" ht="15.75" x14ac:dyDescent="0.25">
      <c r="A1625" s="92" t="s">
        <v>1482</v>
      </c>
      <c r="B1625" s="42" t="s">
        <v>1416</v>
      </c>
      <c r="C1625" s="350" t="s">
        <v>1417</v>
      </c>
      <c r="D1625" s="350" t="s">
        <v>38</v>
      </c>
      <c r="E1625" s="350">
        <v>160</v>
      </c>
      <c r="F1625" s="63">
        <v>98</v>
      </c>
      <c r="G1625" s="74"/>
      <c r="H1625" s="417"/>
      <c r="I1625" s="415"/>
      <c r="J1625" s="415"/>
      <c r="K1625" s="415"/>
      <c r="L1625" s="418"/>
    </row>
    <row r="1626" spans="1:12" ht="15.75" x14ac:dyDescent="0.25">
      <c r="A1626" s="92" t="s">
        <v>1482</v>
      </c>
      <c r="B1626" s="42" t="s">
        <v>1416</v>
      </c>
      <c r="C1626" s="350" t="s">
        <v>1417</v>
      </c>
      <c r="D1626" s="350" t="s">
        <v>100</v>
      </c>
      <c r="E1626" s="350">
        <v>100</v>
      </c>
      <c r="F1626" s="63">
        <v>71</v>
      </c>
      <c r="G1626" s="74"/>
      <c r="H1626" s="417"/>
      <c r="I1626" s="415"/>
      <c r="J1626" s="415"/>
      <c r="K1626" s="415"/>
      <c r="L1626" s="418"/>
    </row>
    <row r="1627" spans="1:12" ht="15.75" x14ac:dyDescent="0.25">
      <c r="A1627" s="92" t="s">
        <v>1482</v>
      </c>
      <c r="B1627" s="42" t="s">
        <v>1416</v>
      </c>
      <c r="C1627" s="350" t="s">
        <v>1417</v>
      </c>
      <c r="D1627" s="350" t="s">
        <v>115</v>
      </c>
      <c r="E1627" s="350">
        <v>63</v>
      </c>
      <c r="F1627" s="63">
        <v>41</v>
      </c>
      <c r="G1627" s="74"/>
      <c r="H1627" s="417"/>
      <c r="I1627" s="415"/>
      <c r="J1627" s="415"/>
      <c r="K1627" s="415"/>
      <c r="L1627" s="418"/>
    </row>
    <row r="1628" spans="1:12" ht="15.75" x14ac:dyDescent="0.25">
      <c r="A1628" s="92" t="s">
        <v>1482</v>
      </c>
      <c r="B1628" s="42" t="s">
        <v>1416</v>
      </c>
      <c r="C1628" s="350" t="s">
        <v>1417</v>
      </c>
      <c r="D1628" s="350" t="s">
        <v>97</v>
      </c>
      <c r="E1628" s="350">
        <v>100</v>
      </c>
      <c r="F1628" s="63">
        <v>58</v>
      </c>
      <c r="G1628" s="74"/>
      <c r="H1628" s="417"/>
      <c r="I1628" s="415"/>
      <c r="J1628" s="415"/>
      <c r="K1628" s="415"/>
      <c r="L1628" s="418"/>
    </row>
    <row r="1629" spans="1:12" ht="15.75" x14ac:dyDescent="0.25">
      <c r="A1629" s="92" t="s">
        <v>1482</v>
      </c>
      <c r="B1629" s="42" t="s">
        <v>1416</v>
      </c>
      <c r="C1629" s="350" t="s">
        <v>1417</v>
      </c>
      <c r="D1629" s="350" t="s">
        <v>79</v>
      </c>
      <c r="E1629" s="350">
        <v>63</v>
      </c>
      <c r="F1629" s="63">
        <v>49</v>
      </c>
      <c r="G1629" s="74"/>
      <c r="H1629" s="417"/>
      <c r="I1629" s="415"/>
      <c r="J1629" s="415"/>
      <c r="K1629" s="415"/>
      <c r="L1629" s="418"/>
    </row>
    <row r="1630" spans="1:12" ht="15.75" x14ac:dyDescent="0.25">
      <c r="A1630" s="92" t="s">
        <v>1482</v>
      </c>
      <c r="B1630" s="42" t="s">
        <v>1416</v>
      </c>
      <c r="C1630" s="350" t="s">
        <v>1417</v>
      </c>
      <c r="D1630" s="350" t="s">
        <v>59</v>
      </c>
      <c r="E1630" s="350">
        <v>160</v>
      </c>
      <c r="F1630" s="63">
        <v>88</v>
      </c>
      <c r="G1630" s="74"/>
      <c r="H1630" s="417"/>
      <c r="I1630" s="415"/>
      <c r="J1630" s="415"/>
      <c r="K1630" s="415"/>
      <c r="L1630" s="418"/>
    </row>
    <row r="1631" spans="1:12" ht="15.75" x14ac:dyDescent="0.25">
      <c r="A1631" s="92" t="s">
        <v>1482</v>
      </c>
      <c r="B1631" s="42" t="s">
        <v>1416</v>
      </c>
      <c r="C1631" s="350" t="s">
        <v>1417</v>
      </c>
      <c r="D1631" s="350" t="s">
        <v>112</v>
      </c>
      <c r="E1631" s="350">
        <v>160</v>
      </c>
      <c r="F1631" s="63">
        <v>146</v>
      </c>
      <c r="G1631" s="74"/>
      <c r="H1631" s="417"/>
      <c r="I1631" s="415"/>
      <c r="J1631" s="415"/>
      <c r="K1631" s="415"/>
      <c r="L1631" s="418"/>
    </row>
    <row r="1632" spans="1:12" ht="15.75" x14ac:dyDescent="0.25">
      <c r="A1632" s="92" t="s">
        <v>1482</v>
      </c>
      <c r="B1632" s="42" t="s">
        <v>1416</v>
      </c>
      <c r="C1632" s="350" t="s">
        <v>1417</v>
      </c>
      <c r="D1632" s="350" t="s">
        <v>76</v>
      </c>
      <c r="E1632" s="350">
        <v>160</v>
      </c>
      <c r="F1632" s="63">
        <v>101</v>
      </c>
      <c r="G1632" s="74"/>
      <c r="H1632" s="417"/>
      <c r="I1632" s="415"/>
      <c r="J1632" s="415"/>
      <c r="K1632" s="415"/>
      <c r="L1632" s="418"/>
    </row>
    <row r="1633" spans="1:12" ht="15.75" x14ac:dyDescent="0.25">
      <c r="A1633" s="92" t="s">
        <v>1482</v>
      </c>
      <c r="B1633" s="42" t="s">
        <v>1416</v>
      </c>
      <c r="C1633" s="350" t="s">
        <v>1417</v>
      </c>
      <c r="D1633" s="350" t="s">
        <v>77</v>
      </c>
      <c r="E1633" s="350">
        <v>250</v>
      </c>
      <c r="F1633" s="63">
        <v>137</v>
      </c>
      <c r="G1633" s="74"/>
      <c r="H1633" s="417"/>
      <c r="I1633" s="415"/>
      <c r="J1633" s="415"/>
      <c r="K1633" s="415"/>
      <c r="L1633" s="418"/>
    </row>
    <row r="1634" spans="1:12" ht="15.75" x14ac:dyDescent="0.25">
      <c r="A1634" s="92" t="s">
        <v>1482</v>
      </c>
      <c r="B1634" s="42" t="s">
        <v>1416</v>
      </c>
      <c r="C1634" s="350" t="s">
        <v>1417</v>
      </c>
      <c r="D1634" s="350" t="s">
        <v>54</v>
      </c>
      <c r="E1634" s="350">
        <v>250</v>
      </c>
      <c r="F1634" s="63">
        <v>198</v>
      </c>
      <c r="G1634" s="74"/>
      <c r="H1634" s="417"/>
      <c r="I1634" s="415"/>
      <c r="J1634" s="415"/>
      <c r="K1634" s="415"/>
      <c r="L1634" s="418"/>
    </row>
    <row r="1635" spans="1:12" ht="15.75" x14ac:dyDescent="0.25">
      <c r="A1635" s="92" t="s">
        <v>1482</v>
      </c>
      <c r="B1635" s="42" t="s">
        <v>1416</v>
      </c>
      <c r="C1635" s="350" t="s">
        <v>1417</v>
      </c>
      <c r="D1635" s="350" t="s">
        <v>82</v>
      </c>
      <c r="E1635" s="350">
        <v>100</v>
      </c>
      <c r="F1635" s="63">
        <v>65</v>
      </c>
      <c r="G1635" s="74"/>
      <c r="H1635" s="417"/>
      <c r="I1635" s="415"/>
      <c r="J1635" s="415"/>
      <c r="K1635" s="415"/>
      <c r="L1635" s="418"/>
    </row>
    <row r="1636" spans="1:12" ht="15.75" x14ac:dyDescent="0.25">
      <c r="A1636" s="92" t="s">
        <v>1482</v>
      </c>
      <c r="B1636" s="42" t="s">
        <v>1416</v>
      </c>
      <c r="C1636" s="350" t="s">
        <v>1417</v>
      </c>
      <c r="D1636" s="350" t="s">
        <v>102</v>
      </c>
      <c r="E1636" s="350">
        <v>160</v>
      </c>
      <c r="F1636" s="63">
        <v>94</v>
      </c>
      <c r="G1636" s="74"/>
      <c r="H1636" s="418"/>
      <c r="I1636" s="415"/>
      <c r="J1636" s="415"/>
      <c r="K1636" s="415"/>
      <c r="L1636" s="418"/>
    </row>
    <row r="1637" spans="1:12" ht="15.75" x14ac:dyDescent="0.25">
      <c r="A1637" s="92" t="s">
        <v>1483</v>
      </c>
      <c r="B1637" s="42" t="s">
        <v>1416</v>
      </c>
      <c r="C1637" s="350" t="s">
        <v>1417</v>
      </c>
      <c r="D1637" s="350" t="s">
        <v>20</v>
      </c>
      <c r="E1637" s="350">
        <v>160</v>
      </c>
      <c r="F1637" s="63">
        <v>91</v>
      </c>
      <c r="G1637" s="74"/>
      <c r="H1637" s="417"/>
      <c r="I1637" s="415"/>
      <c r="J1637" s="415"/>
      <c r="K1637" s="415"/>
      <c r="L1637" s="418"/>
    </row>
    <row r="1638" spans="1:12" ht="15.75" x14ac:dyDescent="0.25">
      <c r="A1638" s="92" t="s">
        <v>1483</v>
      </c>
      <c r="B1638" s="42" t="s">
        <v>1416</v>
      </c>
      <c r="C1638" s="350" t="s">
        <v>1417</v>
      </c>
      <c r="D1638" s="350" t="s">
        <v>111</v>
      </c>
      <c r="E1638" s="350">
        <v>160</v>
      </c>
      <c r="F1638" s="63">
        <v>91</v>
      </c>
      <c r="G1638" s="74"/>
      <c r="H1638" s="417"/>
      <c r="I1638" s="415"/>
      <c r="J1638" s="415"/>
      <c r="K1638" s="415"/>
      <c r="L1638" s="418"/>
    </row>
    <row r="1639" spans="1:12" ht="15.75" x14ac:dyDescent="0.25">
      <c r="A1639" s="92" t="s">
        <v>1483</v>
      </c>
      <c r="B1639" s="42" t="s">
        <v>1416</v>
      </c>
      <c r="C1639" s="350" t="s">
        <v>1417</v>
      </c>
      <c r="D1639" s="350" t="s">
        <v>93</v>
      </c>
      <c r="E1639" s="350">
        <v>250</v>
      </c>
      <c r="F1639" s="63">
        <v>188</v>
      </c>
      <c r="G1639" s="74"/>
      <c r="H1639" s="417"/>
      <c r="I1639" s="415"/>
      <c r="J1639" s="415"/>
      <c r="K1639" s="415"/>
      <c r="L1639" s="418"/>
    </row>
    <row r="1640" spans="1:12" ht="15.75" x14ac:dyDescent="0.25">
      <c r="A1640" s="92" t="s">
        <v>1483</v>
      </c>
      <c r="B1640" s="42" t="s">
        <v>1416</v>
      </c>
      <c r="C1640" s="350" t="s">
        <v>1417</v>
      </c>
      <c r="D1640" s="350" t="s">
        <v>36</v>
      </c>
      <c r="E1640" s="350">
        <v>400</v>
      </c>
      <c r="F1640" s="63">
        <v>331</v>
      </c>
      <c r="G1640" s="74"/>
      <c r="H1640" s="417"/>
      <c r="I1640" s="415"/>
      <c r="J1640" s="415"/>
      <c r="K1640" s="415"/>
      <c r="L1640" s="418"/>
    </row>
    <row r="1641" spans="1:12" ht="15.75" x14ac:dyDescent="0.25">
      <c r="A1641" s="92" t="s">
        <v>1483</v>
      </c>
      <c r="B1641" s="42" t="s">
        <v>1416</v>
      </c>
      <c r="C1641" s="350" t="s">
        <v>1417</v>
      </c>
      <c r="D1641" s="350" t="s">
        <v>113</v>
      </c>
      <c r="E1641" s="350">
        <v>100</v>
      </c>
      <c r="F1641" s="63">
        <v>58</v>
      </c>
      <c r="G1641" s="74"/>
      <c r="H1641" s="417"/>
      <c r="I1641" s="415"/>
      <c r="J1641" s="415"/>
      <c r="K1641" s="415"/>
      <c r="L1641" s="418"/>
    </row>
    <row r="1642" spans="1:12" ht="15.75" x14ac:dyDescent="0.25">
      <c r="A1642" s="92" t="s">
        <v>1483</v>
      </c>
      <c r="B1642" s="42" t="s">
        <v>1416</v>
      </c>
      <c r="C1642" s="350" t="s">
        <v>1417</v>
      </c>
      <c r="D1642" s="350" t="s">
        <v>52</v>
      </c>
      <c r="E1642" s="350">
        <v>100</v>
      </c>
      <c r="F1642" s="63">
        <v>48</v>
      </c>
      <c r="G1642" s="74"/>
      <c r="H1642" s="417"/>
      <c r="I1642" s="415"/>
      <c r="J1642" s="415"/>
      <c r="K1642" s="415"/>
      <c r="L1642" s="418"/>
    </row>
    <row r="1643" spans="1:12" ht="15.75" x14ac:dyDescent="0.25">
      <c r="A1643" s="92" t="s">
        <v>1483</v>
      </c>
      <c r="B1643" s="42" t="s">
        <v>1416</v>
      </c>
      <c r="C1643" s="350" t="s">
        <v>1417</v>
      </c>
      <c r="D1643" s="350" t="s">
        <v>95</v>
      </c>
      <c r="E1643" s="350">
        <v>400</v>
      </c>
      <c r="F1643" s="63">
        <v>355</v>
      </c>
      <c r="G1643" s="74"/>
      <c r="H1643" s="417"/>
      <c r="I1643" s="415"/>
      <c r="J1643" s="415"/>
      <c r="K1643" s="415"/>
      <c r="L1643" s="418"/>
    </row>
    <row r="1644" spans="1:12" ht="15.75" x14ac:dyDescent="0.25">
      <c r="A1644" s="92" t="s">
        <v>1483</v>
      </c>
      <c r="B1644" s="42" t="s">
        <v>1416</v>
      </c>
      <c r="C1644" s="350" t="s">
        <v>1417</v>
      </c>
      <c r="D1644" s="350" t="s">
        <v>60</v>
      </c>
      <c r="E1644" s="350">
        <v>250</v>
      </c>
      <c r="F1644" s="63">
        <v>167</v>
      </c>
      <c r="G1644" s="74"/>
      <c r="H1644" s="417"/>
      <c r="I1644" s="415"/>
      <c r="J1644" s="415"/>
      <c r="K1644" s="415"/>
      <c r="L1644" s="418"/>
    </row>
    <row r="1645" spans="1:12" ht="15.75" x14ac:dyDescent="0.25">
      <c r="A1645" s="92" t="s">
        <v>1483</v>
      </c>
      <c r="B1645" s="42" t="s">
        <v>1416</v>
      </c>
      <c r="C1645" s="350" t="s">
        <v>1417</v>
      </c>
      <c r="D1645" s="350" t="s">
        <v>96</v>
      </c>
      <c r="E1645" s="350">
        <v>180</v>
      </c>
      <c r="F1645" s="63">
        <v>118</v>
      </c>
      <c r="G1645" s="74"/>
      <c r="H1645" s="417"/>
      <c r="I1645" s="415"/>
      <c r="J1645" s="415"/>
      <c r="K1645" s="415"/>
      <c r="L1645" s="418"/>
    </row>
    <row r="1646" spans="1:12" ht="15.75" x14ac:dyDescent="0.25">
      <c r="A1646" s="92" t="s">
        <v>1483</v>
      </c>
      <c r="B1646" s="42" t="s">
        <v>1416</v>
      </c>
      <c r="C1646" s="350" t="s">
        <v>1417</v>
      </c>
      <c r="D1646" s="350" t="s">
        <v>79</v>
      </c>
      <c r="E1646" s="350">
        <v>100</v>
      </c>
      <c r="F1646" s="63">
        <v>57</v>
      </c>
      <c r="G1646" s="74"/>
      <c r="H1646" s="417"/>
      <c r="I1646" s="415"/>
      <c r="J1646" s="415"/>
      <c r="K1646" s="415"/>
      <c r="L1646" s="418"/>
    </row>
    <row r="1647" spans="1:12" ht="15.75" x14ac:dyDescent="0.25">
      <c r="A1647" s="92" t="s">
        <v>1484</v>
      </c>
      <c r="B1647" s="42" t="s">
        <v>1416</v>
      </c>
      <c r="C1647" s="350" t="s">
        <v>1417</v>
      </c>
      <c r="D1647" s="350" t="s">
        <v>98</v>
      </c>
      <c r="E1647" s="350">
        <v>160</v>
      </c>
      <c r="F1647" s="63">
        <v>93</v>
      </c>
      <c r="G1647" s="74"/>
      <c r="H1647" s="417"/>
      <c r="I1647" s="415"/>
      <c r="J1647" s="415"/>
      <c r="K1647" s="415"/>
      <c r="L1647" s="418"/>
    </row>
    <row r="1648" spans="1:12" ht="15.75" x14ac:dyDescent="0.25">
      <c r="A1648" s="92" t="s">
        <v>1484</v>
      </c>
      <c r="B1648" s="42" t="s">
        <v>1416</v>
      </c>
      <c r="C1648" s="350" t="s">
        <v>1417</v>
      </c>
      <c r="D1648" s="350" t="s">
        <v>80</v>
      </c>
      <c r="E1648" s="350">
        <v>160</v>
      </c>
      <c r="F1648" s="63">
        <v>93</v>
      </c>
      <c r="G1648" s="74"/>
      <c r="H1648" s="417"/>
      <c r="I1648" s="415"/>
      <c r="J1648" s="415"/>
      <c r="K1648" s="415"/>
      <c r="L1648" s="418"/>
    </row>
    <row r="1649" spans="1:12" ht="15.75" x14ac:dyDescent="0.25">
      <c r="A1649" s="92" t="s">
        <v>1484</v>
      </c>
      <c r="B1649" s="42" t="s">
        <v>1416</v>
      </c>
      <c r="C1649" s="350" t="s">
        <v>1417</v>
      </c>
      <c r="D1649" s="350" t="s">
        <v>99</v>
      </c>
      <c r="E1649" s="350">
        <v>400</v>
      </c>
      <c r="F1649" s="63">
        <v>339</v>
      </c>
      <c r="G1649" s="74"/>
      <c r="H1649" s="417"/>
      <c r="I1649" s="415"/>
      <c r="J1649" s="415"/>
      <c r="K1649" s="415"/>
      <c r="L1649" s="418"/>
    </row>
    <row r="1650" spans="1:12" ht="15.75" x14ac:dyDescent="0.25">
      <c r="A1650" s="92" t="s">
        <v>1301</v>
      </c>
      <c r="B1650" s="42" t="s">
        <v>1416</v>
      </c>
      <c r="C1650" s="350" t="s">
        <v>1417</v>
      </c>
      <c r="D1650" s="350" t="s">
        <v>116</v>
      </c>
      <c r="E1650" s="350">
        <v>160</v>
      </c>
      <c r="F1650" s="63">
        <v>105</v>
      </c>
      <c r="G1650" s="74"/>
      <c r="H1650" s="417"/>
      <c r="I1650" s="415"/>
      <c r="J1650" s="415"/>
      <c r="K1650" s="415"/>
      <c r="L1650" s="418"/>
    </row>
    <row r="1651" spans="1:12" ht="15.75" x14ac:dyDescent="0.25">
      <c r="A1651" s="92" t="s">
        <v>1301</v>
      </c>
      <c r="B1651" s="42" t="s">
        <v>1416</v>
      </c>
      <c r="C1651" s="350" t="s">
        <v>1417</v>
      </c>
      <c r="D1651" s="350" t="s">
        <v>83</v>
      </c>
      <c r="E1651" s="350">
        <v>60</v>
      </c>
      <c r="F1651" s="63">
        <v>43</v>
      </c>
      <c r="G1651" s="74"/>
      <c r="H1651" s="417"/>
      <c r="I1651" s="415"/>
      <c r="J1651" s="415"/>
      <c r="K1651" s="415"/>
      <c r="L1651" s="418"/>
    </row>
    <row r="1652" spans="1:12" ht="15.75" x14ac:dyDescent="0.25">
      <c r="A1652" s="92" t="s">
        <v>1485</v>
      </c>
      <c r="B1652" s="42" t="s">
        <v>1416</v>
      </c>
      <c r="C1652" s="350" t="s">
        <v>1417</v>
      </c>
      <c r="D1652" s="350" t="s">
        <v>59</v>
      </c>
      <c r="E1652" s="350">
        <v>100</v>
      </c>
      <c r="F1652" s="63">
        <v>57</v>
      </c>
      <c r="G1652" s="74"/>
      <c r="H1652" s="417"/>
      <c r="I1652" s="415"/>
      <c r="J1652" s="415"/>
      <c r="K1652" s="415"/>
      <c r="L1652" s="418"/>
    </row>
    <row r="1653" spans="1:12" ht="15.75" x14ac:dyDescent="0.25">
      <c r="A1653" s="92" t="s">
        <v>1485</v>
      </c>
      <c r="B1653" s="42" t="s">
        <v>1416</v>
      </c>
      <c r="C1653" s="350" t="s">
        <v>1417</v>
      </c>
      <c r="D1653" s="350" t="s">
        <v>75</v>
      </c>
      <c r="E1653" s="350">
        <v>160</v>
      </c>
      <c r="F1653" s="63">
        <v>71</v>
      </c>
      <c r="G1653" s="74"/>
      <c r="H1653" s="417"/>
      <c r="I1653" s="415"/>
      <c r="J1653" s="415"/>
      <c r="K1653" s="415"/>
      <c r="L1653" s="418"/>
    </row>
    <row r="1654" spans="1:12" ht="15.75" x14ac:dyDescent="0.25">
      <c r="A1654" s="92" t="s">
        <v>1485</v>
      </c>
      <c r="B1654" s="42" t="s">
        <v>1416</v>
      </c>
      <c r="C1654" s="350" t="s">
        <v>1417</v>
      </c>
      <c r="D1654" s="350" t="s">
        <v>92</v>
      </c>
      <c r="E1654" s="350">
        <v>160</v>
      </c>
      <c r="F1654" s="63">
        <v>98</v>
      </c>
      <c r="G1654" s="74"/>
      <c r="H1654" s="417"/>
      <c r="I1654" s="415"/>
      <c r="J1654" s="415"/>
      <c r="K1654" s="415"/>
      <c r="L1654" s="418"/>
    </row>
    <row r="1655" spans="1:12" ht="15.75" x14ac:dyDescent="0.25">
      <c r="A1655" s="92" t="s">
        <v>1485</v>
      </c>
      <c r="B1655" s="42" t="s">
        <v>1416</v>
      </c>
      <c r="C1655" s="350" t="s">
        <v>1417</v>
      </c>
      <c r="D1655" s="350" t="s">
        <v>93</v>
      </c>
      <c r="E1655" s="350">
        <v>63</v>
      </c>
      <c r="F1655" s="63">
        <v>40</v>
      </c>
      <c r="G1655" s="74"/>
      <c r="H1655" s="417"/>
      <c r="I1655" s="415"/>
      <c r="J1655" s="415"/>
      <c r="K1655" s="415"/>
      <c r="L1655" s="418"/>
    </row>
    <row r="1656" spans="1:12" ht="15.75" x14ac:dyDescent="0.25">
      <c r="A1656" s="92" t="s">
        <v>1485</v>
      </c>
      <c r="B1656" s="42" t="s">
        <v>1416</v>
      </c>
      <c r="C1656" s="350" t="s">
        <v>1417</v>
      </c>
      <c r="D1656" s="350" t="s">
        <v>53</v>
      </c>
      <c r="E1656" s="350">
        <v>100</v>
      </c>
      <c r="F1656" s="63">
        <v>53</v>
      </c>
      <c r="G1656" s="74"/>
      <c r="H1656" s="417"/>
      <c r="I1656" s="415"/>
      <c r="J1656" s="415"/>
      <c r="K1656" s="415"/>
      <c r="L1656" s="418"/>
    </row>
    <row r="1657" spans="1:12" ht="15.75" x14ac:dyDescent="0.25">
      <c r="A1657" s="92" t="s">
        <v>1485</v>
      </c>
      <c r="B1657" s="42" t="s">
        <v>1416</v>
      </c>
      <c r="C1657" s="350" t="s">
        <v>1417</v>
      </c>
      <c r="D1657" s="350" t="s">
        <v>95</v>
      </c>
      <c r="E1657" s="350">
        <v>100</v>
      </c>
      <c r="F1657" s="63">
        <v>51</v>
      </c>
      <c r="G1657" s="74"/>
      <c r="H1657" s="417"/>
      <c r="I1657" s="415"/>
      <c r="J1657" s="415"/>
      <c r="K1657" s="415"/>
      <c r="L1657" s="418"/>
    </row>
    <row r="1658" spans="1:12" ht="15.75" x14ac:dyDescent="0.25">
      <c r="A1658" s="92" t="s">
        <v>1485</v>
      </c>
      <c r="B1658" s="42" t="s">
        <v>1416</v>
      </c>
      <c r="C1658" s="350" t="s">
        <v>1417</v>
      </c>
      <c r="D1658" s="350" t="s">
        <v>60</v>
      </c>
      <c r="E1658" s="350">
        <v>100</v>
      </c>
      <c r="F1658" s="63">
        <v>58</v>
      </c>
      <c r="G1658" s="74"/>
      <c r="H1658" s="417"/>
      <c r="I1658" s="415"/>
      <c r="J1658" s="415"/>
      <c r="K1658" s="415"/>
      <c r="L1658" s="418"/>
    </row>
    <row r="1659" spans="1:12" ht="15.75" x14ac:dyDescent="0.25">
      <c r="A1659" s="92" t="s">
        <v>1485</v>
      </c>
      <c r="B1659" s="42" t="s">
        <v>1416</v>
      </c>
      <c r="C1659" s="350" t="s">
        <v>1417</v>
      </c>
      <c r="D1659" s="350" t="s">
        <v>51</v>
      </c>
      <c r="E1659" s="350">
        <v>160</v>
      </c>
      <c r="F1659" s="63">
        <v>101</v>
      </c>
      <c r="G1659" s="74"/>
      <c r="H1659" s="417"/>
      <c r="I1659" s="415"/>
      <c r="J1659" s="415"/>
      <c r="K1659" s="415"/>
      <c r="L1659" s="418"/>
    </row>
    <row r="1660" spans="1:12" ht="15.75" x14ac:dyDescent="0.25">
      <c r="A1660" s="92" t="s">
        <v>1485</v>
      </c>
      <c r="B1660" s="42" t="s">
        <v>1416</v>
      </c>
      <c r="C1660" s="350" t="s">
        <v>1417</v>
      </c>
      <c r="D1660" s="350" t="s">
        <v>118</v>
      </c>
      <c r="E1660" s="350">
        <v>100</v>
      </c>
      <c r="F1660" s="63">
        <v>59</v>
      </c>
      <c r="G1660" s="74"/>
      <c r="H1660" s="417"/>
      <c r="I1660" s="419"/>
      <c r="J1660" s="419"/>
      <c r="K1660" s="419"/>
      <c r="L1660" s="428"/>
    </row>
    <row r="1661" spans="1:12" ht="15.75" x14ac:dyDescent="0.25">
      <c r="A1661" s="92" t="s">
        <v>1485</v>
      </c>
      <c r="B1661" s="42" t="s">
        <v>1416</v>
      </c>
      <c r="C1661" s="350" t="s">
        <v>1417</v>
      </c>
      <c r="D1661" s="350" t="s">
        <v>38</v>
      </c>
      <c r="E1661" s="350">
        <v>160</v>
      </c>
      <c r="F1661" s="63">
        <v>132</v>
      </c>
      <c r="G1661" s="74"/>
      <c r="H1661" s="417"/>
      <c r="I1661" s="415"/>
      <c r="J1661" s="415"/>
      <c r="K1661" s="415"/>
      <c r="L1661" s="418"/>
    </row>
    <row r="1662" spans="1:12" ht="15.75" x14ac:dyDescent="0.25">
      <c r="A1662" s="92" t="s">
        <v>1486</v>
      </c>
      <c r="B1662" s="42" t="s">
        <v>1416</v>
      </c>
      <c r="C1662" s="350" t="s">
        <v>1417</v>
      </c>
      <c r="D1662" s="350" t="s">
        <v>36</v>
      </c>
      <c r="E1662" s="350">
        <v>100</v>
      </c>
      <c r="F1662" s="63">
        <v>65</v>
      </c>
      <c r="G1662" s="74"/>
      <c r="H1662" s="417"/>
      <c r="I1662" s="415"/>
      <c r="J1662" s="415"/>
      <c r="K1662" s="415"/>
      <c r="L1662" s="418"/>
    </row>
    <row r="1663" spans="1:12" ht="15.75" x14ac:dyDescent="0.25">
      <c r="A1663" s="92" t="s">
        <v>1486</v>
      </c>
      <c r="B1663" s="42" t="s">
        <v>1416</v>
      </c>
      <c r="C1663" s="350" t="s">
        <v>1417</v>
      </c>
      <c r="D1663" s="350" t="s">
        <v>80</v>
      </c>
      <c r="E1663" s="350">
        <v>160</v>
      </c>
      <c r="F1663" s="63">
        <v>121</v>
      </c>
      <c r="G1663" s="74"/>
      <c r="H1663" s="417"/>
      <c r="I1663" s="415"/>
      <c r="J1663" s="415"/>
      <c r="K1663" s="415"/>
      <c r="L1663" s="418"/>
    </row>
    <row r="1664" spans="1:12" ht="15.75" x14ac:dyDescent="0.25">
      <c r="A1664" s="92" t="s">
        <v>1487</v>
      </c>
      <c r="B1664" s="42" t="s">
        <v>1416</v>
      </c>
      <c r="C1664" s="350" t="s">
        <v>1417</v>
      </c>
      <c r="D1664" s="350" t="s">
        <v>79</v>
      </c>
      <c r="E1664" s="350">
        <v>60</v>
      </c>
      <c r="F1664" s="63">
        <v>32</v>
      </c>
      <c r="G1664" s="74"/>
      <c r="H1664" s="417"/>
      <c r="I1664" s="415"/>
      <c r="J1664" s="415"/>
      <c r="K1664" s="415"/>
      <c r="L1664" s="418"/>
    </row>
    <row r="1665" spans="1:12" ht="15.75" x14ac:dyDescent="0.25">
      <c r="A1665" s="92" t="s">
        <v>1488</v>
      </c>
      <c r="B1665" s="42" t="s">
        <v>1416</v>
      </c>
      <c r="C1665" s="350" t="s">
        <v>1417</v>
      </c>
      <c r="D1665" s="350" t="s">
        <v>97</v>
      </c>
      <c r="E1665" s="350">
        <v>160</v>
      </c>
      <c r="F1665" s="63">
        <v>104</v>
      </c>
      <c r="G1665" s="74"/>
      <c r="H1665" s="417"/>
      <c r="I1665" s="415"/>
      <c r="J1665" s="415"/>
      <c r="K1665" s="415"/>
      <c r="L1665" s="418"/>
    </row>
    <row r="1666" spans="1:12" ht="15.75" x14ac:dyDescent="0.25">
      <c r="A1666" s="92" t="s">
        <v>1488</v>
      </c>
      <c r="B1666" s="42" t="s">
        <v>1416</v>
      </c>
      <c r="C1666" s="350" t="s">
        <v>1417</v>
      </c>
      <c r="D1666" s="350" t="s">
        <v>81</v>
      </c>
      <c r="E1666" s="350">
        <v>250</v>
      </c>
      <c r="F1666" s="63">
        <v>181</v>
      </c>
      <c r="G1666" s="74"/>
      <c r="H1666" s="417"/>
      <c r="I1666" s="415"/>
      <c r="J1666" s="415"/>
      <c r="K1666" s="415"/>
      <c r="L1666" s="418"/>
    </row>
    <row r="1667" spans="1:12" ht="15.75" x14ac:dyDescent="0.25">
      <c r="A1667" s="92" t="s">
        <v>1489</v>
      </c>
      <c r="B1667" s="42" t="s">
        <v>1416</v>
      </c>
      <c r="C1667" s="350" t="s">
        <v>1417</v>
      </c>
      <c r="D1667" s="350" t="s">
        <v>59</v>
      </c>
      <c r="E1667" s="350">
        <v>250</v>
      </c>
      <c r="F1667" s="63">
        <v>198</v>
      </c>
      <c r="G1667" s="74"/>
      <c r="H1667" s="417"/>
      <c r="I1667" s="415"/>
      <c r="J1667" s="415"/>
      <c r="K1667" s="415"/>
      <c r="L1667" s="418"/>
    </row>
    <row r="1668" spans="1:12" ht="15.75" x14ac:dyDescent="0.25">
      <c r="A1668" s="92" t="s">
        <v>1489</v>
      </c>
      <c r="B1668" s="42" t="s">
        <v>1416</v>
      </c>
      <c r="C1668" s="350" t="s">
        <v>1417</v>
      </c>
      <c r="D1668" s="350" t="s">
        <v>20</v>
      </c>
      <c r="E1668" s="350">
        <v>100</v>
      </c>
      <c r="F1668" s="63">
        <v>58</v>
      </c>
      <c r="G1668" s="74"/>
      <c r="H1668" s="417"/>
      <c r="I1668" s="415"/>
      <c r="J1668" s="415"/>
      <c r="K1668" s="415"/>
      <c r="L1668" s="418"/>
    </row>
    <row r="1669" spans="1:12" ht="15.75" x14ac:dyDescent="0.25">
      <c r="A1669" s="92" t="s">
        <v>1489</v>
      </c>
      <c r="B1669" s="42" t="s">
        <v>1416</v>
      </c>
      <c r="C1669" s="350" t="s">
        <v>1417</v>
      </c>
      <c r="D1669" s="350" t="s">
        <v>111</v>
      </c>
      <c r="E1669" s="350">
        <v>250</v>
      </c>
      <c r="F1669" s="63">
        <v>132</v>
      </c>
      <c r="G1669" s="74"/>
      <c r="H1669" s="417"/>
      <c r="I1669" s="415"/>
      <c r="J1669" s="415"/>
      <c r="K1669" s="415"/>
      <c r="L1669" s="418"/>
    </row>
    <row r="1670" spans="1:12" ht="15.75" x14ac:dyDescent="0.25">
      <c r="A1670" s="92" t="s">
        <v>1489</v>
      </c>
      <c r="B1670" s="42" t="s">
        <v>1416</v>
      </c>
      <c r="C1670" s="350" t="s">
        <v>1417</v>
      </c>
      <c r="D1670" s="350" t="s">
        <v>37</v>
      </c>
      <c r="E1670" s="350">
        <v>250</v>
      </c>
      <c r="F1670" s="63">
        <v>191</v>
      </c>
      <c r="G1670" s="74"/>
      <c r="H1670" s="417"/>
      <c r="I1670" s="415"/>
      <c r="J1670" s="415"/>
      <c r="K1670" s="415"/>
      <c r="L1670" s="418"/>
    </row>
    <row r="1671" spans="1:12" ht="15.75" x14ac:dyDescent="0.25">
      <c r="A1671" s="92" t="s">
        <v>1489</v>
      </c>
      <c r="B1671" s="42" t="s">
        <v>1416</v>
      </c>
      <c r="C1671" s="350" t="s">
        <v>1417</v>
      </c>
      <c r="D1671" s="350" t="s">
        <v>36</v>
      </c>
      <c r="E1671" s="350">
        <v>250</v>
      </c>
      <c r="F1671" s="63">
        <v>181</v>
      </c>
      <c r="G1671" s="74"/>
      <c r="H1671" s="417"/>
      <c r="I1671" s="415"/>
      <c r="J1671" s="415"/>
      <c r="K1671" s="415"/>
      <c r="L1671" s="418"/>
    </row>
    <row r="1672" spans="1:12" ht="15.75" x14ac:dyDescent="0.25">
      <c r="A1672" s="92" t="s">
        <v>1489</v>
      </c>
      <c r="B1672" s="42" t="s">
        <v>1416</v>
      </c>
      <c r="C1672" s="350" t="s">
        <v>1417</v>
      </c>
      <c r="D1672" s="350" t="s">
        <v>60</v>
      </c>
      <c r="E1672" s="350">
        <v>180</v>
      </c>
      <c r="F1672" s="63">
        <v>114</v>
      </c>
      <c r="G1672" s="74"/>
      <c r="H1672" s="417"/>
      <c r="I1672" s="415"/>
      <c r="J1672" s="415"/>
      <c r="K1672" s="415"/>
      <c r="L1672" s="418"/>
    </row>
    <row r="1673" spans="1:12" ht="15.75" x14ac:dyDescent="0.25">
      <c r="A1673" s="92" t="s">
        <v>1489</v>
      </c>
      <c r="B1673" s="42" t="s">
        <v>1416</v>
      </c>
      <c r="C1673" s="350" t="s">
        <v>1417</v>
      </c>
      <c r="D1673" s="350" t="s">
        <v>96</v>
      </c>
      <c r="E1673" s="350">
        <v>250</v>
      </c>
      <c r="F1673" s="63">
        <v>172</v>
      </c>
      <c r="G1673" s="74"/>
      <c r="H1673" s="417"/>
      <c r="I1673" s="415"/>
      <c r="J1673" s="415"/>
      <c r="K1673" s="415"/>
      <c r="L1673" s="418"/>
    </row>
    <row r="1674" spans="1:12" ht="15.75" x14ac:dyDescent="0.25">
      <c r="A1674" s="92" t="s">
        <v>1490</v>
      </c>
      <c r="B1674" s="42" t="s">
        <v>1416</v>
      </c>
      <c r="C1674" s="350" t="s">
        <v>1417</v>
      </c>
      <c r="D1674" s="350" t="s">
        <v>37</v>
      </c>
      <c r="E1674" s="350">
        <v>160</v>
      </c>
      <c r="F1674" s="63">
        <v>94</v>
      </c>
      <c r="G1674" s="74"/>
      <c r="H1674" s="417"/>
      <c r="I1674" s="415"/>
      <c r="J1674" s="415"/>
      <c r="K1674" s="415"/>
      <c r="L1674" s="418"/>
    </row>
    <row r="1675" spans="1:12" ht="15.75" x14ac:dyDescent="0.25">
      <c r="A1675" s="92" t="s">
        <v>1490</v>
      </c>
      <c r="B1675" s="42" t="s">
        <v>1416</v>
      </c>
      <c r="C1675" s="350" t="s">
        <v>1417</v>
      </c>
      <c r="D1675" s="350" t="s">
        <v>77</v>
      </c>
      <c r="E1675" s="350">
        <v>100</v>
      </c>
      <c r="F1675" s="63">
        <v>75</v>
      </c>
      <c r="G1675" s="74"/>
      <c r="H1675" s="417"/>
      <c r="I1675" s="415"/>
      <c r="J1675" s="415"/>
      <c r="K1675" s="415"/>
      <c r="L1675" s="418"/>
    </row>
    <row r="1676" spans="1:12" ht="15.75" x14ac:dyDescent="0.25">
      <c r="A1676" s="92" t="s">
        <v>1490</v>
      </c>
      <c r="B1676" s="42" t="s">
        <v>1416</v>
      </c>
      <c r="C1676" s="350" t="s">
        <v>1417</v>
      </c>
      <c r="D1676" s="350" t="s">
        <v>36</v>
      </c>
      <c r="E1676" s="350">
        <v>250</v>
      </c>
      <c r="F1676" s="63">
        <v>181</v>
      </c>
      <c r="G1676" s="74"/>
      <c r="H1676" s="417"/>
      <c r="I1676" s="415"/>
      <c r="J1676" s="415"/>
      <c r="K1676" s="415"/>
      <c r="L1676" s="418"/>
    </row>
    <row r="1677" spans="1:12" ht="15.75" x14ac:dyDescent="0.25">
      <c r="A1677" s="92" t="s">
        <v>1490</v>
      </c>
      <c r="B1677" s="42" t="s">
        <v>1416</v>
      </c>
      <c r="C1677" s="350" t="s">
        <v>1417</v>
      </c>
      <c r="D1677" s="350" t="s">
        <v>52</v>
      </c>
      <c r="E1677" s="350">
        <v>40</v>
      </c>
      <c r="F1677" s="63">
        <v>26</v>
      </c>
      <c r="G1677" s="74"/>
      <c r="H1677" s="417"/>
      <c r="I1677" s="415"/>
      <c r="J1677" s="415"/>
      <c r="K1677" s="415"/>
      <c r="L1677" s="418"/>
    </row>
    <row r="1678" spans="1:12" ht="15.75" x14ac:dyDescent="0.25">
      <c r="A1678" s="92" t="s">
        <v>1490</v>
      </c>
      <c r="B1678" s="42" t="s">
        <v>1416</v>
      </c>
      <c r="C1678" s="350" t="s">
        <v>1417</v>
      </c>
      <c r="D1678" s="350" t="s">
        <v>113</v>
      </c>
      <c r="E1678" s="350">
        <v>100</v>
      </c>
      <c r="F1678" s="63">
        <v>62</v>
      </c>
      <c r="G1678" s="74"/>
      <c r="H1678" s="417"/>
      <c r="I1678" s="415"/>
      <c r="J1678" s="415"/>
      <c r="K1678" s="415"/>
      <c r="L1678" s="418"/>
    </row>
    <row r="1679" spans="1:12" ht="15.75" x14ac:dyDescent="0.25">
      <c r="A1679" s="92" t="s">
        <v>1490</v>
      </c>
      <c r="B1679" s="42" t="s">
        <v>1416</v>
      </c>
      <c r="C1679" s="350" t="s">
        <v>1417</v>
      </c>
      <c r="D1679" s="350" t="s">
        <v>95</v>
      </c>
      <c r="E1679" s="350">
        <v>100</v>
      </c>
      <c r="F1679" s="63">
        <v>58</v>
      </c>
      <c r="G1679" s="74"/>
      <c r="H1679" s="417"/>
      <c r="I1679" s="415"/>
      <c r="J1679" s="415"/>
      <c r="K1679" s="415"/>
      <c r="L1679" s="418"/>
    </row>
    <row r="1680" spans="1:12" ht="15.75" x14ac:dyDescent="0.25">
      <c r="A1680" s="92" t="s">
        <v>1490</v>
      </c>
      <c r="B1680" s="42" t="s">
        <v>1416</v>
      </c>
      <c r="C1680" s="350" t="s">
        <v>1417</v>
      </c>
      <c r="D1680" s="350" t="s">
        <v>97</v>
      </c>
      <c r="E1680" s="350">
        <v>100</v>
      </c>
      <c r="F1680" s="63">
        <v>69</v>
      </c>
      <c r="G1680" s="74"/>
      <c r="H1680" s="417"/>
      <c r="I1680" s="415"/>
      <c r="J1680" s="415"/>
      <c r="K1680" s="415"/>
      <c r="L1680" s="418"/>
    </row>
    <row r="1681" spans="1:12" ht="15.75" x14ac:dyDescent="0.25">
      <c r="A1681" s="92" t="s">
        <v>1490</v>
      </c>
      <c r="B1681" s="42" t="s">
        <v>1416</v>
      </c>
      <c r="C1681" s="350" t="s">
        <v>1417</v>
      </c>
      <c r="D1681" s="350" t="s">
        <v>78</v>
      </c>
      <c r="E1681" s="350">
        <v>160</v>
      </c>
      <c r="F1681" s="63">
        <v>154</v>
      </c>
      <c r="G1681" s="74"/>
      <c r="H1681" s="417"/>
      <c r="I1681" s="415"/>
      <c r="J1681" s="415"/>
      <c r="K1681" s="415"/>
      <c r="L1681" s="418"/>
    </row>
    <row r="1682" spans="1:12" ht="15.75" x14ac:dyDescent="0.25">
      <c r="A1682" s="92" t="s">
        <v>1490</v>
      </c>
      <c r="B1682" s="42" t="s">
        <v>1416</v>
      </c>
      <c r="C1682" s="350" t="s">
        <v>1417</v>
      </c>
      <c r="D1682" s="350" t="s">
        <v>53</v>
      </c>
      <c r="E1682" s="350">
        <v>160</v>
      </c>
      <c r="F1682" s="63">
        <v>132</v>
      </c>
      <c r="G1682" s="74"/>
      <c r="H1682" s="417"/>
      <c r="I1682" s="415"/>
      <c r="J1682" s="415"/>
      <c r="K1682" s="415"/>
      <c r="L1682" s="418"/>
    </row>
    <row r="1683" spans="1:12" ht="15.75" x14ac:dyDescent="0.25">
      <c r="A1683" s="92" t="s">
        <v>1490</v>
      </c>
      <c r="B1683" s="42" t="s">
        <v>1416</v>
      </c>
      <c r="C1683" s="350" t="s">
        <v>1417</v>
      </c>
      <c r="D1683" s="350" t="s">
        <v>60</v>
      </c>
      <c r="E1683" s="350">
        <v>160</v>
      </c>
      <c r="F1683" s="63">
        <v>131</v>
      </c>
      <c r="G1683" s="74"/>
      <c r="H1683" s="417"/>
      <c r="I1683" s="415"/>
      <c r="J1683" s="415"/>
      <c r="K1683" s="415"/>
      <c r="L1683" s="418"/>
    </row>
    <row r="1684" spans="1:12" ht="15.75" x14ac:dyDescent="0.25">
      <c r="A1684" s="92" t="s">
        <v>1490</v>
      </c>
      <c r="B1684" s="42" t="s">
        <v>1416</v>
      </c>
      <c r="C1684" s="350" t="s">
        <v>1417</v>
      </c>
      <c r="D1684" s="350" t="s">
        <v>96</v>
      </c>
      <c r="E1684" s="350">
        <v>100</v>
      </c>
      <c r="F1684" s="63">
        <v>76</v>
      </c>
      <c r="G1684" s="74"/>
      <c r="H1684" s="417"/>
      <c r="I1684" s="415"/>
      <c r="J1684" s="415"/>
      <c r="K1684" s="415"/>
      <c r="L1684" s="418"/>
    </row>
    <row r="1685" spans="1:12" ht="15.75" x14ac:dyDescent="0.25">
      <c r="A1685" s="92" t="s">
        <v>1491</v>
      </c>
      <c r="B1685" s="42" t="s">
        <v>1416</v>
      </c>
      <c r="C1685" s="350" t="s">
        <v>1417</v>
      </c>
      <c r="D1685" s="350" t="s">
        <v>112</v>
      </c>
      <c r="E1685" s="350">
        <v>160</v>
      </c>
      <c r="F1685" s="63">
        <v>149</v>
      </c>
      <c r="G1685" s="74"/>
      <c r="H1685" s="417"/>
      <c r="I1685" s="415"/>
      <c r="J1685" s="415"/>
      <c r="K1685" s="415"/>
      <c r="L1685" s="418"/>
    </row>
    <row r="1686" spans="1:12" ht="15.75" x14ac:dyDescent="0.25">
      <c r="A1686" s="92" t="s">
        <v>1492</v>
      </c>
      <c r="B1686" s="42" t="s">
        <v>1416</v>
      </c>
      <c r="C1686" s="350" t="s">
        <v>1417</v>
      </c>
      <c r="D1686" s="350" t="s">
        <v>20</v>
      </c>
      <c r="E1686" s="350">
        <v>160</v>
      </c>
      <c r="F1686" s="63">
        <v>132</v>
      </c>
      <c r="G1686" s="74"/>
      <c r="H1686" s="417"/>
      <c r="I1686" s="415"/>
      <c r="J1686" s="415"/>
      <c r="K1686" s="415"/>
      <c r="L1686" s="418"/>
    </row>
    <row r="1687" spans="1:12" ht="15.75" x14ac:dyDescent="0.25">
      <c r="A1687" s="92" t="s">
        <v>1493</v>
      </c>
      <c r="B1687" s="42" t="s">
        <v>1416</v>
      </c>
      <c r="C1687" s="350" t="s">
        <v>1417</v>
      </c>
      <c r="D1687" s="350" t="s">
        <v>111</v>
      </c>
      <c r="E1687" s="350">
        <v>160</v>
      </c>
      <c r="F1687" s="63">
        <v>145</v>
      </c>
      <c r="G1687" s="74"/>
      <c r="H1687" s="417"/>
      <c r="I1687" s="415"/>
      <c r="J1687" s="415"/>
      <c r="K1687" s="415"/>
      <c r="L1687" s="418"/>
    </row>
    <row r="1688" spans="1:12" ht="15.75" x14ac:dyDescent="0.25">
      <c r="A1688" s="92" t="s">
        <v>1493</v>
      </c>
      <c r="B1688" s="42" t="s">
        <v>1416</v>
      </c>
      <c r="C1688" s="350" t="s">
        <v>1417</v>
      </c>
      <c r="D1688" s="350" t="s">
        <v>93</v>
      </c>
      <c r="E1688" s="350">
        <v>160</v>
      </c>
      <c r="F1688" s="63">
        <v>129</v>
      </c>
      <c r="G1688" s="74"/>
      <c r="H1688" s="417"/>
      <c r="I1688" s="415"/>
      <c r="J1688" s="415"/>
      <c r="K1688" s="415"/>
      <c r="L1688" s="418"/>
    </row>
    <row r="1689" spans="1:12" ht="15.75" x14ac:dyDescent="0.25">
      <c r="A1689" s="92" t="s">
        <v>1494</v>
      </c>
      <c r="B1689" s="42" t="s">
        <v>1416</v>
      </c>
      <c r="C1689" s="350" t="s">
        <v>1417</v>
      </c>
      <c r="D1689" s="350" t="s">
        <v>37</v>
      </c>
      <c r="E1689" s="350">
        <v>63</v>
      </c>
      <c r="F1689" s="63">
        <v>57</v>
      </c>
      <c r="G1689" s="74"/>
      <c r="H1689" s="417"/>
      <c r="I1689" s="415"/>
      <c r="J1689" s="415"/>
      <c r="K1689" s="415"/>
      <c r="L1689" s="418"/>
    </row>
    <row r="1690" spans="1:12" ht="15.75" x14ac:dyDescent="0.25">
      <c r="A1690" s="92" t="s">
        <v>1494</v>
      </c>
      <c r="B1690" s="42" t="s">
        <v>1416</v>
      </c>
      <c r="C1690" s="350" t="s">
        <v>1417</v>
      </c>
      <c r="D1690" s="350" t="s">
        <v>51</v>
      </c>
      <c r="E1690" s="350">
        <v>250</v>
      </c>
      <c r="F1690" s="63">
        <v>157</v>
      </c>
      <c r="G1690" s="74"/>
      <c r="H1690" s="417"/>
      <c r="I1690" s="415"/>
      <c r="J1690" s="415"/>
      <c r="K1690" s="415"/>
      <c r="L1690" s="418"/>
    </row>
    <row r="1691" spans="1:12" ht="15.75" x14ac:dyDescent="0.25">
      <c r="A1691" s="92" t="s">
        <v>1494</v>
      </c>
      <c r="B1691" s="42" t="s">
        <v>1416</v>
      </c>
      <c r="C1691" s="350" t="s">
        <v>1417</v>
      </c>
      <c r="D1691" s="350" t="s">
        <v>77</v>
      </c>
      <c r="E1691" s="350">
        <v>250</v>
      </c>
      <c r="F1691" s="63">
        <v>181</v>
      </c>
      <c r="G1691" s="74"/>
      <c r="H1691" s="417"/>
      <c r="I1691" s="415"/>
      <c r="J1691" s="415"/>
      <c r="K1691" s="415"/>
      <c r="L1691" s="418"/>
    </row>
    <row r="1692" spans="1:12" ht="15.75" x14ac:dyDescent="0.25">
      <c r="A1692" s="92" t="s">
        <v>1494</v>
      </c>
      <c r="B1692" s="42" t="s">
        <v>1416</v>
      </c>
      <c r="C1692" s="350" t="s">
        <v>1417</v>
      </c>
      <c r="D1692" s="350" t="s">
        <v>36</v>
      </c>
      <c r="E1692" s="350">
        <v>100</v>
      </c>
      <c r="F1692" s="63">
        <v>58</v>
      </c>
      <c r="G1692" s="74"/>
      <c r="H1692" s="417"/>
      <c r="I1692" s="419"/>
      <c r="J1692" s="419"/>
      <c r="K1692" s="416"/>
      <c r="L1692" s="417"/>
    </row>
    <row r="1693" spans="1:12" ht="15.75" x14ac:dyDescent="0.25">
      <c r="A1693" s="92" t="s">
        <v>1494</v>
      </c>
      <c r="B1693" s="42" t="s">
        <v>1416</v>
      </c>
      <c r="C1693" s="350" t="s">
        <v>1417</v>
      </c>
      <c r="D1693" s="350" t="s">
        <v>113</v>
      </c>
      <c r="E1693" s="350">
        <v>160</v>
      </c>
      <c r="F1693" s="63">
        <v>91</v>
      </c>
      <c r="G1693" s="74"/>
      <c r="H1693" s="417"/>
      <c r="I1693" s="415"/>
      <c r="J1693" s="415"/>
      <c r="K1693" s="415"/>
      <c r="L1693" s="418"/>
    </row>
    <row r="1694" spans="1:12" ht="15.75" x14ac:dyDescent="0.25">
      <c r="A1694" s="92" t="s">
        <v>1494</v>
      </c>
      <c r="B1694" s="42" t="s">
        <v>1416</v>
      </c>
      <c r="C1694" s="350" t="s">
        <v>1417</v>
      </c>
      <c r="D1694" s="350" t="s">
        <v>78</v>
      </c>
      <c r="E1694" s="350">
        <v>250</v>
      </c>
      <c r="F1694" s="63">
        <v>222</v>
      </c>
      <c r="G1694" s="74"/>
      <c r="H1694" s="417"/>
      <c r="I1694" s="415"/>
      <c r="J1694" s="415"/>
      <c r="K1694" s="415"/>
      <c r="L1694" s="418"/>
    </row>
    <row r="1695" spans="1:12" ht="15.75" x14ac:dyDescent="0.25">
      <c r="A1695" s="92" t="s">
        <v>1494</v>
      </c>
      <c r="B1695" s="42" t="s">
        <v>1416</v>
      </c>
      <c r="C1695" s="350" t="s">
        <v>1417</v>
      </c>
      <c r="D1695" s="350" t="s">
        <v>95</v>
      </c>
      <c r="E1695" s="350">
        <v>250</v>
      </c>
      <c r="F1695" s="63">
        <v>226</v>
      </c>
      <c r="G1695" s="74"/>
      <c r="H1695" s="417"/>
      <c r="I1695" s="415"/>
      <c r="J1695" s="415"/>
      <c r="K1695" s="415"/>
      <c r="L1695" s="418"/>
    </row>
    <row r="1696" spans="1:12" ht="15.75" x14ac:dyDescent="0.25">
      <c r="A1696" s="92" t="s">
        <v>1494</v>
      </c>
      <c r="B1696" s="42" t="s">
        <v>1416</v>
      </c>
      <c r="C1696" s="350" t="s">
        <v>1417</v>
      </c>
      <c r="D1696" s="350" t="s">
        <v>52</v>
      </c>
      <c r="E1696" s="350">
        <v>250</v>
      </c>
      <c r="F1696" s="63">
        <v>177</v>
      </c>
      <c r="G1696" s="74"/>
      <c r="H1696" s="417"/>
      <c r="I1696" s="415"/>
      <c r="J1696" s="415"/>
      <c r="K1696" s="415"/>
      <c r="L1696" s="418"/>
    </row>
    <row r="1697" spans="1:12" ht="15.75" x14ac:dyDescent="0.25">
      <c r="A1697" s="92" t="s">
        <v>1494</v>
      </c>
      <c r="B1697" s="42" t="s">
        <v>1416</v>
      </c>
      <c r="C1697" s="350" t="s">
        <v>1417</v>
      </c>
      <c r="D1697" s="350" t="s">
        <v>80</v>
      </c>
      <c r="E1697" s="350">
        <v>160</v>
      </c>
      <c r="F1697" s="63">
        <v>98</v>
      </c>
      <c r="G1697" s="74"/>
      <c r="H1697" s="417"/>
      <c r="I1697" s="415"/>
      <c r="J1697" s="415"/>
      <c r="K1697" s="415"/>
      <c r="L1697" s="418"/>
    </row>
    <row r="1698" spans="1:12" ht="15.75" x14ac:dyDescent="0.25">
      <c r="A1698" s="92" t="s">
        <v>1495</v>
      </c>
      <c r="B1698" s="42" t="s">
        <v>1416</v>
      </c>
      <c r="C1698" s="350" t="s">
        <v>1417</v>
      </c>
      <c r="D1698" s="350" t="s">
        <v>20</v>
      </c>
      <c r="E1698" s="350">
        <v>100</v>
      </c>
      <c r="F1698" s="63">
        <v>72</v>
      </c>
      <c r="G1698" s="74"/>
      <c r="H1698" s="417"/>
      <c r="I1698" s="415"/>
      <c r="J1698" s="415"/>
      <c r="K1698" s="415"/>
      <c r="L1698" s="418"/>
    </row>
    <row r="1699" spans="1:12" ht="15.75" x14ac:dyDescent="0.25">
      <c r="A1699" s="92" t="s">
        <v>1495</v>
      </c>
      <c r="B1699" s="42" t="s">
        <v>1416</v>
      </c>
      <c r="C1699" s="350" t="s">
        <v>1417</v>
      </c>
      <c r="D1699" s="350" t="s">
        <v>93</v>
      </c>
      <c r="E1699" s="350">
        <v>40</v>
      </c>
      <c r="F1699" s="63">
        <v>34</v>
      </c>
      <c r="G1699" s="74"/>
      <c r="H1699" s="417"/>
      <c r="I1699" s="415"/>
      <c r="J1699" s="415"/>
      <c r="K1699" s="415"/>
      <c r="L1699" s="418"/>
    </row>
    <row r="1700" spans="1:12" ht="15.75" x14ac:dyDescent="0.25">
      <c r="A1700" s="92" t="s">
        <v>1495</v>
      </c>
      <c r="B1700" s="42" t="s">
        <v>1416</v>
      </c>
      <c r="C1700" s="350" t="s">
        <v>1417</v>
      </c>
      <c r="D1700" s="350" t="s">
        <v>112</v>
      </c>
      <c r="E1700" s="350">
        <v>250</v>
      </c>
      <c r="F1700" s="63">
        <v>202</v>
      </c>
      <c r="G1700" s="74"/>
      <c r="H1700" s="417"/>
      <c r="I1700" s="415"/>
      <c r="J1700" s="415"/>
      <c r="K1700" s="415"/>
      <c r="L1700" s="418"/>
    </row>
    <row r="1701" spans="1:12" ht="15.75" x14ac:dyDescent="0.25">
      <c r="A1701" s="92" t="s">
        <v>1495</v>
      </c>
      <c r="B1701" s="42" t="s">
        <v>1416</v>
      </c>
      <c r="C1701" s="350" t="s">
        <v>1417</v>
      </c>
      <c r="D1701" s="350" t="s">
        <v>37</v>
      </c>
      <c r="E1701" s="350">
        <v>100</v>
      </c>
      <c r="F1701" s="63">
        <v>56</v>
      </c>
      <c r="G1701" s="74"/>
      <c r="H1701" s="417"/>
      <c r="I1701" s="415"/>
      <c r="J1701" s="415"/>
      <c r="K1701" s="415"/>
      <c r="L1701" s="418"/>
    </row>
    <row r="1702" spans="1:12" ht="15.75" x14ac:dyDescent="0.25">
      <c r="A1702" s="92" t="s">
        <v>1495</v>
      </c>
      <c r="B1702" s="42" t="s">
        <v>1416</v>
      </c>
      <c r="C1702" s="350" t="s">
        <v>1417</v>
      </c>
      <c r="D1702" s="350" t="s">
        <v>51</v>
      </c>
      <c r="E1702" s="350">
        <v>250</v>
      </c>
      <c r="F1702" s="63">
        <v>229</v>
      </c>
      <c r="G1702" s="74"/>
      <c r="H1702" s="417"/>
      <c r="I1702" s="415"/>
      <c r="J1702" s="415"/>
      <c r="K1702" s="415"/>
      <c r="L1702" s="418"/>
    </row>
    <row r="1703" spans="1:12" ht="15.75" x14ac:dyDescent="0.25">
      <c r="A1703" s="92" t="s">
        <v>1495</v>
      </c>
      <c r="B1703" s="42" t="s">
        <v>1416</v>
      </c>
      <c r="C1703" s="350" t="s">
        <v>1417</v>
      </c>
      <c r="D1703" s="350" t="s">
        <v>77</v>
      </c>
      <c r="E1703" s="350">
        <v>250</v>
      </c>
      <c r="F1703" s="63">
        <v>147</v>
      </c>
      <c r="G1703" s="74"/>
      <c r="H1703" s="417"/>
      <c r="I1703" s="415"/>
      <c r="J1703" s="415"/>
      <c r="K1703" s="415"/>
      <c r="L1703" s="418"/>
    </row>
    <row r="1704" spans="1:12" ht="15.75" x14ac:dyDescent="0.25">
      <c r="A1704" s="92" t="s">
        <v>1495</v>
      </c>
      <c r="B1704" s="42" t="s">
        <v>1416</v>
      </c>
      <c r="C1704" s="350" t="s">
        <v>1417</v>
      </c>
      <c r="D1704" s="350" t="s">
        <v>53</v>
      </c>
      <c r="E1704" s="350">
        <v>250</v>
      </c>
      <c r="F1704" s="63">
        <v>181</v>
      </c>
      <c r="G1704" s="74"/>
      <c r="H1704" s="417"/>
      <c r="I1704" s="415"/>
      <c r="J1704" s="415"/>
      <c r="K1704" s="415"/>
      <c r="L1704" s="418"/>
    </row>
    <row r="1705" spans="1:12" ht="15.75" x14ac:dyDescent="0.25">
      <c r="A1705" s="92" t="s">
        <v>1496</v>
      </c>
      <c r="B1705" s="42" t="s">
        <v>1416</v>
      </c>
      <c r="C1705" s="350" t="s">
        <v>1417</v>
      </c>
      <c r="D1705" s="350" t="s">
        <v>93</v>
      </c>
      <c r="E1705" s="350">
        <v>100</v>
      </c>
      <c r="F1705" s="63">
        <v>30</v>
      </c>
      <c r="G1705" s="74"/>
      <c r="H1705" s="417"/>
      <c r="I1705" s="415"/>
      <c r="J1705" s="415"/>
      <c r="K1705" s="415"/>
      <c r="L1705" s="418"/>
    </row>
    <row r="1706" spans="1:12" ht="15.75" x14ac:dyDescent="0.25">
      <c r="A1706" s="92" t="s">
        <v>1496</v>
      </c>
      <c r="B1706" s="42" t="s">
        <v>1416</v>
      </c>
      <c r="C1706" s="350" t="s">
        <v>1417</v>
      </c>
      <c r="D1706" s="350" t="s">
        <v>77</v>
      </c>
      <c r="E1706" s="350">
        <v>160</v>
      </c>
      <c r="F1706" s="63">
        <v>125</v>
      </c>
      <c r="G1706" s="74"/>
      <c r="H1706" s="417"/>
      <c r="I1706" s="415"/>
      <c r="J1706" s="415"/>
      <c r="K1706" s="415"/>
      <c r="L1706" s="418"/>
    </row>
    <row r="1707" spans="1:12" ht="15.75" x14ac:dyDescent="0.25">
      <c r="A1707" s="92" t="s">
        <v>1496</v>
      </c>
      <c r="B1707" s="42" t="s">
        <v>1416</v>
      </c>
      <c r="C1707" s="350" t="s">
        <v>1417</v>
      </c>
      <c r="D1707" s="350" t="s">
        <v>36</v>
      </c>
      <c r="E1707" s="350">
        <v>400</v>
      </c>
      <c r="F1707" s="63">
        <v>224</v>
      </c>
      <c r="G1707" s="74"/>
      <c r="H1707" s="417"/>
      <c r="I1707" s="415"/>
      <c r="J1707" s="415"/>
      <c r="K1707" s="415"/>
      <c r="L1707" s="418"/>
    </row>
    <row r="1708" spans="1:12" ht="15.75" x14ac:dyDescent="0.25">
      <c r="A1708" s="92" t="s">
        <v>1496</v>
      </c>
      <c r="B1708" s="42" t="s">
        <v>1416</v>
      </c>
      <c r="C1708" s="350" t="s">
        <v>1417</v>
      </c>
      <c r="D1708" s="350" t="s">
        <v>113</v>
      </c>
      <c r="E1708" s="350">
        <v>100</v>
      </c>
      <c r="F1708" s="63">
        <v>56</v>
      </c>
      <c r="G1708" s="74"/>
      <c r="H1708" s="417"/>
      <c r="I1708" s="415"/>
      <c r="J1708" s="415"/>
      <c r="K1708" s="415"/>
      <c r="L1708" s="418"/>
    </row>
    <row r="1709" spans="1:12" ht="15.75" x14ac:dyDescent="0.25">
      <c r="A1709" s="92" t="s">
        <v>1496</v>
      </c>
      <c r="B1709" s="42" t="s">
        <v>1416</v>
      </c>
      <c r="C1709" s="350" t="s">
        <v>1417</v>
      </c>
      <c r="D1709" s="350" t="s">
        <v>52</v>
      </c>
      <c r="E1709" s="350">
        <v>60</v>
      </c>
      <c r="F1709" s="63">
        <v>47</v>
      </c>
      <c r="G1709" s="74"/>
      <c r="H1709" s="417"/>
      <c r="I1709" s="415"/>
      <c r="J1709" s="415"/>
      <c r="K1709" s="415"/>
      <c r="L1709" s="418"/>
    </row>
    <row r="1710" spans="1:12" ht="15.75" x14ac:dyDescent="0.25">
      <c r="A1710" s="92" t="s">
        <v>1497</v>
      </c>
      <c r="B1710" s="42" t="s">
        <v>1416</v>
      </c>
      <c r="C1710" s="350" t="s">
        <v>1417</v>
      </c>
      <c r="D1710" s="350" t="s">
        <v>36</v>
      </c>
      <c r="E1710" s="350">
        <v>250</v>
      </c>
      <c r="F1710" s="63">
        <v>136</v>
      </c>
      <c r="G1710" s="74"/>
      <c r="H1710" s="417"/>
      <c r="I1710" s="415"/>
      <c r="J1710" s="415"/>
      <c r="K1710" s="415"/>
      <c r="L1710" s="418"/>
    </row>
    <row r="1711" spans="1:12" ht="15.75" x14ac:dyDescent="0.25">
      <c r="A1711" s="92" t="s">
        <v>1497</v>
      </c>
      <c r="B1711" s="42" t="s">
        <v>1416</v>
      </c>
      <c r="C1711" s="350" t="s">
        <v>1417</v>
      </c>
      <c r="D1711" s="350" t="s">
        <v>113</v>
      </c>
      <c r="E1711" s="350">
        <v>250</v>
      </c>
      <c r="F1711" s="63">
        <v>163</v>
      </c>
      <c r="G1711" s="74"/>
      <c r="H1711" s="417"/>
      <c r="I1711" s="415"/>
      <c r="J1711" s="415"/>
      <c r="K1711" s="415"/>
      <c r="L1711" s="418"/>
    </row>
    <row r="1712" spans="1:12" ht="15.75" x14ac:dyDescent="0.25">
      <c r="A1712" s="92" t="s">
        <v>1497</v>
      </c>
      <c r="B1712" s="42" t="s">
        <v>1416</v>
      </c>
      <c r="C1712" s="350" t="s">
        <v>1417</v>
      </c>
      <c r="D1712" s="350" t="s">
        <v>52</v>
      </c>
      <c r="E1712" s="350">
        <v>160</v>
      </c>
      <c r="F1712" s="63">
        <v>95</v>
      </c>
      <c r="G1712" s="74"/>
      <c r="H1712" s="417"/>
      <c r="I1712" s="415"/>
      <c r="J1712" s="415"/>
      <c r="K1712" s="415"/>
      <c r="L1712" s="418"/>
    </row>
    <row r="1713" spans="1:12" ht="15.75" x14ac:dyDescent="0.25">
      <c r="A1713" s="92" t="s">
        <v>1497</v>
      </c>
      <c r="B1713" s="42" t="s">
        <v>1416</v>
      </c>
      <c r="C1713" s="350" t="s">
        <v>1417</v>
      </c>
      <c r="D1713" s="350" t="s">
        <v>53</v>
      </c>
      <c r="E1713" s="350">
        <v>250</v>
      </c>
      <c r="F1713" s="63">
        <v>234</v>
      </c>
      <c r="G1713" s="74"/>
      <c r="H1713" s="417"/>
      <c r="I1713" s="415"/>
      <c r="J1713" s="415"/>
      <c r="K1713" s="415"/>
      <c r="L1713" s="418"/>
    </row>
    <row r="1714" spans="1:12" ht="15.75" x14ac:dyDescent="0.25">
      <c r="A1714" s="92" t="s">
        <v>1497</v>
      </c>
      <c r="B1714" s="42" t="s">
        <v>1416</v>
      </c>
      <c r="C1714" s="350" t="s">
        <v>1417</v>
      </c>
      <c r="D1714" s="350" t="s">
        <v>60</v>
      </c>
      <c r="E1714" s="350">
        <v>250</v>
      </c>
      <c r="F1714" s="63">
        <v>160</v>
      </c>
      <c r="G1714" s="74"/>
      <c r="H1714" s="417"/>
      <c r="I1714" s="415"/>
      <c r="J1714" s="415"/>
      <c r="K1714" s="415"/>
      <c r="L1714" s="418"/>
    </row>
    <row r="1715" spans="1:12" ht="15.75" x14ac:dyDescent="0.25">
      <c r="A1715" s="92" t="s">
        <v>1497</v>
      </c>
      <c r="B1715" s="42" t="s">
        <v>1416</v>
      </c>
      <c r="C1715" s="350" t="s">
        <v>1417</v>
      </c>
      <c r="D1715" s="350" t="s">
        <v>96</v>
      </c>
      <c r="E1715" s="350">
        <v>250</v>
      </c>
      <c r="F1715" s="63">
        <v>240</v>
      </c>
      <c r="G1715" s="74"/>
      <c r="H1715" s="417"/>
      <c r="I1715" s="415"/>
      <c r="J1715" s="415"/>
      <c r="K1715" s="415"/>
      <c r="L1715" s="418"/>
    </row>
    <row r="1716" spans="1:12" ht="15.75" x14ac:dyDescent="0.25">
      <c r="A1716" s="92" t="s">
        <v>1497</v>
      </c>
      <c r="B1716" s="42" t="s">
        <v>1416</v>
      </c>
      <c r="C1716" s="350" t="s">
        <v>1417</v>
      </c>
      <c r="D1716" s="350" t="s">
        <v>97</v>
      </c>
      <c r="E1716" s="350">
        <v>630</v>
      </c>
      <c r="F1716" s="63">
        <v>568</v>
      </c>
      <c r="G1716" s="74"/>
      <c r="H1716" s="417"/>
      <c r="I1716" s="415"/>
      <c r="J1716" s="415"/>
      <c r="K1716" s="415"/>
      <c r="L1716" s="418"/>
    </row>
    <row r="1717" spans="1:12" ht="15.75" x14ac:dyDescent="0.25">
      <c r="A1717" s="92" t="s">
        <v>1497</v>
      </c>
      <c r="B1717" s="42" t="s">
        <v>1416</v>
      </c>
      <c r="C1717" s="350" t="s">
        <v>1417</v>
      </c>
      <c r="D1717" s="350" t="s">
        <v>79</v>
      </c>
      <c r="E1717" s="350">
        <v>160</v>
      </c>
      <c r="F1717" s="63">
        <v>139</v>
      </c>
      <c r="G1717" s="74"/>
      <c r="H1717" s="417"/>
      <c r="I1717" s="415"/>
      <c r="J1717" s="415"/>
      <c r="K1717" s="415"/>
      <c r="L1717" s="418"/>
    </row>
    <row r="1718" spans="1:12" ht="15.75" x14ac:dyDescent="0.25">
      <c r="A1718" s="92" t="s">
        <v>1497</v>
      </c>
      <c r="B1718" s="42" t="s">
        <v>1416</v>
      </c>
      <c r="C1718" s="350" t="s">
        <v>1417</v>
      </c>
      <c r="D1718" s="350" t="s">
        <v>112</v>
      </c>
      <c r="E1718" s="350">
        <v>160</v>
      </c>
      <c r="F1718" s="63">
        <v>143</v>
      </c>
      <c r="G1718" s="74"/>
      <c r="H1718" s="417"/>
      <c r="I1718" s="415"/>
      <c r="J1718" s="415"/>
      <c r="K1718" s="415"/>
      <c r="L1718" s="418"/>
    </row>
    <row r="1719" spans="1:12" ht="15.75" x14ac:dyDescent="0.25">
      <c r="A1719" s="92" t="s">
        <v>1497</v>
      </c>
      <c r="B1719" s="42" t="s">
        <v>1416</v>
      </c>
      <c r="C1719" s="350" t="s">
        <v>1417</v>
      </c>
      <c r="D1719" s="350" t="s">
        <v>76</v>
      </c>
      <c r="E1719" s="350">
        <v>100</v>
      </c>
      <c r="F1719" s="63">
        <v>71</v>
      </c>
      <c r="G1719" s="74"/>
      <c r="H1719" s="417"/>
      <c r="I1719" s="415"/>
      <c r="J1719" s="415"/>
      <c r="K1719" s="415"/>
      <c r="L1719" s="418"/>
    </row>
    <row r="1720" spans="1:12" ht="15.75" x14ac:dyDescent="0.25">
      <c r="A1720" s="92" t="s">
        <v>1497</v>
      </c>
      <c r="B1720" s="42" t="s">
        <v>1416</v>
      </c>
      <c r="C1720" s="350" t="s">
        <v>1417</v>
      </c>
      <c r="D1720" s="350" t="s">
        <v>100</v>
      </c>
      <c r="E1720" s="350">
        <v>160</v>
      </c>
      <c r="F1720" s="63">
        <v>132</v>
      </c>
      <c r="G1720" s="74"/>
      <c r="H1720" s="417"/>
      <c r="I1720" s="415"/>
      <c r="J1720" s="415"/>
      <c r="K1720" s="415"/>
      <c r="L1720" s="418"/>
    </row>
    <row r="1721" spans="1:12" ht="15.75" x14ac:dyDescent="0.25">
      <c r="A1721" s="92" t="s">
        <v>1497</v>
      </c>
      <c r="B1721" s="42" t="s">
        <v>1416</v>
      </c>
      <c r="C1721" s="350" t="s">
        <v>1417</v>
      </c>
      <c r="D1721" s="350" t="s">
        <v>55</v>
      </c>
      <c r="E1721" s="350">
        <v>160</v>
      </c>
      <c r="F1721" s="63">
        <v>112</v>
      </c>
      <c r="G1721" s="74"/>
      <c r="H1721" s="417"/>
      <c r="I1721" s="415"/>
      <c r="J1721" s="415"/>
      <c r="K1721" s="415"/>
      <c r="L1721" s="418"/>
    </row>
    <row r="1722" spans="1:12" ht="15.75" x14ac:dyDescent="0.25">
      <c r="A1722" s="92" t="s">
        <v>1497</v>
      </c>
      <c r="B1722" s="42" t="s">
        <v>1416</v>
      </c>
      <c r="C1722" s="350" t="s">
        <v>1417</v>
      </c>
      <c r="D1722" s="350" t="s">
        <v>71</v>
      </c>
      <c r="E1722" s="350">
        <v>160</v>
      </c>
      <c r="F1722" s="63">
        <v>94</v>
      </c>
      <c r="G1722" s="74"/>
      <c r="H1722" s="417"/>
      <c r="I1722" s="415"/>
      <c r="J1722" s="415"/>
      <c r="K1722" s="415"/>
      <c r="L1722" s="418"/>
    </row>
    <row r="1723" spans="1:12" ht="15.75" x14ac:dyDescent="0.25">
      <c r="A1723" s="92" t="s">
        <v>1497</v>
      </c>
      <c r="B1723" s="42" t="s">
        <v>1416</v>
      </c>
      <c r="C1723" s="350" t="s">
        <v>1417</v>
      </c>
      <c r="D1723" s="350" t="s">
        <v>54</v>
      </c>
      <c r="E1723" s="350">
        <v>250</v>
      </c>
      <c r="F1723" s="63">
        <v>229</v>
      </c>
      <c r="G1723" s="74"/>
      <c r="H1723" s="417"/>
      <c r="I1723" s="415"/>
      <c r="J1723" s="415"/>
      <c r="K1723" s="415"/>
      <c r="L1723" s="418"/>
    </row>
    <row r="1724" spans="1:12" ht="15.75" x14ac:dyDescent="0.25">
      <c r="A1724" s="92" t="s">
        <v>1497</v>
      </c>
      <c r="B1724" s="42" t="s">
        <v>1416</v>
      </c>
      <c r="C1724" s="350" t="s">
        <v>1417</v>
      </c>
      <c r="D1724" s="350" t="s">
        <v>99</v>
      </c>
      <c r="E1724" s="350">
        <v>250</v>
      </c>
      <c r="F1724" s="63">
        <v>133</v>
      </c>
      <c r="G1724" s="74"/>
      <c r="H1724" s="417"/>
      <c r="I1724" s="415"/>
      <c r="J1724" s="415"/>
      <c r="K1724" s="415"/>
      <c r="L1724" s="418"/>
    </row>
    <row r="1725" spans="1:12" ht="15.75" x14ac:dyDescent="0.25">
      <c r="A1725" s="92" t="s">
        <v>1497</v>
      </c>
      <c r="B1725" s="42" t="s">
        <v>1416</v>
      </c>
      <c r="C1725" s="350" t="s">
        <v>1417</v>
      </c>
      <c r="D1725" s="350">
        <v>33</v>
      </c>
      <c r="E1725" s="350">
        <v>400</v>
      </c>
      <c r="F1725" s="63">
        <v>360</v>
      </c>
      <c r="G1725" s="74"/>
      <c r="H1725" s="417"/>
      <c r="I1725" s="415"/>
      <c r="J1725" s="415"/>
      <c r="K1725" s="415"/>
      <c r="L1725" s="418"/>
    </row>
    <row r="1726" spans="1:12" ht="15.75" x14ac:dyDescent="0.25">
      <c r="A1726" s="93" t="s">
        <v>1498</v>
      </c>
      <c r="B1726" s="68" t="s">
        <v>1418</v>
      </c>
      <c r="C1726" s="351" t="s">
        <v>1419</v>
      </c>
      <c r="D1726" s="351">
        <v>2</v>
      </c>
      <c r="E1726" s="351">
        <v>250</v>
      </c>
      <c r="F1726" s="63">
        <v>247.92</v>
      </c>
      <c r="G1726" s="74"/>
      <c r="H1726" s="419"/>
      <c r="I1726" s="417"/>
    </row>
    <row r="1727" spans="1:12" ht="15.75" x14ac:dyDescent="0.25">
      <c r="A1727" s="93" t="s">
        <v>1499</v>
      </c>
      <c r="B1727" s="68" t="s">
        <v>1418</v>
      </c>
      <c r="C1727" s="351" t="s">
        <v>1419</v>
      </c>
      <c r="D1727" s="351">
        <v>3</v>
      </c>
      <c r="E1727" s="351">
        <v>250</v>
      </c>
      <c r="F1727" s="63">
        <v>163.41991341991343</v>
      </c>
      <c r="G1727" s="74"/>
      <c r="H1727" s="419"/>
      <c r="I1727" s="428"/>
    </row>
    <row r="1728" spans="1:12" ht="15.75" x14ac:dyDescent="0.25">
      <c r="A1728" s="93" t="s">
        <v>1499</v>
      </c>
      <c r="B1728" s="68" t="s">
        <v>1418</v>
      </c>
      <c r="C1728" s="351" t="s">
        <v>1419</v>
      </c>
      <c r="D1728" s="351">
        <v>4</v>
      </c>
      <c r="E1728" s="351">
        <v>250</v>
      </c>
      <c r="F1728" s="63">
        <v>245</v>
      </c>
      <c r="G1728" s="74"/>
      <c r="H1728" s="419"/>
      <c r="I1728" s="428"/>
    </row>
    <row r="1729" spans="1:9" ht="15.75" x14ac:dyDescent="0.25">
      <c r="A1729" s="93" t="s">
        <v>1498</v>
      </c>
      <c r="B1729" s="68" t="s">
        <v>1418</v>
      </c>
      <c r="C1729" s="351" t="s">
        <v>1419</v>
      </c>
      <c r="D1729" s="351">
        <v>8</v>
      </c>
      <c r="E1729" s="351">
        <v>160</v>
      </c>
      <c r="F1729" s="63">
        <v>156.25</v>
      </c>
      <c r="G1729" s="74"/>
      <c r="H1729" s="419"/>
      <c r="I1729" s="428"/>
    </row>
    <row r="1730" spans="1:9" ht="15.75" x14ac:dyDescent="0.25">
      <c r="A1730" s="93" t="s">
        <v>1498</v>
      </c>
      <c r="B1730" s="68" t="s">
        <v>1418</v>
      </c>
      <c r="C1730" s="351" t="s">
        <v>1419</v>
      </c>
      <c r="D1730" s="351" t="s">
        <v>299</v>
      </c>
      <c r="E1730" s="351">
        <v>160</v>
      </c>
      <c r="F1730" s="63">
        <v>159</v>
      </c>
      <c r="G1730" s="74"/>
      <c r="H1730" s="419"/>
      <c r="I1730" s="428"/>
    </row>
    <row r="1731" spans="1:9" ht="15.75" x14ac:dyDescent="0.25">
      <c r="A1731" s="93" t="s">
        <v>300</v>
      </c>
      <c r="B1731" s="68" t="s">
        <v>1418</v>
      </c>
      <c r="C1731" s="351" t="s">
        <v>1419</v>
      </c>
      <c r="D1731" s="351">
        <v>177</v>
      </c>
      <c r="E1731" s="351">
        <v>160</v>
      </c>
      <c r="F1731" s="63">
        <v>139</v>
      </c>
      <c r="G1731" s="74"/>
      <c r="H1731" s="419"/>
      <c r="I1731" s="428"/>
    </row>
    <row r="1732" spans="1:9" ht="15.75" x14ac:dyDescent="0.25">
      <c r="A1732" s="93" t="s">
        <v>1500</v>
      </c>
      <c r="B1732" s="68" t="s">
        <v>1418</v>
      </c>
      <c r="C1732" s="351" t="s">
        <v>1419</v>
      </c>
      <c r="D1732" s="351">
        <v>178</v>
      </c>
      <c r="E1732" s="351">
        <v>250</v>
      </c>
      <c r="F1732" s="63">
        <v>130.81395348837208</v>
      </c>
      <c r="G1732" s="74"/>
      <c r="H1732" s="419"/>
      <c r="I1732" s="428"/>
    </row>
    <row r="1733" spans="1:9" ht="15.75" x14ac:dyDescent="0.25">
      <c r="A1733" s="93" t="s">
        <v>1500</v>
      </c>
      <c r="B1733" s="68" t="s">
        <v>1418</v>
      </c>
      <c r="C1733" s="351" t="s">
        <v>1419</v>
      </c>
      <c r="D1733" s="351">
        <v>181</v>
      </c>
      <c r="E1733" s="351">
        <v>160</v>
      </c>
      <c r="F1733" s="63">
        <v>135.75757575757575</v>
      </c>
      <c r="G1733" s="74"/>
      <c r="H1733" s="419"/>
      <c r="I1733" s="428"/>
    </row>
    <row r="1734" spans="1:9" ht="15.75" x14ac:dyDescent="0.25">
      <c r="A1734" s="93" t="s">
        <v>1500</v>
      </c>
      <c r="B1734" s="68" t="s">
        <v>1418</v>
      </c>
      <c r="C1734" s="351" t="s">
        <v>1419</v>
      </c>
      <c r="D1734" s="351">
        <v>182</v>
      </c>
      <c r="E1734" s="351">
        <v>100</v>
      </c>
      <c r="F1734" s="63">
        <v>82.638888888888886</v>
      </c>
      <c r="G1734" s="74"/>
      <c r="H1734" s="419"/>
      <c r="I1734" s="428"/>
    </row>
    <row r="1735" spans="1:9" ht="15.75" x14ac:dyDescent="0.25">
      <c r="A1735" s="93" t="s">
        <v>1500</v>
      </c>
      <c r="B1735" s="68" t="s">
        <v>1418</v>
      </c>
      <c r="C1735" s="351" t="s">
        <v>1419</v>
      </c>
      <c r="D1735" s="351">
        <v>184</v>
      </c>
      <c r="E1735" s="351">
        <v>250</v>
      </c>
      <c r="F1735" s="63">
        <v>145.60439560439559</v>
      </c>
      <c r="G1735" s="74"/>
      <c r="H1735" s="419"/>
      <c r="I1735" s="428"/>
    </row>
    <row r="1736" spans="1:9" ht="15.75" x14ac:dyDescent="0.25">
      <c r="A1736" s="93" t="s">
        <v>1500</v>
      </c>
      <c r="B1736" s="68" t="s">
        <v>1418</v>
      </c>
      <c r="C1736" s="351" t="s">
        <v>1419</v>
      </c>
      <c r="D1736" s="351">
        <v>186</v>
      </c>
      <c r="E1736" s="351">
        <v>160</v>
      </c>
      <c r="F1736" s="63">
        <v>126.5934065934066</v>
      </c>
      <c r="G1736" s="74"/>
      <c r="H1736" s="419"/>
      <c r="I1736" s="428"/>
    </row>
    <row r="1737" spans="1:9" ht="15.75" x14ac:dyDescent="0.25">
      <c r="A1737" s="93" t="s">
        <v>1500</v>
      </c>
      <c r="B1737" s="68" t="s">
        <v>1418</v>
      </c>
      <c r="C1737" s="351" t="s">
        <v>1419</v>
      </c>
      <c r="D1737" s="351">
        <v>188</v>
      </c>
      <c r="E1737" s="351">
        <v>250</v>
      </c>
      <c r="F1737" s="63">
        <v>214.24319727891157</v>
      </c>
      <c r="G1737" s="74"/>
      <c r="H1737" s="419"/>
      <c r="I1737" s="428"/>
    </row>
    <row r="1738" spans="1:9" ht="15.75" x14ac:dyDescent="0.25">
      <c r="A1738" s="93" t="s">
        <v>1500</v>
      </c>
      <c r="B1738" s="68" t="s">
        <v>1418</v>
      </c>
      <c r="C1738" s="351" t="s">
        <v>1419</v>
      </c>
      <c r="D1738" s="351">
        <v>189</v>
      </c>
      <c r="E1738" s="351">
        <v>160</v>
      </c>
      <c r="F1738" s="63">
        <v>154.44</v>
      </c>
      <c r="G1738" s="74"/>
      <c r="H1738" s="419"/>
      <c r="I1738" s="417"/>
    </row>
    <row r="1739" spans="1:9" ht="15.75" x14ac:dyDescent="0.25">
      <c r="A1739" s="93" t="s">
        <v>1500</v>
      </c>
      <c r="B1739" s="68" t="s">
        <v>1418</v>
      </c>
      <c r="C1739" s="351" t="s">
        <v>1419</v>
      </c>
      <c r="D1739" s="351">
        <v>191</v>
      </c>
      <c r="E1739" s="351">
        <v>100</v>
      </c>
      <c r="F1739" s="63">
        <v>89</v>
      </c>
      <c r="G1739" s="74"/>
      <c r="H1739" s="419"/>
      <c r="I1739" s="428"/>
    </row>
    <row r="1740" spans="1:9" ht="15.75" x14ac:dyDescent="0.25">
      <c r="A1740" s="93" t="s">
        <v>1501</v>
      </c>
      <c r="B1740" s="68" t="s">
        <v>1418</v>
      </c>
      <c r="C1740" s="351" t="s">
        <v>1419</v>
      </c>
      <c r="D1740" s="351">
        <v>199</v>
      </c>
      <c r="E1740" s="351">
        <v>250</v>
      </c>
      <c r="F1740" s="63">
        <v>206</v>
      </c>
      <c r="G1740" s="74"/>
      <c r="H1740" s="419"/>
      <c r="I1740" s="428"/>
    </row>
    <row r="1741" spans="1:9" ht="15.75" x14ac:dyDescent="0.25">
      <c r="A1741" s="93" t="s">
        <v>1502</v>
      </c>
      <c r="B1741" s="68" t="s">
        <v>1418</v>
      </c>
      <c r="C1741" s="351" t="s">
        <v>1419</v>
      </c>
      <c r="D1741" s="351">
        <v>200</v>
      </c>
      <c r="E1741" s="351">
        <v>250</v>
      </c>
      <c r="F1741" s="63">
        <v>57</v>
      </c>
      <c r="G1741" s="74"/>
      <c r="H1741" s="419"/>
      <c r="I1741" s="428"/>
    </row>
    <row r="1742" spans="1:9" ht="15.75" x14ac:dyDescent="0.25">
      <c r="A1742" s="93" t="s">
        <v>1502</v>
      </c>
      <c r="B1742" s="68" t="s">
        <v>1418</v>
      </c>
      <c r="C1742" s="351" t="s">
        <v>1419</v>
      </c>
      <c r="D1742" s="351">
        <v>201</v>
      </c>
      <c r="E1742" s="351">
        <v>250</v>
      </c>
      <c r="F1742" s="63">
        <v>194</v>
      </c>
      <c r="G1742" s="74"/>
      <c r="H1742" s="419"/>
      <c r="I1742" s="428"/>
    </row>
    <row r="1743" spans="1:9" ht="15.75" x14ac:dyDescent="0.25">
      <c r="A1743" s="93" t="s">
        <v>1502</v>
      </c>
      <c r="B1743" s="68" t="s">
        <v>1418</v>
      </c>
      <c r="C1743" s="351" t="s">
        <v>1419</v>
      </c>
      <c r="D1743" s="351" t="s">
        <v>301</v>
      </c>
      <c r="E1743" s="351">
        <v>160</v>
      </c>
      <c r="F1743" s="63">
        <v>158.04986149584488</v>
      </c>
      <c r="G1743" s="74"/>
      <c r="H1743" s="419"/>
      <c r="I1743" s="428"/>
    </row>
    <row r="1744" spans="1:9" ht="15.75" x14ac:dyDescent="0.25">
      <c r="A1744" s="93" t="s">
        <v>1502</v>
      </c>
      <c r="B1744" s="68" t="s">
        <v>1418</v>
      </c>
      <c r="C1744" s="351" t="s">
        <v>1419</v>
      </c>
      <c r="D1744" s="351">
        <v>204</v>
      </c>
      <c r="E1744" s="351">
        <v>100</v>
      </c>
      <c r="F1744" s="63">
        <v>92.9</v>
      </c>
      <c r="G1744" s="74"/>
      <c r="H1744" s="419"/>
      <c r="I1744" s="428"/>
    </row>
    <row r="1745" spans="1:9" ht="15.75" x14ac:dyDescent="0.25">
      <c r="A1745" s="93" t="s">
        <v>1502</v>
      </c>
      <c r="B1745" s="68" t="s">
        <v>1418</v>
      </c>
      <c r="C1745" s="351" t="s">
        <v>1419</v>
      </c>
      <c r="D1745" s="351" t="s">
        <v>302</v>
      </c>
      <c r="E1745" s="351">
        <v>63</v>
      </c>
      <c r="F1745" s="63">
        <v>43.658999999999999</v>
      </c>
      <c r="G1745" s="74"/>
      <c r="H1745" s="419"/>
      <c r="I1745" s="428"/>
    </row>
    <row r="1746" spans="1:9" ht="15.75" x14ac:dyDescent="0.25">
      <c r="A1746" s="93" t="s">
        <v>1502</v>
      </c>
      <c r="B1746" s="68" t="s">
        <v>1418</v>
      </c>
      <c r="C1746" s="351" t="s">
        <v>1419</v>
      </c>
      <c r="D1746" s="351">
        <v>206</v>
      </c>
      <c r="E1746" s="351">
        <v>100</v>
      </c>
      <c r="F1746" s="63">
        <v>84</v>
      </c>
      <c r="G1746" s="74"/>
      <c r="H1746" s="419"/>
      <c r="I1746" s="428"/>
    </row>
    <row r="1747" spans="1:9" ht="15.75" x14ac:dyDescent="0.25">
      <c r="A1747" s="93" t="s">
        <v>1502</v>
      </c>
      <c r="B1747" s="68" t="s">
        <v>1418</v>
      </c>
      <c r="C1747" s="351" t="s">
        <v>1419</v>
      </c>
      <c r="D1747" s="351">
        <v>207</v>
      </c>
      <c r="E1747" s="351">
        <v>63</v>
      </c>
      <c r="F1747" s="63">
        <v>55.062000000000005</v>
      </c>
      <c r="G1747" s="74"/>
      <c r="H1747" s="419"/>
      <c r="I1747" s="428"/>
    </row>
    <row r="1748" spans="1:9" ht="15.75" x14ac:dyDescent="0.25">
      <c r="A1748" s="93" t="s">
        <v>1502</v>
      </c>
      <c r="B1748" s="68" t="s">
        <v>1418</v>
      </c>
      <c r="C1748" s="351" t="s">
        <v>1419</v>
      </c>
      <c r="D1748" s="351" t="s">
        <v>303</v>
      </c>
      <c r="E1748" s="351">
        <v>400</v>
      </c>
      <c r="F1748" s="63">
        <v>371.6</v>
      </c>
      <c r="G1748" s="74"/>
      <c r="H1748" s="419"/>
      <c r="I1748" s="428"/>
    </row>
    <row r="1749" spans="1:9" ht="15.75" x14ac:dyDescent="0.25">
      <c r="A1749" s="93" t="s">
        <v>1502</v>
      </c>
      <c r="B1749" s="68" t="s">
        <v>1418</v>
      </c>
      <c r="C1749" s="351" t="s">
        <v>1419</v>
      </c>
      <c r="D1749" s="351">
        <v>212</v>
      </c>
      <c r="E1749" s="351">
        <v>100</v>
      </c>
      <c r="F1749" s="63">
        <v>96.3</v>
      </c>
      <c r="G1749" s="74"/>
      <c r="H1749" s="419"/>
      <c r="I1749" s="428"/>
    </row>
    <row r="1750" spans="1:9" ht="15.75" x14ac:dyDescent="0.25">
      <c r="A1750" s="93" t="s">
        <v>1502</v>
      </c>
      <c r="B1750" s="68" t="s">
        <v>1418</v>
      </c>
      <c r="C1750" s="351" t="s">
        <v>1419</v>
      </c>
      <c r="D1750" s="351" t="s">
        <v>304</v>
      </c>
      <c r="E1750" s="351">
        <v>63</v>
      </c>
      <c r="F1750" s="63">
        <v>57.456000000000003</v>
      </c>
      <c r="G1750" s="74"/>
      <c r="H1750" s="419"/>
      <c r="I1750" s="428"/>
    </row>
    <row r="1751" spans="1:9" ht="15.75" x14ac:dyDescent="0.25">
      <c r="A1751" s="93" t="s">
        <v>1502</v>
      </c>
      <c r="B1751" s="68" t="s">
        <v>1418</v>
      </c>
      <c r="C1751" s="351" t="s">
        <v>1419</v>
      </c>
      <c r="D1751" s="351" t="s">
        <v>305</v>
      </c>
      <c r="E1751" s="351">
        <v>63</v>
      </c>
      <c r="F1751" s="63">
        <v>55.692000000000007</v>
      </c>
      <c r="G1751" s="74"/>
      <c r="H1751" s="419"/>
      <c r="I1751" s="428"/>
    </row>
    <row r="1752" spans="1:9" ht="15.75" x14ac:dyDescent="0.25">
      <c r="A1752" s="93" t="s">
        <v>1502</v>
      </c>
      <c r="B1752" s="68" t="s">
        <v>1418</v>
      </c>
      <c r="C1752" s="351" t="s">
        <v>1419</v>
      </c>
      <c r="D1752" s="351" t="s">
        <v>306</v>
      </c>
      <c r="E1752" s="351">
        <v>25</v>
      </c>
      <c r="F1752" s="63">
        <v>22.7</v>
      </c>
      <c r="G1752" s="74"/>
      <c r="H1752" s="419"/>
      <c r="I1752" s="428"/>
    </row>
    <row r="1753" spans="1:9" ht="15.75" x14ac:dyDescent="0.25">
      <c r="A1753" s="93" t="s">
        <v>1502</v>
      </c>
      <c r="B1753" s="68" t="s">
        <v>1418</v>
      </c>
      <c r="C1753" s="351" t="s">
        <v>1419</v>
      </c>
      <c r="D1753" s="351">
        <v>197</v>
      </c>
      <c r="E1753" s="351">
        <v>160</v>
      </c>
      <c r="F1753" s="63">
        <v>135</v>
      </c>
      <c r="G1753" s="74"/>
      <c r="H1753" s="419"/>
      <c r="I1753" s="428"/>
    </row>
    <row r="1754" spans="1:9" ht="15.75" x14ac:dyDescent="0.25">
      <c r="A1754" s="93" t="s">
        <v>1502</v>
      </c>
      <c r="B1754" s="68" t="s">
        <v>1418</v>
      </c>
      <c r="C1754" s="351" t="s">
        <v>1419</v>
      </c>
      <c r="D1754" s="351" t="s">
        <v>307</v>
      </c>
      <c r="E1754" s="351">
        <v>63</v>
      </c>
      <c r="F1754" s="63">
        <v>58.527000000000001</v>
      </c>
      <c r="G1754" s="74"/>
      <c r="H1754" s="419"/>
      <c r="I1754" s="428"/>
    </row>
    <row r="1755" spans="1:9" ht="15.75" x14ac:dyDescent="0.25">
      <c r="A1755" s="93" t="s">
        <v>1502</v>
      </c>
      <c r="B1755" s="68" t="s">
        <v>1418</v>
      </c>
      <c r="C1755" s="351" t="s">
        <v>1419</v>
      </c>
      <c r="D1755" s="351">
        <v>209</v>
      </c>
      <c r="E1755" s="351">
        <v>63</v>
      </c>
      <c r="F1755" s="63">
        <v>57.081818181818186</v>
      </c>
      <c r="G1755" s="74"/>
      <c r="H1755" s="419"/>
      <c r="I1755" s="428"/>
    </row>
    <row r="1756" spans="1:9" ht="15.75" x14ac:dyDescent="0.25">
      <c r="A1756" s="93" t="s">
        <v>1503</v>
      </c>
      <c r="B1756" s="68" t="s">
        <v>1418</v>
      </c>
      <c r="C1756" s="351" t="s">
        <v>1419</v>
      </c>
      <c r="D1756" s="351">
        <v>210</v>
      </c>
      <c r="E1756" s="351">
        <v>160</v>
      </c>
      <c r="F1756" s="63">
        <v>125</v>
      </c>
      <c r="G1756" s="74"/>
      <c r="H1756" s="419"/>
      <c r="I1756" s="428"/>
    </row>
    <row r="1757" spans="1:9" ht="15.75" x14ac:dyDescent="0.25">
      <c r="A1757" s="93" t="s">
        <v>1502</v>
      </c>
      <c r="B1757" s="68" t="s">
        <v>1418</v>
      </c>
      <c r="C1757" s="351" t="s">
        <v>1419</v>
      </c>
      <c r="D1757" s="351">
        <v>211</v>
      </c>
      <c r="E1757" s="351">
        <v>100</v>
      </c>
      <c r="F1757" s="63">
        <v>89.4</v>
      </c>
      <c r="G1757" s="74"/>
      <c r="H1757" s="419"/>
      <c r="I1757" s="428"/>
    </row>
    <row r="1758" spans="1:9" ht="15.75" x14ac:dyDescent="0.25">
      <c r="A1758" s="93" t="s">
        <v>1504</v>
      </c>
      <c r="B1758" s="68" t="s">
        <v>1418</v>
      </c>
      <c r="C1758" s="351" t="s">
        <v>1419</v>
      </c>
      <c r="D1758" s="351" t="s">
        <v>308</v>
      </c>
      <c r="E1758" s="351">
        <v>40</v>
      </c>
      <c r="F1758" s="63">
        <v>33.64</v>
      </c>
      <c r="G1758" s="74"/>
      <c r="H1758" s="419"/>
      <c r="I1758" s="417"/>
    </row>
    <row r="1759" spans="1:9" ht="15.75" x14ac:dyDescent="0.25">
      <c r="A1759" s="93" t="s">
        <v>1504</v>
      </c>
      <c r="B1759" s="68" t="s">
        <v>1418</v>
      </c>
      <c r="C1759" s="351" t="s">
        <v>1419</v>
      </c>
      <c r="D1759" s="351">
        <v>112</v>
      </c>
      <c r="E1759" s="351">
        <v>160</v>
      </c>
      <c r="F1759" s="63">
        <v>105</v>
      </c>
      <c r="G1759" s="74"/>
      <c r="H1759" s="419"/>
      <c r="I1759" s="428"/>
    </row>
    <row r="1760" spans="1:9" ht="15.75" x14ac:dyDescent="0.25">
      <c r="A1760" s="93" t="s">
        <v>1504</v>
      </c>
      <c r="B1760" s="68" t="s">
        <v>1418</v>
      </c>
      <c r="C1760" s="351" t="s">
        <v>1419</v>
      </c>
      <c r="D1760" s="351" t="s">
        <v>309</v>
      </c>
      <c r="E1760" s="351">
        <v>400</v>
      </c>
      <c r="F1760" s="63">
        <v>357.31</v>
      </c>
      <c r="G1760" s="74"/>
      <c r="H1760" s="419"/>
      <c r="I1760" s="417"/>
    </row>
    <row r="1761" spans="1:9" ht="15.75" x14ac:dyDescent="0.25">
      <c r="A1761" s="93" t="s">
        <v>1504</v>
      </c>
      <c r="B1761" s="68" t="s">
        <v>1418</v>
      </c>
      <c r="C1761" s="351" t="s">
        <v>1419</v>
      </c>
      <c r="D1761" s="351">
        <v>115</v>
      </c>
      <c r="E1761" s="351">
        <v>250</v>
      </c>
      <c r="F1761" s="63">
        <v>125</v>
      </c>
      <c r="G1761" s="74"/>
      <c r="H1761" s="419"/>
      <c r="I1761" s="428"/>
    </row>
    <row r="1762" spans="1:9" ht="15.75" x14ac:dyDescent="0.25">
      <c r="A1762" s="93" t="s">
        <v>1504</v>
      </c>
      <c r="B1762" s="68" t="s">
        <v>1418</v>
      </c>
      <c r="C1762" s="351" t="s">
        <v>1419</v>
      </c>
      <c r="D1762" s="351" t="s">
        <v>310</v>
      </c>
      <c r="E1762" s="351">
        <v>250</v>
      </c>
      <c r="F1762" s="63">
        <v>204.25</v>
      </c>
      <c r="G1762" s="74"/>
      <c r="H1762" s="419"/>
      <c r="I1762" s="428"/>
    </row>
    <row r="1763" spans="1:9" ht="15.75" x14ac:dyDescent="0.25">
      <c r="A1763" s="93" t="s">
        <v>1504</v>
      </c>
      <c r="B1763" s="68" t="s">
        <v>1418</v>
      </c>
      <c r="C1763" s="351" t="s">
        <v>1419</v>
      </c>
      <c r="D1763" s="351" t="s">
        <v>311</v>
      </c>
      <c r="E1763" s="351">
        <v>160</v>
      </c>
      <c r="F1763" s="63">
        <v>135</v>
      </c>
      <c r="G1763" s="74"/>
      <c r="H1763" s="419"/>
      <c r="I1763" s="428"/>
    </row>
    <row r="1764" spans="1:9" ht="15.75" x14ac:dyDescent="0.25">
      <c r="A1764" s="93" t="s">
        <v>1504</v>
      </c>
      <c r="B1764" s="68" t="s">
        <v>1418</v>
      </c>
      <c r="C1764" s="351" t="s">
        <v>1419</v>
      </c>
      <c r="D1764" s="351">
        <v>118</v>
      </c>
      <c r="E1764" s="351">
        <v>250</v>
      </c>
      <c r="F1764" s="63">
        <v>168</v>
      </c>
      <c r="G1764" s="74"/>
      <c r="H1764" s="419"/>
      <c r="I1764" s="428"/>
    </row>
    <row r="1765" spans="1:9" ht="15.75" x14ac:dyDescent="0.25">
      <c r="A1765" s="93" t="s">
        <v>1504</v>
      </c>
      <c r="B1765" s="68" t="s">
        <v>1418</v>
      </c>
      <c r="C1765" s="351" t="s">
        <v>1419</v>
      </c>
      <c r="D1765" s="351" t="s">
        <v>312</v>
      </c>
      <c r="E1765" s="351">
        <v>63</v>
      </c>
      <c r="F1765" s="63">
        <v>55</v>
      </c>
      <c r="G1765" s="74"/>
      <c r="H1765" s="419"/>
      <c r="I1765" s="428"/>
    </row>
    <row r="1766" spans="1:9" ht="15.75" x14ac:dyDescent="0.25">
      <c r="A1766" s="93" t="s">
        <v>1504</v>
      </c>
      <c r="B1766" s="68" t="s">
        <v>1418</v>
      </c>
      <c r="C1766" s="351" t="s">
        <v>1419</v>
      </c>
      <c r="D1766" s="351">
        <v>120</v>
      </c>
      <c r="E1766" s="351">
        <v>63</v>
      </c>
      <c r="F1766" s="63">
        <v>48</v>
      </c>
      <c r="G1766" s="74"/>
      <c r="H1766" s="419"/>
      <c r="I1766" s="428"/>
    </row>
    <row r="1767" spans="1:9" ht="15.75" x14ac:dyDescent="0.25">
      <c r="A1767" s="93" t="s">
        <v>1504</v>
      </c>
      <c r="B1767" s="68" t="s">
        <v>1418</v>
      </c>
      <c r="C1767" s="351" t="s">
        <v>1419</v>
      </c>
      <c r="D1767" s="351" t="s">
        <v>313</v>
      </c>
      <c r="E1767" s="351">
        <v>250</v>
      </c>
      <c r="F1767" s="63">
        <v>203</v>
      </c>
      <c r="G1767" s="74"/>
      <c r="H1767" s="419"/>
      <c r="I1767" s="428"/>
    </row>
    <row r="1768" spans="1:9" ht="15.75" x14ac:dyDescent="0.25">
      <c r="A1768" s="93" t="s">
        <v>1504</v>
      </c>
      <c r="B1768" s="68" t="s">
        <v>1418</v>
      </c>
      <c r="C1768" s="351" t="s">
        <v>1419</v>
      </c>
      <c r="D1768" s="351" t="s">
        <v>314</v>
      </c>
      <c r="E1768" s="351">
        <v>250</v>
      </c>
      <c r="F1768" s="63">
        <v>221.75</v>
      </c>
      <c r="G1768" s="74"/>
      <c r="H1768" s="419"/>
      <c r="I1768" s="428"/>
    </row>
    <row r="1769" spans="1:9" ht="15.75" x14ac:dyDescent="0.25">
      <c r="A1769" s="93" t="s">
        <v>1504</v>
      </c>
      <c r="B1769" s="68" t="s">
        <v>1418</v>
      </c>
      <c r="C1769" s="351" t="s">
        <v>1419</v>
      </c>
      <c r="D1769" s="351" t="s">
        <v>315</v>
      </c>
      <c r="E1769" s="351">
        <v>400</v>
      </c>
      <c r="F1769" s="63">
        <v>367.88</v>
      </c>
      <c r="G1769" s="74"/>
      <c r="H1769" s="419"/>
      <c r="I1769" s="417"/>
    </row>
    <row r="1770" spans="1:9" ht="15.75" x14ac:dyDescent="0.25">
      <c r="A1770" s="93" t="s">
        <v>1504</v>
      </c>
      <c r="B1770" s="68" t="s">
        <v>1418</v>
      </c>
      <c r="C1770" s="351" t="s">
        <v>1419</v>
      </c>
      <c r="D1770" s="351" t="s">
        <v>316</v>
      </c>
      <c r="E1770" s="351">
        <v>630</v>
      </c>
      <c r="F1770" s="63">
        <v>514.71</v>
      </c>
      <c r="G1770" s="74"/>
      <c r="H1770" s="419"/>
      <c r="I1770" s="428"/>
    </row>
    <row r="1771" spans="1:9" ht="15.75" x14ac:dyDescent="0.25">
      <c r="A1771" s="93" t="s">
        <v>1504</v>
      </c>
      <c r="B1771" s="68" t="s">
        <v>1418</v>
      </c>
      <c r="C1771" s="351" t="s">
        <v>1419</v>
      </c>
      <c r="D1771" s="351" t="s">
        <v>317</v>
      </c>
      <c r="E1771" s="351">
        <v>40</v>
      </c>
      <c r="F1771" s="63">
        <v>21.76</v>
      </c>
      <c r="G1771" s="74"/>
      <c r="H1771" s="419"/>
      <c r="I1771" s="428"/>
    </row>
    <row r="1772" spans="1:9" ht="15.75" x14ac:dyDescent="0.25">
      <c r="A1772" s="93" t="s">
        <v>1504</v>
      </c>
      <c r="B1772" s="68" t="s">
        <v>1418</v>
      </c>
      <c r="C1772" s="351" t="s">
        <v>1419</v>
      </c>
      <c r="D1772" s="351" t="s">
        <v>318</v>
      </c>
      <c r="E1772" s="351">
        <v>400</v>
      </c>
      <c r="F1772" s="63">
        <v>325.54112554112555</v>
      </c>
      <c r="G1772" s="74"/>
      <c r="H1772" s="419"/>
      <c r="I1772" s="428"/>
    </row>
    <row r="1773" spans="1:9" ht="15.75" x14ac:dyDescent="0.25">
      <c r="A1773" s="93" t="s">
        <v>1504</v>
      </c>
      <c r="B1773" s="68" t="s">
        <v>1418</v>
      </c>
      <c r="C1773" s="351" t="s">
        <v>1419</v>
      </c>
      <c r="D1773" s="351" t="s">
        <v>319</v>
      </c>
      <c r="E1773" s="351">
        <v>400</v>
      </c>
      <c r="F1773" s="63">
        <v>345.5</v>
      </c>
      <c r="G1773" s="74"/>
      <c r="H1773" s="419"/>
      <c r="I1773" s="417"/>
    </row>
    <row r="1774" spans="1:9" ht="15.75" x14ac:dyDescent="0.25">
      <c r="A1774" s="93" t="s">
        <v>1504</v>
      </c>
      <c r="B1774" s="68" t="s">
        <v>1418</v>
      </c>
      <c r="C1774" s="351" t="s">
        <v>1419</v>
      </c>
      <c r="D1774" s="351" t="s">
        <v>320</v>
      </c>
      <c r="E1774" s="351" t="s">
        <v>321</v>
      </c>
      <c r="F1774" s="63">
        <v>367.77</v>
      </c>
      <c r="G1774" s="74"/>
      <c r="H1774" s="419"/>
      <c r="I1774" s="417"/>
    </row>
    <row r="1775" spans="1:9" ht="15.75" x14ac:dyDescent="0.25">
      <c r="A1775" s="93" t="s">
        <v>1504</v>
      </c>
      <c r="B1775" s="68" t="s">
        <v>1418</v>
      </c>
      <c r="C1775" s="351" t="s">
        <v>1419</v>
      </c>
      <c r="D1775" s="351" t="s">
        <v>322</v>
      </c>
      <c r="E1775" s="351">
        <v>1000</v>
      </c>
      <c r="F1775" s="63">
        <v>856</v>
      </c>
      <c r="G1775" s="74"/>
      <c r="H1775" s="419"/>
      <c r="I1775" s="428"/>
    </row>
    <row r="1776" spans="1:9" ht="15.75" x14ac:dyDescent="0.25">
      <c r="A1776" s="93" t="s">
        <v>1504</v>
      </c>
      <c r="B1776" s="68" t="s">
        <v>1418</v>
      </c>
      <c r="C1776" s="351" t="s">
        <v>1419</v>
      </c>
      <c r="D1776" s="351" t="s">
        <v>323</v>
      </c>
      <c r="E1776" s="351">
        <v>1000</v>
      </c>
      <c r="F1776" s="63">
        <v>875</v>
      </c>
      <c r="G1776" s="74"/>
      <c r="H1776" s="419"/>
      <c r="I1776" s="428"/>
    </row>
    <row r="1777" spans="1:9" ht="15.75" x14ac:dyDescent="0.25">
      <c r="A1777" s="93" t="s">
        <v>1504</v>
      </c>
      <c r="B1777" s="68" t="s">
        <v>1418</v>
      </c>
      <c r="C1777" s="351" t="s">
        <v>1419</v>
      </c>
      <c r="D1777" s="351" t="s">
        <v>324</v>
      </c>
      <c r="E1777" s="351">
        <v>400</v>
      </c>
      <c r="F1777" s="63">
        <v>276</v>
      </c>
      <c r="G1777" s="74"/>
      <c r="H1777" s="419"/>
      <c r="I1777" s="428"/>
    </row>
    <row r="1778" spans="1:9" ht="15.75" x14ac:dyDescent="0.25">
      <c r="A1778" s="93" t="s">
        <v>1504</v>
      </c>
      <c r="B1778" s="68" t="s">
        <v>1418</v>
      </c>
      <c r="C1778" s="351" t="s">
        <v>1419</v>
      </c>
      <c r="D1778" s="351" t="s">
        <v>325</v>
      </c>
      <c r="E1778" s="351">
        <v>100</v>
      </c>
      <c r="F1778" s="63">
        <v>80.5</v>
      </c>
      <c r="G1778" s="74"/>
      <c r="H1778" s="419"/>
      <c r="I1778" s="428"/>
    </row>
    <row r="1779" spans="1:9" ht="15.75" x14ac:dyDescent="0.25">
      <c r="A1779" s="93" t="s">
        <v>1504</v>
      </c>
      <c r="B1779" s="68" t="s">
        <v>1418</v>
      </c>
      <c r="C1779" s="351" t="s">
        <v>1419</v>
      </c>
      <c r="D1779" s="351" t="s">
        <v>326</v>
      </c>
      <c r="E1779" s="351">
        <v>100</v>
      </c>
      <c r="F1779" s="63">
        <v>88.36</v>
      </c>
      <c r="G1779" s="74"/>
      <c r="H1779" s="419"/>
      <c r="I1779" s="417"/>
    </row>
    <row r="1780" spans="1:9" ht="15.75" x14ac:dyDescent="0.25">
      <c r="A1780" s="93" t="s">
        <v>1504</v>
      </c>
      <c r="B1780" s="68" t="s">
        <v>1418</v>
      </c>
      <c r="C1780" s="351" t="s">
        <v>1419</v>
      </c>
      <c r="D1780" s="351" t="s">
        <v>327</v>
      </c>
      <c r="E1780" s="351">
        <v>100</v>
      </c>
      <c r="F1780" s="63">
        <v>84</v>
      </c>
      <c r="G1780" s="74"/>
      <c r="H1780" s="419"/>
      <c r="I1780" s="428"/>
    </row>
    <row r="1781" spans="1:9" ht="15.75" x14ac:dyDescent="0.25">
      <c r="A1781" s="93" t="s">
        <v>1504</v>
      </c>
      <c r="B1781" s="68" t="s">
        <v>1418</v>
      </c>
      <c r="C1781" s="351" t="s">
        <v>1419</v>
      </c>
      <c r="D1781" s="351">
        <v>137</v>
      </c>
      <c r="E1781" s="351">
        <v>63</v>
      </c>
      <c r="F1781" s="63">
        <v>42.713999999999999</v>
      </c>
      <c r="G1781" s="74"/>
      <c r="H1781" s="419"/>
      <c r="I1781" s="428"/>
    </row>
    <row r="1782" spans="1:9" ht="15.75" x14ac:dyDescent="0.25">
      <c r="A1782" s="93" t="s">
        <v>1504</v>
      </c>
      <c r="B1782" s="68" t="s">
        <v>1418</v>
      </c>
      <c r="C1782" s="351" t="s">
        <v>1419</v>
      </c>
      <c r="D1782" s="351">
        <v>142</v>
      </c>
      <c r="E1782" s="351">
        <v>250</v>
      </c>
      <c r="F1782" s="63">
        <v>90</v>
      </c>
      <c r="G1782" s="74"/>
      <c r="H1782" s="419"/>
      <c r="I1782" s="428"/>
    </row>
    <row r="1783" spans="1:9" ht="15.75" x14ac:dyDescent="0.25">
      <c r="A1783" s="93" t="s">
        <v>1504</v>
      </c>
      <c r="B1783" s="68" t="s">
        <v>1418</v>
      </c>
      <c r="C1783" s="351" t="s">
        <v>1419</v>
      </c>
      <c r="D1783" s="351" t="s">
        <v>328</v>
      </c>
      <c r="E1783" s="351">
        <v>160</v>
      </c>
      <c r="F1783" s="63">
        <v>141.12</v>
      </c>
      <c r="G1783" s="74"/>
      <c r="H1783" s="419"/>
      <c r="I1783" s="428"/>
    </row>
    <row r="1784" spans="1:9" ht="15.75" x14ac:dyDescent="0.25">
      <c r="A1784" s="93" t="s">
        <v>1504</v>
      </c>
      <c r="B1784" s="68" t="s">
        <v>1418</v>
      </c>
      <c r="C1784" s="351" t="s">
        <v>1419</v>
      </c>
      <c r="D1784" s="351" t="s">
        <v>329</v>
      </c>
      <c r="E1784" s="351">
        <v>250</v>
      </c>
      <c r="F1784" s="63">
        <v>225.75</v>
      </c>
      <c r="G1784" s="74"/>
      <c r="H1784" s="419"/>
      <c r="I1784" s="428"/>
    </row>
    <row r="1785" spans="1:9" ht="15.75" x14ac:dyDescent="0.25">
      <c r="A1785" s="93" t="s">
        <v>1504</v>
      </c>
      <c r="B1785" s="68" t="s">
        <v>1418</v>
      </c>
      <c r="C1785" s="351" t="s">
        <v>1419</v>
      </c>
      <c r="D1785" s="351" t="s">
        <v>330</v>
      </c>
      <c r="E1785" s="351">
        <v>160</v>
      </c>
      <c r="F1785" s="63">
        <v>118.4</v>
      </c>
      <c r="G1785" s="74"/>
      <c r="H1785" s="419"/>
      <c r="I1785" s="428"/>
    </row>
    <row r="1786" spans="1:9" ht="15.75" x14ac:dyDescent="0.25">
      <c r="A1786" s="93" t="s">
        <v>1504</v>
      </c>
      <c r="B1786" s="68" t="s">
        <v>1418</v>
      </c>
      <c r="C1786" s="351" t="s">
        <v>1419</v>
      </c>
      <c r="D1786" s="351" t="s">
        <v>331</v>
      </c>
      <c r="E1786" s="351">
        <v>160</v>
      </c>
      <c r="F1786" s="63">
        <v>112</v>
      </c>
      <c r="G1786" s="74"/>
      <c r="H1786" s="419"/>
      <c r="I1786" s="428"/>
    </row>
    <row r="1787" spans="1:9" ht="15.75" x14ac:dyDescent="0.25">
      <c r="A1787" s="93" t="s">
        <v>1504</v>
      </c>
      <c r="B1787" s="68" t="s">
        <v>1418</v>
      </c>
      <c r="C1787" s="351" t="s">
        <v>1419</v>
      </c>
      <c r="D1787" s="351" t="s">
        <v>332</v>
      </c>
      <c r="E1787" s="351">
        <v>250</v>
      </c>
      <c r="F1787" s="63">
        <v>198.75</v>
      </c>
      <c r="G1787" s="74"/>
      <c r="H1787" s="419"/>
      <c r="I1787" s="428"/>
    </row>
    <row r="1788" spans="1:9" ht="15.75" x14ac:dyDescent="0.25">
      <c r="A1788" s="93" t="s">
        <v>1504</v>
      </c>
      <c r="B1788" s="68" t="s">
        <v>1418</v>
      </c>
      <c r="C1788" s="351" t="s">
        <v>1419</v>
      </c>
      <c r="D1788" s="351" t="s">
        <v>333</v>
      </c>
      <c r="E1788" s="351">
        <v>63</v>
      </c>
      <c r="F1788" s="63">
        <v>55</v>
      </c>
      <c r="G1788" s="74"/>
      <c r="H1788" s="419"/>
      <c r="I1788" s="428"/>
    </row>
    <row r="1789" spans="1:9" ht="15.75" x14ac:dyDescent="0.25">
      <c r="A1789" s="93" t="s">
        <v>1504</v>
      </c>
      <c r="B1789" s="68" t="s">
        <v>1418</v>
      </c>
      <c r="C1789" s="351" t="s">
        <v>1419</v>
      </c>
      <c r="D1789" s="351" t="s">
        <v>334</v>
      </c>
      <c r="E1789" s="351">
        <v>63</v>
      </c>
      <c r="F1789" s="63">
        <v>55</v>
      </c>
      <c r="G1789" s="74"/>
      <c r="H1789" s="419"/>
      <c r="I1789" s="428"/>
    </row>
    <row r="1790" spans="1:9" ht="15.75" x14ac:dyDescent="0.25">
      <c r="A1790" s="93" t="s">
        <v>1504</v>
      </c>
      <c r="B1790" s="68" t="s">
        <v>1418</v>
      </c>
      <c r="C1790" s="351" t="s">
        <v>1419</v>
      </c>
      <c r="D1790" s="351" t="s">
        <v>335</v>
      </c>
      <c r="E1790" s="351">
        <v>250</v>
      </c>
      <c r="F1790" s="63">
        <v>180</v>
      </c>
      <c r="G1790" s="74"/>
      <c r="H1790" s="419"/>
      <c r="I1790" s="428"/>
    </row>
    <row r="1791" spans="1:9" ht="15.75" x14ac:dyDescent="0.25">
      <c r="A1791" s="93" t="s">
        <v>1505</v>
      </c>
      <c r="B1791" s="68" t="s">
        <v>1418</v>
      </c>
      <c r="C1791" s="351" t="s">
        <v>1419</v>
      </c>
      <c r="D1791" s="351">
        <v>136</v>
      </c>
      <c r="E1791" s="351">
        <v>100</v>
      </c>
      <c r="F1791" s="63">
        <v>65</v>
      </c>
      <c r="G1791" s="74"/>
      <c r="H1791" s="419"/>
      <c r="I1791" s="428"/>
    </row>
    <row r="1792" spans="1:9" ht="15.75" x14ac:dyDescent="0.25">
      <c r="A1792" s="93" t="s">
        <v>1505</v>
      </c>
      <c r="B1792" s="68" t="s">
        <v>1418</v>
      </c>
      <c r="C1792" s="351" t="s">
        <v>1419</v>
      </c>
      <c r="D1792" s="351">
        <v>138</v>
      </c>
      <c r="E1792" s="351">
        <v>63</v>
      </c>
      <c r="F1792" s="63">
        <v>46</v>
      </c>
      <c r="G1792" s="74"/>
      <c r="H1792" s="419"/>
      <c r="I1792" s="428"/>
    </row>
    <row r="1793" spans="1:9" ht="15.75" x14ac:dyDescent="0.25">
      <c r="A1793" s="93" t="s">
        <v>1505</v>
      </c>
      <c r="B1793" s="68" t="s">
        <v>1418</v>
      </c>
      <c r="C1793" s="351" t="s">
        <v>1419</v>
      </c>
      <c r="D1793" s="351">
        <v>139</v>
      </c>
      <c r="E1793" s="351">
        <v>250</v>
      </c>
      <c r="F1793" s="63">
        <v>127.04000000000002</v>
      </c>
      <c r="G1793" s="74"/>
      <c r="H1793" s="419"/>
      <c r="I1793" s="428"/>
    </row>
    <row r="1794" spans="1:9" ht="15.75" x14ac:dyDescent="0.25">
      <c r="A1794" s="93" t="s">
        <v>1505</v>
      </c>
      <c r="B1794" s="68" t="s">
        <v>1418</v>
      </c>
      <c r="C1794" s="351" t="s">
        <v>1419</v>
      </c>
      <c r="D1794" s="351">
        <v>140</v>
      </c>
      <c r="E1794" s="351">
        <v>250</v>
      </c>
      <c r="F1794" s="63">
        <v>210</v>
      </c>
      <c r="G1794" s="74"/>
      <c r="H1794" s="419"/>
      <c r="I1794" s="428"/>
    </row>
    <row r="1795" spans="1:9" ht="15.75" x14ac:dyDescent="0.25">
      <c r="A1795" s="93" t="s">
        <v>1505</v>
      </c>
      <c r="B1795" s="68" t="s">
        <v>1418</v>
      </c>
      <c r="C1795" s="351" t="s">
        <v>1419</v>
      </c>
      <c r="D1795" s="351" t="s">
        <v>336</v>
      </c>
      <c r="E1795" s="351">
        <v>63</v>
      </c>
      <c r="F1795" s="63">
        <v>56.721799307958477</v>
      </c>
      <c r="G1795" s="74"/>
      <c r="H1795" s="419"/>
      <c r="I1795" s="428"/>
    </row>
    <row r="1796" spans="1:9" ht="15.75" x14ac:dyDescent="0.25">
      <c r="A1796" s="93" t="s">
        <v>1505</v>
      </c>
      <c r="B1796" s="68" t="s">
        <v>1418</v>
      </c>
      <c r="C1796" s="351" t="s">
        <v>1419</v>
      </c>
      <c r="D1796" s="351">
        <v>144</v>
      </c>
      <c r="E1796" s="351">
        <v>160</v>
      </c>
      <c r="F1796" s="63">
        <v>103</v>
      </c>
      <c r="G1796" s="74"/>
      <c r="H1796" s="419"/>
      <c r="I1796" s="428"/>
    </row>
    <row r="1797" spans="1:9" ht="15.75" x14ac:dyDescent="0.25">
      <c r="A1797" s="93" t="s">
        <v>1505</v>
      </c>
      <c r="B1797" s="68" t="s">
        <v>1418</v>
      </c>
      <c r="C1797" s="351" t="s">
        <v>1419</v>
      </c>
      <c r="D1797" s="351">
        <v>147</v>
      </c>
      <c r="E1797" s="351">
        <v>160</v>
      </c>
      <c r="F1797" s="63">
        <v>85</v>
      </c>
      <c r="G1797" s="74"/>
      <c r="H1797" s="419"/>
      <c r="I1797" s="428"/>
    </row>
    <row r="1798" spans="1:9" ht="15.75" x14ac:dyDescent="0.25">
      <c r="A1798" s="93" t="s">
        <v>1506</v>
      </c>
      <c r="B1798" s="68" t="s">
        <v>1418</v>
      </c>
      <c r="C1798" s="351" t="s">
        <v>1419</v>
      </c>
      <c r="D1798" s="351" t="s">
        <v>337</v>
      </c>
      <c r="E1798" s="351">
        <v>25</v>
      </c>
      <c r="F1798" s="63">
        <v>22.2</v>
      </c>
      <c r="G1798" s="74"/>
      <c r="H1798" s="419"/>
      <c r="I1798" s="428"/>
    </row>
    <row r="1799" spans="1:9" ht="15.75" x14ac:dyDescent="0.25">
      <c r="A1799" s="93" t="s">
        <v>1506</v>
      </c>
      <c r="B1799" s="68" t="s">
        <v>1418</v>
      </c>
      <c r="C1799" s="351" t="s">
        <v>1419</v>
      </c>
      <c r="D1799" s="351" t="s">
        <v>338</v>
      </c>
      <c r="E1799" s="351">
        <v>63</v>
      </c>
      <c r="F1799" s="63">
        <v>56.952000000000005</v>
      </c>
      <c r="G1799" s="74"/>
      <c r="H1799" s="419"/>
      <c r="I1799" s="428"/>
    </row>
    <row r="1800" spans="1:9" ht="15.75" x14ac:dyDescent="0.25">
      <c r="A1800" s="93" t="s">
        <v>1506</v>
      </c>
      <c r="B1800" s="68" t="s">
        <v>1418</v>
      </c>
      <c r="C1800" s="351" t="s">
        <v>1419</v>
      </c>
      <c r="D1800" s="351" t="s">
        <v>339</v>
      </c>
      <c r="E1800" s="351">
        <v>63</v>
      </c>
      <c r="F1800" s="63">
        <v>57.33</v>
      </c>
      <c r="G1800" s="74"/>
      <c r="H1800" s="419"/>
      <c r="I1800" s="428"/>
    </row>
    <row r="1801" spans="1:9" ht="15.75" x14ac:dyDescent="0.25">
      <c r="A1801" s="93" t="s">
        <v>1506</v>
      </c>
      <c r="B1801" s="68" t="s">
        <v>1418</v>
      </c>
      <c r="C1801" s="351" t="s">
        <v>1419</v>
      </c>
      <c r="D1801" s="351" t="s">
        <v>340</v>
      </c>
      <c r="E1801" s="351">
        <v>63</v>
      </c>
      <c r="F1801" s="63">
        <v>60.353999999999999</v>
      </c>
      <c r="G1801" s="74"/>
      <c r="H1801" s="419"/>
      <c r="I1801" s="428"/>
    </row>
    <row r="1802" spans="1:9" ht="15.75" x14ac:dyDescent="0.25">
      <c r="A1802" s="93" t="s">
        <v>1506</v>
      </c>
      <c r="B1802" s="68" t="s">
        <v>1418</v>
      </c>
      <c r="C1802" s="351" t="s">
        <v>1419</v>
      </c>
      <c r="D1802" s="351" t="s">
        <v>341</v>
      </c>
      <c r="E1802" s="351">
        <v>25</v>
      </c>
      <c r="F1802" s="63">
        <v>24.7</v>
      </c>
      <c r="G1802" s="74"/>
      <c r="H1802" s="419"/>
      <c r="I1802" s="428"/>
    </row>
    <row r="1803" spans="1:9" ht="15.75" x14ac:dyDescent="0.25">
      <c r="A1803" s="93" t="s">
        <v>1506</v>
      </c>
      <c r="B1803" s="68" t="s">
        <v>1418</v>
      </c>
      <c r="C1803" s="351" t="s">
        <v>1419</v>
      </c>
      <c r="D1803" s="351" t="s">
        <v>342</v>
      </c>
      <c r="E1803" s="351">
        <v>63</v>
      </c>
      <c r="F1803" s="63">
        <v>62.37</v>
      </c>
      <c r="G1803" s="74"/>
      <c r="H1803" s="419"/>
      <c r="I1803" s="428"/>
    </row>
    <row r="1804" spans="1:9" ht="15.75" x14ac:dyDescent="0.25">
      <c r="A1804" s="93" t="s">
        <v>1506</v>
      </c>
      <c r="B1804" s="68" t="s">
        <v>1418</v>
      </c>
      <c r="C1804" s="351" t="s">
        <v>1419</v>
      </c>
      <c r="D1804" s="351">
        <v>156</v>
      </c>
      <c r="E1804" s="351">
        <v>100</v>
      </c>
      <c r="F1804" s="63">
        <v>93</v>
      </c>
      <c r="G1804" s="74"/>
      <c r="H1804" s="419"/>
      <c r="I1804" s="428"/>
    </row>
    <row r="1805" spans="1:9" ht="15.75" x14ac:dyDescent="0.25">
      <c r="A1805" s="93" t="s">
        <v>1507</v>
      </c>
      <c r="B1805" s="68" t="s">
        <v>1418</v>
      </c>
      <c r="C1805" s="351" t="s">
        <v>1419</v>
      </c>
      <c r="D1805" s="351">
        <v>369</v>
      </c>
      <c r="E1805" s="351">
        <v>160</v>
      </c>
      <c r="F1805" s="63">
        <v>86.3</v>
      </c>
      <c r="G1805" s="74"/>
      <c r="H1805" s="419"/>
      <c r="I1805" s="428"/>
    </row>
    <row r="1806" spans="1:9" ht="15.75" x14ac:dyDescent="0.25">
      <c r="A1806" s="93" t="s">
        <v>1507</v>
      </c>
      <c r="B1806" s="68" t="s">
        <v>1418</v>
      </c>
      <c r="C1806" s="351" t="s">
        <v>1419</v>
      </c>
      <c r="D1806" s="351">
        <v>370</v>
      </c>
      <c r="E1806" s="351">
        <v>100</v>
      </c>
      <c r="F1806" s="63">
        <v>83</v>
      </c>
      <c r="G1806" s="74"/>
      <c r="H1806" s="419"/>
      <c r="I1806" s="428"/>
    </row>
    <row r="1807" spans="1:9" ht="15.75" x14ac:dyDescent="0.25">
      <c r="A1807" s="93" t="s">
        <v>1507</v>
      </c>
      <c r="B1807" s="68" t="s">
        <v>1418</v>
      </c>
      <c r="C1807" s="351" t="s">
        <v>1419</v>
      </c>
      <c r="D1807" s="351">
        <v>371</v>
      </c>
      <c r="E1807" s="351">
        <v>160</v>
      </c>
      <c r="F1807" s="63">
        <v>138.24</v>
      </c>
      <c r="G1807" s="74"/>
      <c r="H1807" s="419"/>
      <c r="I1807" s="428"/>
    </row>
    <row r="1808" spans="1:9" ht="15.75" x14ac:dyDescent="0.25">
      <c r="A1808" s="93" t="s">
        <v>1507</v>
      </c>
      <c r="B1808" s="68" t="s">
        <v>1418</v>
      </c>
      <c r="C1808" s="351" t="s">
        <v>1419</v>
      </c>
      <c r="D1808" s="351">
        <v>372</v>
      </c>
      <c r="E1808" s="351">
        <v>250</v>
      </c>
      <c r="F1808" s="63">
        <v>242.31601731601731</v>
      </c>
      <c r="G1808" s="74"/>
      <c r="H1808" s="419"/>
      <c r="I1808" s="428"/>
    </row>
    <row r="1809" spans="1:9" ht="15.75" x14ac:dyDescent="0.25">
      <c r="A1809" s="93" t="s">
        <v>1507</v>
      </c>
      <c r="B1809" s="68" t="s">
        <v>1418</v>
      </c>
      <c r="C1809" s="351" t="s">
        <v>1419</v>
      </c>
      <c r="D1809" s="351">
        <v>373</v>
      </c>
      <c r="E1809" s="351">
        <v>250</v>
      </c>
      <c r="F1809" s="63">
        <v>225.5</v>
      </c>
      <c r="G1809" s="74"/>
      <c r="H1809" s="419"/>
      <c r="I1809" s="428"/>
    </row>
    <row r="1810" spans="1:9" ht="15.75" x14ac:dyDescent="0.25">
      <c r="A1810" s="93" t="s">
        <v>1507</v>
      </c>
      <c r="B1810" s="68" t="s">
        <v>1418</v>
      </c>
      <c r="C1810" s="351" t="s">
        <v>1419</v>
      </c>
      <c r="D1810" s="351">
        <v>374</v>
      </c>
      <c r="E1810" s="351">
        <v>160</v>
      </c>
      <c r="F1810" s="63">
        <v>145.46260387811637</v>
      </c>
      <c r="G1810" s="74"/>
      <c r="H1810" s="419"/>
      <c r="I1810" s="428"/>
    </row>
    <row r="1811" spans="1:9" ht="15.75" x14ac:dyDescent="0.25">
      <c r="A1811" s="93" t="s">
        <v>1507</v>
      </c>
      <c r="B1811" s="68" t="s">
        <v>1418</v>
      </c>
      <c r="C1811" s="351" t="s">
        <v>1419</v>
      </c>
      <c r="D1811" s="351">
        <v>375</v>
      </c>
      <c r="E1811" s="351">
        <v>160</v>
      </c>
      <c r="F1811" s="63">
        <v>147.20000000000002</v>
      </c>
      <c r="G1811" s="74"/>
      <c r="H1811" s="419"/>
      <c r="I1811" s="428"/>
    </row>
    <row r="1812" spans="1:9" ht="15.75" x14ac:dyDescent="0.25">
      <c r="A1812" s="93" t="s">
        <v>1507</v>
      </c>
      <c r="B1812" s="68" t="s">
        <v>1418</v>
      </c>
      <c r="C1812" s="351" t="s">
        <v>1419</v>
      </c>
      <c r="D1812" s="351">
        <v>376</v>
      </c>
      <c r="E1812" s="351">
        <v>100</v>
      </c>
      <c r="F1812" s="63">
        <v>48</v>
      </c>
      <c r="G1812" s="74"/>
      <c r="H1812" s="419"/>
      <c r="I1812" s="428"/>
    </row>
    <row r="1813" spans="1:9" ht="15.75" x14ac:dyDescent="0.25">
      <c r="A1813" s="93" t="s">
        <v>1508</v>
      </c>
      <c r="B1813" s="68" t="s">
        <v>1418</v>
      </c>
      <c r="C1813" s="351" t="s">
        <v>1419</v>
      </c>
      <c r="D1813" s="351">
        <v>380</v>
      </c>
      <c r="E1813" s="351">
        <v>100</v>
      </c>
      <c r="F1813" s="63">
        <v>90.5</v>
      </c>
      <c r="G1813" s="74"/>
      <c r="H1813" s="419"/>
      <c r="I1813" s="428"/>
    </row>
    <row r="1814" spans="1:9" ht="15.75" x14ac:dyDescent="0.25">
      <c r="A1814" s="93" t="s">
        <v>1508</v>
      </c>
      <c r="B1814" s="68" t="s">
        <v>1418</v>
      </c>
      <c r="C1814" s="351" t="s">
        <v>1419</v>
      </c>
      <c r="D1814" s="351">
        <v>382</v>
      </c>
      <c r="E1814" s="351">
        <v>63</v>
      </c>
      <c r="F1814" s="63">
        <v>53</v>
      </c>
      <c r="G1814" s="74"/>
      <c r="H1814" s="419"/>
      <c r="I1814" s="428"/>
    </row>
    <row r="1815" spans="1:9" ht="15.75" x14ac:dyDescent="0.25">
      <c r="A1815" s="93" t="s">
        <v>1508</v>
      </c>
      <c r="B1815" s="68" t="s">
        <v>1418</v>
      </c>
      <c r="C1815" s="351" t="s">
        <v>1419</v>
      </c>
      <c r="D1815" s="351">
        <v>385</v>
      </c>
      <c r="E1815" s="351">
        <v>40</v>
      </c>
      <c r="F1815" s="63">
        <v>30</v>
      </c>
      <c r="G1815" s="74"/>
      <c r="H1815" s="419"/>
      <c r="I1815" s="428"/>
    </row>
    <row r="1816" spans="1:9" ht="15.75" x14ac:dyDescent="0.25">
      <c r="A1816" s="93" t="s">
        <v>1508</v>
      </c>
      <c r="B1816" s="68" t="s">
        <v>1418</v>
      </c>
      <c r="C1816" s="351" t="s">
        <v>1419</v>
      </c>
      <c r="D1816" s="351">
        <v>386</v>
      </c>
      <c r="E1816" s="351">
        <v>40</v>
      </c>
      <c r="F1816" s="63">
        <v>35</v>
      </c>
      <c r="G1816" s="74"/>
      <c r="H1816" s="419"/>
      <c r="I1816" s="428"/>
    </row>
    <row r="1817" spans="1:9" ht="15.75" x14ac:dyDescent="0.25">
      <c r="A1817" s="93" t="s">
        <v>1509</v>
      </c>
      <c r="B1817" s="68" t="s">
        <v>1418</v>
      </c>
      <c r="C1817" s="351" t="s">
        <v>1419</v>
      </c>
      <c r="D1817" s="351">
        <v>388</v>
      </c>
      <c r="E1817" s="351">
        <v>250</v>
      </c>
      <c r="F1817" s="63">
        <v>140</v>
      </c>
      <c r="G1817" s="74"/>
      <c r="H1817" s="419"/>
      <c r="I1817" s="428"/>
    </row>
    <row r="1818" spans="1:9" ht="15.75" x14ac:dyDescent="0.25">
      <c r="A1818" s="93" t="s">
        <v>1509</v>
      </c>
      <c r="B1818" s="68" t="s">
        <v>1418</v>
      </c>
      <c r="C1818" s="351" t="s">
        <v>1419</v>
      </c>
      <c r="D1818" s="351">
        <v>391</v>
      </c>
      <c r="E1818" s="351">
        <v>100</v>
      </c>
      <c r="F1818" s="63">
        <v>55</v>
      </c>
      <c r="G1818" s="74"/>
      <c r="H1818" s="419"/>
      <c r="I1818" s="417"/>
    </row>
    <row r="1819" spans="1:9" ht="15.75" x14ac:dyDescent="0.25">
      <c r="A1819" s="93" t="s">
        <v>1508</v>
      </c>
      <c r="B1819" s="68" t="s">
        <v>1418</v>
      </c>
      <c r="C1819" s="351" t="s">
        <v>1419</v>
      </c>
      <c r="D1819" s="351">
        <v>392</v>
      </c>
      <c r="E1819" s="351">
        <v>63</v>
      </c>
      <c r="F1819" s="63">
        <v>62</v>
      </c>
      <c r="G1819" s="74"/>
      <c r="H1819" s="419"/>
      <c r="I1819" s="428"/>
    </row>
    <row r="1820" spans="1:9" ht="15.75" x14ac:dyDescent="0.25">
      <c r="A1820" s="93" t="s">
        <v>1508</v>
      </c>
      <c r="B1820" s="68" t="s">
        <v>1418</v>
      </c>
      <c r="C1820" s="351" t="s">
        <v>1419</v>
      </c>
      <c r="D1820" s="351">
        <v>394</v>
      </c>
      <c r="E1820" s="351">
        <v>100</v>
      </c>
      <c r="F1820" s="63">
        <v>98</v>
      </c>
      <c r="G1820" s="74"/>
      <c r="H1820" s="419"/>
      <c r="I1820" s="428"/>
    </row>
    <row r="1821" spans="1:9" ht="15.75" x14ac:dyDescent="0.25">
      <c r="A1821" s="93" t="s">
        <v>1508</v>
      </c>
      <c r="B1821" s="68" t="s">
        <v>1418</v>
      </c>
      <c r="C1821" s="351" t="s">
        <v>1419</v>
      </c>
      <c r="D1821" s="351">
        <v>396</v>
      </c>
      <c r="E1821" s="351">
        <v>40</v>
      </c>
      <c r="F1821" s="63">
        <v>38.997802197802201</v>
      </c>
      <c r="G1821" s="74"/>
      <c r="H1821" s="419"/>
      <c r="I1821" s="428"/>
    </row>
    <row r="1822" spans="1:9" ht="15.75" x14ac:dyDescent="0.25">
      <c r="A1822" s="93" t="s">
        <v>1508</v>
      </c>
      <c r="B1822" s="68" t="s">
        <v>1418</v>
      </c>
      <c r="C1822" s="351" t="s">
        <v>1419</v>
      </c>
      <c r="D1822" s="351">
        <v>397</v>
      </c>
      <c r="E1822" s="351">
        <v>100</v>
      </c>
      <c r="F1822" s="63">
        <v>98</v>
      </c>
      <c r="G1822" s="74"/>
      <c r="H1822" s="419"/>
      <c r="I1822" s="417"/>
    </row>
    <row r="1823" spans="1:9" ht="15.75" x14ac:dyDescent="0.25">
      <c r="A1823" s="93" t="s">
        <v>1510</v>
      </c>
      <c r="B1823" s="68" t="s">
        <v>1418</v>
      </c>
      <c r="C1823" s="351" t="s">
        <v>1419</v>
      </c>
      <c r="D1823" s="351">
        <v>311</v>
      </c>
      <c r="E1823" s="351">
        <v>100</v>
      </c>
      <c r="F1823" s="63">
        <v>97</v>
      </c>
      <c r="G1823" s="74"/>
      <c r="H1823" s="419"/>
      <c r="I1823" s="428"/>
    </row>
    <row r="1824" spans="1:9" ht="15.75" x14ac:dyDescent="0.25">
      <c r="A1824" s="93" t="s">
        <v>1510</v>
      </c>
      <c r="B1824" s="68" t="s">
        <v>1418</v>
      </c>
      <c r="C1824" s="351" t="s">
        <v>1419</v>
      </c>
      <c r="D1824" s="351">
        <v>312</v>
      </c>
      <c r="E1824" s="351">
        <v>160</v>
      </c>
      <c r="F1824" s="63">
        <v>58</v>
      </c>
      <c r="G1824" s="74"/>
      <c r="H1824" s="419"/>
      <c r="I1824" s="417"/>
    </row>
    <row r="1825" spans="1:9" ht="15.75" x14ac:dyDescent="0.25">
      <c r="A1825" s="93" t="s">
        <v>1510</v>
      </c>
      <c r="B1825" s="68" t="s">
        <v>1418</v>
      </c>
      <c r="C1825" s="351" t="s">
        <v>1419</v>
      </c>
      <c r="D1825" s="351">
        <v>313</v>
      </c>
      <c r="E1825" s="351">
        <v>63</v>
      </c>
      <c r="F1825" s="63">
        <v>62</v>
      </c>
      <c r="G1825" s="74"/>
      <c r="H1825" s="419"/>
      <c r="I1825" s="417"/>
    </row>
    <row r="1826" spans="1:9" ht="15.75" x14ac:dyDescent="0.25">
      <c r="A1826" s="93" t="s">
        <v>1510</v>
      </c>
      <c r="B1826" s="68" t="s">
        <v>1418</v>
      </c>
      <c r="C1826" s="351" t="s">
        <v>1419</v>
      </c>
      <c r="D1826" s="351">
        <v>314</v>
      </c>
      <c r="E1826" s="351">
        <v>63</v>
      </c>
      <c r="F1826" s="63">
        <v>62</v>
      </c>
      <c r="G1826" s="74"/>
      <c r="H1826" s="419"/>
      <c r="I1826" s="428"/>
    </row>
    <row r="1827" spans="1:9" ht="15.75" x14ac:dyDescent="0.25">
      <c r="A1827" s="93" t="s">
        <v>1510</v>
      </c>
      <c r="B1827" s="68" t="s">
        <v>1418</v>
      </c>
      <c r="C1827" s="351" t="s">
        <v>1419</v>
      </c>
      <c r="D1827" s="351">
        <v>315</v>
      </c>
      <c r="E1827" s="351">
        <v>100</v>
      </c>
      <c r="F1827" s="63">
        <v>87</v>
      </c>
      <c r="G1827" s="74"/>
      <c r="H1827" s="419"/>
      <c r="I1827" s="428"/>
    </row>
    <row r="1828" spans="1:9" ht="15.75" x14ac:dyDescent="0.25">
      <c r="A1828" s="93" t="s">
        <v>1510</v>
      </c>
      <c r="B1828" s="68" t="s">
        <v>1418</v>
      </c>
      <c r="C1828" s="351" t="s">
        <v>1419</v>
      </c>
      <c r="D1828" s="351">
        <v>317</v>
      </c>
      <c r="E1828" s="351">
        <v>100</v>
      </c>
      <c r="F1828" s="63">
        <v>93.241758241758248</v>
      </c>
      <c r="G1828" s="74"/>
      <c r="H1828" s="419"/>
      <c r="I1828" s="417"/>
    </row>
    <row r="1829" spans="1:9" ht="15.75" x14ac:dyDescent="0.25">
      <c r="A1829" s="93" t="s">
        <v>1510</v>
      </c>
      <c r="B1829" s="68" t="s">
        <v>1418</v>
      </c>
      <c r="C1829" s="351" t="s">
        <v>1419</v>
      </c>
      <c r="D1829" s="351">
        <v>318</v>
      </c>
      <c r="E1829" s="351">
        <v>63</v>
      </c>
      <c r="F1829" s="63">
        <v>62</v>
      </c>
      <c r="G1829" s="74"/>
      <c r="H1829" s="419"/>
      <c r="I1829" s="428"/>
    </row>
    <row r="1830" spans="1:9" ht="15.75" x14ac:dyDescent="0.25">
      <c r="A1830" s="93" t="s">
        <v>1510</v>
      </c>
      <c r="B1830" s="68" t="s">
        <v>1418</v>
      </c>
      <c r="C1830" s="351" t="s">
        <v>1419</v>
      </c>
      <c r="D1830" s="351">
        <v>320</v>
      </c>
      <c r="E1830" s="351">
        <v>63</v>
      </c>
      <c r="F1830" s="63">
        <v>55.05</v>
      </c>
      <c r="G1830" s="74"/>
      <c r="H1830" s="419"/>
      <c r="I1830" s="428"/>
    </row>
    <row r="1831" spans="1:9" ht="15.75" x14ac:dyDescent="0.25">
      <c r="A1831" s="93" t="s">
        <v>1511</v>
      </c>
      <c r="B1831" s="68" t="s">
        <v>1418</v>
      </c>
      <c r="C1831" s="351" t="s">
        <v>1419</v>
      </c>
      <c r="D1831" s="351">
        <v>321</v>
      </c>
      <c r="E1831" s="351">
        <v>250</v>
      </c>
      <c r="F1831" s="63">
        <v>202</v>
      </c>
      <c r="G1831" s="74"/>
      <c r="H1831" s="419"/>
      <c r="I1831" s="428"/>
    </row>
    <row r="1832" spans="1:9" ht="15.75" x14ac:dyDescent="0.25">
      <c r="A1832" s="93" t="s">
        <v>1511</v>
      </c>
      <c r="B1832" s="68" t="s">
        <v>1418</v>
      </c>
      <c r="C1832" s="351" t="s">
        <v>1419</v>
      </c>
      <c r="D1832" s="351">
        <v>322</v>
      </c>
      <c r="E1832" s="351">
        <v>160</v>
      </c>
      <c r="F1832" s="63">
        <v>120</v>
      </c>
      <c r="G1832" s="74"/>
      <c r="H1832" s="419"/>
      <c r="I1832" s="428"/>
    </row>
    <row r="1833" spans="1:9" ht="15.75" x14ac:dyDescent="0.25">
      <c r="A1833" s="93" t="s">
        <v>1511</v>
      </c>
      <c r="B1833" s="68" t="s">
        <v>1418</v>
      </c>
      <c r="C1833" s="351" t="s">
        <v>1419</v>
      </c>
      <c r="D1833" s="351">
        <v>323</v>
      </c>
      <c r="E1833" s="351">
        <v>250</v>
      </c>
      <c r="F1833" s="63">
        <v>182.99861495844877</v>
      </c>
      <c r="G1833" s="74"/>
      <c r="H1833" s="419"/>
      <c r="I1833" s="428"/>
    </row>
    <row r="1834" spans="1:9" ht="15.75" x14ac:dyDescent="0.25">
      <c r="A1834" s="93" t="s">
        <v>1511</v>
      </c>
      <c r="B1834" s="68" t="s">
        <v>1418</v>
      </c>
      <c r="C1834" s="351" t="s">
        <v>1419</v>
      </c>
      <c r="D1834" s="351">
        <v>324</v>
      </c>
      <c r="E1834" s="351">
        <v>250</v>
      </c>
      <c r="F1834" s="63">
        <v>135</v>
      </c>
      <c r="G1834" s="74"/>
      <c r="H1834" s="419"/>
      <c r="I1834" s="428"/>
    </row>
    <row r="1835" spans="1:9" ht="15.75" x14ac:dyDescent="0.25">
      <c r="A1835" s="93" t="s">
        <v>1510</v>
      </c>
      <c r="B1835" s="68" t="s">
        <v>1418</v>
      </c>
      <c r="C1835" s="351" t="s">
        <v>1419</v>
      </c>
      <c r="D1835" s="351">
        <v>326</v>
      </c>
      <c r="E1835" s="351">
        <v>63</v>
      </c>
      <c r="F1835" s="63">
        <v>59.780193905817178</v>
      </c>
      <c r="G1835" s="74"/>
      <c r="H1835" s="419"/>
      <c r="I1835" s="428"/>
    </row>
    <row r="1836" spans="1:9" ht="15.75" x14ac:dyDescent="0.25">
      <c r="A1836" s="93" t="s">
        <v>1512</v>
      </c>
      <c r="B1836" s="68" t="s">
        <v>1418</v>
      </c>
      <c r="C1836" s="351" t="s">
        <v>1419</v>
      </c>
      <c r="D1836" s="351">
        <v>331</v>
      </c>
      <c r="E1836" s="351">
        <v>160</v>
      </c>
      <c r="F1836" s="63">
        <v>140</v>
      </c>
      <c r="G1836" s="74"/>
      <c r="H1836" s="419"/>
      <c r="I1836" s="428"/>
    </row>
    <row r="1837" spans="1:9" ht="15.75" x14ac:dyDescent="0.25">
      <c r="A1837" s="93" t="s">
        <v>1512</v>
      </c>
      <c r="B1837" s="68" t="s">
        <v>1418</v>
      </c>
      <c r="C1837" s="351" t="s">
        <v>1419</v>
      </c>
      <c r="D1837" s="351">
        <v>332</v>
      </c>
      <c r="E1837" s="351">
        <v>63</v>
      </c>
      <c r="F1837" s="63">
        <v>50.225000000000001</v>
      </c>
      <c r="G1837" s="74"/>
      <c r="H1837" s="419"/>
      <c r="I1837" s="428"/>
    </row>
    <row r="1838" spans="1:9" ht="15.75" x14ac:dyDescent="0.25">
      <c r="A1838" s="93" t="s">
        <v>1512</v>
      </c>
      <c r="B1838" s="68" t="s">
        <v>1418</v>
      </c>
      <c r="C1838" s="351" t="s">
        <v>1419</v>
      </c>
      <c r="D1838" s="351">
        <v>334</v>
      </c>
      <c r="E1838" s="351">
        <v>40</v>
      </c>
      <c r="F1838" s="63">
        <v>37.740259740259738</v>
      </c>
      <c r="G1838" s="74"/>
      <c r="H1838" s="419"/>
      <c r="I1838" s="428"/>
    </row>
    <row r="1839" spans="1:9" ht="15.75" x14ac:dyDescent="0.25">
      <c r="A1839" s="93" t="s">
        <v>1512</v>
      </c>
      <c r="B1839" s="68" t="s">
        <v>1418</v>
      </c>
      <c r="C1839" s="351" t="s">
        <v>1419</v>
      </c>
      <c r="D1839" s="351">
        <v>335</v>
      </c>
      <c r="E1839" s="351">
        <v>63</v>
      </c>
      <c r="F1839" s="63">
        <v>48.762</v>
      </c>
      <c r="G1839" s="74"/>
      <c r="H1839" s="419"/>
      <c r="I1839" s="428"/>
    </row>
    <row r="1840" spans="1:9" ht="15.75" x14ac:dyDescent="0.25">
      <c r="A1840" s="93" t="s">
        <v>1512</v>
      </c>
      <c r="B1840" s="68" t="s">
        <v>1418</v>
      </c>
      <c r="C1840" s="351" t="s">
        <v>1419</v>
      </c>
      <c r="D1840" s="351">
        <v>336</v>
      </c>
      <c r="E1840" s="351">
        <v>40</v>
      </c>
      <c r="F1840" s="63">
        <v>21</v>
      </c>
      <c r="G1840" s="74"/>
      <c r="H1840" s="419"/>
      <c r="I1840" s="428"/>
    </row>
    <row r="1841" spans="1:9" ht="15.75" x14ac:dyDescent="0.25">
      <c r="A1841" s="93" t="s">
        <v>1512</v>
      </c>
      <c r="B1841" s="68" t="s">
        <v>1418</v>
      </c>
      <c r="C1841" s="351" t="s">
        <v>1419</v>
      </c>
      <c r="D1841" s="351">
        <v>337</v>
      </c>
      <c r="E1841" s="351">
        <v>60</v>
      </c>
      <c r="F1841" s="63">
        <v>51</v>
      </c>
      <c r="G1841" s="74"/>
      <c r="H1841" s="419"/>
      <c r="I1841" s="428"/>
    </row>
    <row r="1842" spans="1:9" ht="15.75" x14ac:dyDescent="0.25">
      <c r="A1842" s="93" t="s">
        <v>1513</v>
      </c>
      <c r="B1842" s="68" t="s">
        <v>1418</v>
      </c>
      <c r="C1842" s="351" t="s">
        <v>1419</v>
      </c>
      <c r="D1842" s="351">
        <v>343</v>
      </c>
      <c r="E1842" s="351">
        <v>160</v>
      </c>
      <c r="F1842" s="63">
        <v>68</v>
      </c>
      <c r="G1842" s="74"/>
      <c r="H1842" s="419"/>
      <c r="I1842" s="428"/>
    </row>
    <row r="1843" spans="1:9" ht="15.75" x14ac:dyDescent="0.25">
      <c r="A1843" s="93" t="s">
        <v>1513</v>
      </c>
      <c r="B1843" s="68" t="s">
        <v>1418</v>
      </c>
      <c r="C1843" s="351" t="s">
        <v>1419</v>
      </c>
      <c r="D1843" s="351">
        <v>345</v>
      </c>
      <c r="E1843" s="351">
        <v>250</v>
      </c>
      <c r="F1843" s="63">
        <v>155</v>
      </c>
      <c r="G1843" s="74"/>
      <c r="H1843" s="419"/>
      <c r="I1843" s="428"/>
    </row>
    <row r="1844" spans="1:9" ht="15.75" x14ac:dyDescent="0.25">
      <c r="A1844" s="93" t="s">
        <v>1513</v>
      </c>
      <c r="B1844" s="68" t="s">
        <v>1418</v>
      </c>
      <c r="C1844" s="351" t="s">
        <v>1419</v>
      </c>
      <c r="D1844" s="351">
        <v>346</v>
      </c>
      <c r="E1844" s="351">
        <v>100</v>
      </c>
      <c r="F1844" s="63">
        <v>58</v>
      </c>
      <c r="G1844" s="74"/>
      <c r="H1844" s="419"/>
      <c r="I1844" s="428"/>
    </row>
    <row r="1845" spans="1:9" ht="15.75" x14ac:dyDescent="0.25">
      <c r="A1845" s="93" t="s">
        <v>1514</v>
      </c>
      <c r="B1845" s="68" t="s">
        <v>1418</v>
      </c>
      <c r="C1845" s="351" t="s">
        <v>1419</v>
      </c>
      <c r="D1845" s="351">
        <v>400</v>
      </c>
      <c r="E1845" s="351">
        <v>63</v>
      </c>
      <c r="F1845" s="63">
        <v>58</v>
      </c>
      <c r="G1845" s="74"/>
      <c r="H1845" s="419"/>
      <c r="I1845" s="428"/>
    </row>
    <row r="1846" spans="1:9" ht="15.75" x14ac:dyDescent="0.25">
      <c r="A1846" s="93" t="s">
        <v>1514</v>
      </c>
      <c r="B1846" s="68" t="s">
        <v>1418</v>
      </c>
      <c r="C1846" s="351" t="s">
        <v>1419</v>
      </c>
      <c r="D1846" s="351">
        <v>401</v>
      </c>
      <c r="E1846" s="351">
        <v>63</v>
      </c>
      <c r="F1846" s="63">
        <v>55</v>
      </c>
      <c r="G1846" s="74"/>
      <c r="H1846" s="419"/>
      <c r="I1846" s="428"/>
    </row>
    <row r="1847" spans="1:9" ht="15.75" x14ac:dyDescent="0.25">
      <c r="A1847" s="93" t="s">
        <v>1514</v>
      </c>
      <c r="B1847" s="68" t="s">
        <v>1418</v>
      </c>
      <c r="C1847" s="351" t="s">
        <v>1419</v>
      </c>
      <c r="D1847" s="351">
        <v>402</v>
      </c>
      <c r="E1847" s="351">
        <v>250</v>
      </c>
      <c r="F1847" s="63">
        <v>221</v>
      </c>
      <c r="G1847" s="74"/>
      <c r="H1847" s="419"/>
      <c r="I1847" s="428"/>
    </row>
    <row r="1848" spans="1:9" ht="15.75" x14ac:dyDescent="0.25">
      <c r="A1848" s="93" t="s">
        <v>1514</v>
      </c>
      <c r="B1848" s="68" t="s">
        <v>1418</v>
      </c>
      <c r="C1848" s="351" t="s">
        <v>1419</v>
      </c>
      <c r="D1848" s="351">
        <v>403</v>
      </c>
      <c r="E1848" s="351">
        <v>40</v>
      </c>
      <c r="F1848" s="63">
        <v>32</v>
      </c>
      <c r="G1848" s="74"/>
      <c r="H1848" s="419"/>
      <c r="I1848" s="428"/>
    </row>
    <row r="1849" spans="1:9" ht="15.75" x14ac:dyDescent="0.25">
      <c r="A1849" s="93" t="s">
        <v>1514</v>
      </c>
      <c r="B1849" s="68" t="s">
        <v>1418</v>
      </c>
      <c r="C1849" s="351" t="s">
        <v>1419</v>
      </c>
      <c r="D1849" s="351">
        <v>404</v>
      </c>
      <c r="E1849" s="351">
        <v>40</v>
      </c>
      <c r="F1849" s="63">
        <v>32</v>
      </c>
      <c r="G1849" s="74"/>
      <c r="H1849" s="419"/>
      <c r="I1849" s="428"/>
    </row>
    <row r="1850" spans="1:9" ht="15.75" x14ac:dyDescent="0.25">
      <c r="A1850" s="93" t="s">
        <v>1514</v>
      </c>
      <c r="B1850" s="68" t="s">
        <v>1418</v>
      </c>
      <c r="C1850" s="351" t="s">
        <v>1419</v>
      </c>
      <c r="D1850" s="351">
        <v>405</v>
      </c>
      <c r="E1850" s="351">
        <v>100</v>
      </c>
      <c r="F1850" s="63">
        <v>77</v>
      </c>
      <c r="G1850" s="74"/>
      <c r="H1850" s="419"/>
      <c r="I1850" s="428"/>
    </row>
    <row r="1851" spans="1:9" ht="15.75" x14ac:dyDescent="0.25">
      <c r="A1851" s="93" t="s">
        <v>1515</v>
      </c>
      <c r="B1851" s="68" t="s">
        <v>1418</v>
      </c>
      <c r="C1851" s="351" t="s">
        <v>1419</v>
      </c>
      <c r="D1851" s="351">
        <v>407</v>
      </c>
      <c r="E1851" s="351">
        <v>160</v>
      </c>
      <c r="F1851" s="63">
        <v>76</v>
      </c>
      <c r="G1851" s="74"/>
      <c r="H1851" s="419"/>
      <c r="I1851" s="428"/>
    </row>
    <row r="1852" spans="1:9" ht="15.75" x14ac:dyDescent="0.25">
      <c r="A1852" s="93" t="s">
        <v>1515</v>
      </c>
      <c r="B1852" s="68" t="s">
        <v>1418</v>
      </c>
      <c r="C1852" s="351" t="s">
        <v>1419</v>
      </c>
      <c r="D1852" s="351">
        <v>408</v>
      </c>
      <c r="E1852" s="351">
        <v>400</v>
      </c>
      <c r="F1852" s="63">
        <v>265</v>
      </c>
      <c r="G1852" s="74"/>
      <c r="H1852" s="419"/>
      <c r="I1852" s="428"/>
    </row>
    <row r="1853" spans="1:9" ht="15.75" x14ac:dyDescent="0.25">
      <c r="A1853" s="93" t="s">
        <v>1515</v>
      </c>
      <c r="B1853" s="68" t="s">
        <v>1418</v>
      </c>
      <c r="C1853" s="351" t="s">
        <v>1419</v>
      </c>
      <c r="D1853" s="351">
        <v>409</v>
      </c>
      <c r="E1853" s="351">
        <v>100</v>
      </c>
      <c r="F1853" s="63">
        <v>42</v>
      </c>
      <c r="G1853" s="74"/>
      <c r="H1853" s="419"/>
      <c r="I1853" s="428"/>
    </row>
    <row r="1854" spans="1:9" ht="15.75" x14ac:dyDescent="0.25">
      <c r="A1854" s="93" t="s">
        <v>1515</v>
      </c>
      <c r="B1854" s="68" t="s">
        <v>1418</v>
      </c>
      <c r="C1854" s="351" t="s">
        <v>1419</v>
      </c>
      <c r="D1854" s="351">
        <v>412</v>
      </c>
      <c r="E1854" s="351">
        <v>250</v>
      </c>
      <c r="F1854" s="63">
        <v>192</v>
      </c>
      <c r="G1854" s="74"/>
      <c r="H1854" s="419"/>
      <c r="I1854" s="428"/>
    </row>
    <row r="1855" spans="1:9" ht="15.75" x14ac:dyDescent="0.25">
      <c r="A1855" s="93" t="s">
        <v>1515</v>
      </c>
      <c r="B1855" s="68" t="s">
        <v>1418</v>
      </c>
      <c r="C1855" s="351" t="s">
        <v>1419</v>
      </c>
      <c r="D1855" s="351">
        <v>413</v>
      </c>
      <c r="E1855" s="351">
        <v>160</v>
      </c>
      <c r="F1855" s="63">
        <v>115</v>
      </c>
      <c r="G1855" s="74"/>
      <c r="H1855" s="419"/>
      <c r="I1855" s="428"/>
    </row>
    <row r="1856" spans="1:9" ht="15.75" x14ac:dyDescent="0.25">
      <c r="A1856" s="93" t="s">
        <v>1515</v>
      </c>
      <c r="B1856" s="68" t="s">
        <v>1418</v>
      </c>
      <c r="C1856" s="351" t="s">
        <v>1419</v>
      </c>
      <c r="D1856" s="351">
        <v>414</v>
      </c>
      <c r="E1856" s="351">
        <v>250</v>
      </c>
      <c r="F1856" s="63">
        <v>168</v>
      </c>
      <c r="G1856" s="74"/>
      <c r="H1856" s="419"/>
      <c r="I1856" s="428"/>
    </row>
    <row r="1857" spans="1:9" ht="15.75" x14ac:dyDescent="0.25">
      <c r="A1857" s="93" t="s">
        <v>1515</v>
      </c>
      <c r="B1857" s="68" t="s">
        <v>1418</v>
      </c>
      <c r="C1857" s="351" t="s">
        <v>1419</v>
      </c>
      <c r="D1857" s="351">
        <v>415</v>
      </c>
      <c r="E1857" s="351">
        <v>250</v>
      </c>
      <c r="F1857" s="63">
        <v>159</v>
      </c>
      <c r="G1857" s="74"/>
      <c r="H1857" s="419"/>
      <c r="I1857" s="428"/>
    </row>
    <row r="1858" spans="1:9" ht="15.75" x14ac:dyDescent="0.25">
      <c r="A1858" s="93" t="s">
        <v>1515</v>
      </c>
      <c r="B1858" s="68" t="s">
        <v>1418</v>
      </c>
      <c r="C1858" s="351" t="s">
        <v>1419</v>
      </c>
      <c r="D1858" s="351">
        <v>416</v>
      </c>
      <c r="E1858" s="351">
        <v>40</v>
      </c>
      <c r="F1858" s="63">
        <v>29</v>
      </c>
      <c r="G1858" s="74"/>
      <c r="H1858" s="419"/>
      <c r="I1858" s="417"/>
    </row>
    <row r="1859" spans="1:9" ht="15.75" x14ac:dyDescent="0.25">
      <c r="A1859" s="93" t="s">
        <v>1514</v>
      </c>
      <c r="B1859" s="68" t="s">
        <v>1418</v>
      </c>
      <c r="C1859" s="351" t="s">
        <v>1419</v>
      </c>
      <c r="D1859" s="351">
        <v>417</v>
      </c>
      <c r="E1859" s="351">
        <v>63</v>
      </c>
      <c r="F1859" s="63">
        <v>61</v>
      </c>
      <c r="G1859" s="74"/>
      <c r="H1859" s="419"/>
      <c r="I1859" s="428"/>
    </row>
    <row r="1860" spans="1:9" ht="15.75" x14ac:dyDescent="0.25">
      <c r="A1860" s="93" t="s">
        <v>1514</v>
      </c>
      <c r="B1860" s="68" t="s">
        <v>1418</v>
      </c>
      <c r="C1860" s="351" t="s">
        <v>1419</v>
      </c>
      <c r="D1860" s="351">
        <v>418</v>
      </c>
      <c r="E1860" s="351">
        <v>63</v>
      </c>
      <c r="F1860" s="63">
        <v>62</v>
      </c>
      <c r="G1860" s="74"/>
      <c r="H1860" s="419"/>
      <c r="I1860" s="428"/>
    </row>
    <row r="1861" spans="1:9" ht="15.75" x14ac:dyDescent="0.25">
      <c r="A1861" s="93" t="s">
        <v>1514</v>
      </c>
      <c r="B1861" s="68" t="s">
        <v>1418</v>
      </c>
      <c r="C1861" s="351" t="s">
        <v>1419</v>
      </c>
      <c r="D1861" s="351">
        <v>420</v>
      </c>
      <c r="E1861" s="351">
        <v>25</v>
      </c>
      <c r="F1861" s="63">
        <v>18</v>
      </c>
      <c r="G1861" s="74"/>
      <c r="H1861" s="419"/>
      <c r="I1861" s="428"/>
    </row>
    <row r="1862" spans="1:9" ht="15.75" x14ac:dyDescent="0.25">
      <c r="A1862" s="93" t="s">
        <v>1514</v>
      </c>
      <c r="B1862" s="68" t="s">
        <v>1418</v>
      </c>
      <c r="C1862" s="351" t="s">
        <v>1419</v>
      </c>
      <c r="D1862" s="351">
        <v>421</v>
      </c>
      <c r="E1862" s="351">
        <v>63</v>
      </c>
      <c r="F1862" s="63">
        <v>59</v>
      </c>
      <c r="G1862" s="74"/>
      <c r="H1862" s="419"/>
      <c r="I1862" s="428"/>
    </row>
    <row r="1863" spans="1:9" ht="15.75" x14ac:dyDescent="0.25">
      <c r="A1863" s="93" t="s">
        <v>1514</v>
      </c>
      <c r="B1863" s="68" t="s">
        <v>1418</v>
      </c>
      <c r="C1863" s="351" t="s">
        <v>1419</v>
      </c>
      <c r="D1863" s="351">
        <v>422</v>
      </c>
      <c r="E1863" s="351">
        <v>100</v>
      </c>
      <c r="F1863" s="63">
        <v>92</v>
      </c>
      <c r="G1863" s="74"/>
      <c r="H1863" s="419"/>
      <c r="I1863" s="428"/>
    </row>
    <row r="1864" spans="1:9" ht="15.75" x14ac:dyDescent="0.25">
      <c r="A1864" s="93" t="s">
        <v>1516</v>
      </c>
      <c r="B1864" s="68" t="s">
        <v>1418</v>
      </c>
      <c r="C1864" s="351" t="s">
        <v>1419</v>
      </c>
      <c r="D1864" s="351">
        <v>423</v>
      </c>
      <c r="E1864" s="351">
        <v>250</v>
      </c>
      <c r="F1864" s="63">
        <v>229</v>
      </c>
      <c r="G1864" s="74"/>
      <c r="H1864" s="419"/>
      <c r="I1864" s="428"/>
    </row>
    <row r="1865" spans="1:9" ht="15.75" x14ac:dyDescent="0.25">
      <c r="A1865" s="93" t="s">
        <v>1516</v>
      </c>
      <c r="B1865" s="68" t="s">
        <v>1418</v>
      </c>
      <c r="C1865" s="351" t="s">
        <v>1419</v>
      </c>
      <c r="D1865" s="351">
        <v>424</v>
      </c>
      <c r="E1865" s="351">
        <v>100</v>
      </c>
      <c r="F1865" s="63">
        <v>74</v>
      </c>
      <c r="G1865" s="74"/>
      <c r="H1865" s="419"/>
      <c r="I1865" s="428"/>
    </row>
    <row r="1866" spans="1:9" ht="15.75" x14ac:dyDescent="0.25">
      <c r="A1866" s="93" t="s">
        <v>1514</v>
      </c>
      <c r="B1866" s="68" t="s">
        <v>1418</v>
      </c>
      <c r="C1866" s="351" t="s">
        <v>1419</v>
      </c>
      <c r="D1866" s="351">
        <v>425</v>
      </c>
      <c r="E1866" s="351">
        <v>40</v>
      </c>
      <c r="F1866" s="63">
        <v>32</v>
      </c>
      <c r="G1866" s="74"/>
      <c r="H1866" s="419"/>
      <c r="I1866" s="428"/>
    </row>
    <row r="1867" spans="1:9" ht="15.75" x14ac:dyDescent="0.25">
      <c r="A1867" s="93" t="s">
        <v>1517</v>
      </c>
      <c r="B1867" s="68" t="s">
        <v>1418</v>
      </c>
      <c r="C1867" s="351" t="s">
        <v>1419</v>
      </c>
      <c r="D1867" s="351">
        <v>427</v>
      </c>
      <c r="E1867" s="351">
        <v>100</v>
      </c>
      <c r="F1867" s="63">
        <v>96</v>
      </c>
      <c r="G1867" s="74"/>
      <c r="H1867" s="419"/>
      <c r="I1867" s="428"/>
    </row>
    <row r="1868" spans="1:9" ht="15.75" x14ac:dyDescent="0.25">
      <c r="A1868" s="93" t="s">
        <v>1517</v>
      </c>
      <c r="B1868" s="68" t="s">
        <v>1418</v>
      </c>
      <c r="C1868" s="351" t="s">
        <v>1419</v>
      </c>
      <c r="D1868" s="351">
        <v>428</v>
      </c>
      <c r="E1868" s="351">
        <v>100</v>
      </c>
      <c r="F1868" s="63">
        <v>95</v>
      </c>
      <c r="G1868" s="74"/>
      <c r="H1868" s="419"/>
      <c r="I1868" s="428"/>
    </row>
    <row r="1869" spans="1:9" ht="15.75" x14ac:dyDescent="0.25">
      <c r="A1869" s="93" t="s">
        <v>1517</v>
      </c>
      <c r="B1869" s="68" t="s">
        <v>1418</v>
      </c>
      <c r="C1869" s="351" t="s">
        <v>1419</v>
      </c>
      <c r="D1869" s="351">
        <v>431</v>
      </c>
      <c r="E1869" s="351">
        <v>250</v>
      </c>
      <c r="F1869" s="63">
        <v>201</v>
      </c>
      <c r="H1869" s="419"/>
      <c r="I1869" s="428"/>
    </row>
    <row r="1870" spans="1:9" ht="15.75" x14ac:dyDescent="0.25">
      <c r="A1870" s="93" t="s">
        <v>1517</v>
      </c>
      <c r="B1870" s="68" t="s">
        <v>1418</v>
      </c>
      <c r="C1870" s="351" t="s">
        <v>1419</v>
      </c>
      <c r="D1870" s="351">
        <v>432</v>
      </c>
      <c r="E1870" s="351">
        <v>100</v>
      </c>
      <c r="F1870" s="63">
        <v>83</v>
      </c>
      <c r="H1870" s="419"/>
      <c r="I1870" s="428"/>
    </row>
    <row r="1871" spans="1:9" ht="15.75" x14ac:dyDescent="0.25">
      <c r="A1871" s="93" t="s">
        <v>1517</v>
      </c>
      <c r="B1871" s="68" t="s">
        <v>1418</v>
      </c>
      <c r="C1871" s="351" t="s">
        <v>1419</v>
      </c>
      <c r="D1871" s="351">
        <v>433</v>
      </c>
      <c r="E1871" s="351">
        <v>160</v>
      </c>
      <c r="F1871" s="63">
        <v>123</v>
      </c>
      <c r="H1871" s="419"/>
      <c r="I1871" s="417"/>
    </row>
    <row r="1872" spans="1:9" ht="15.75" x14ac:dyDescent="0.25">
      <c r="A1872" s="93" t="s">
        <v>1517</v>
      </c>
      <c r="B1872" s="68" t="s">
        <v>1418</v>
      </c>
      <c r="C1872" s="351" t="s">
        <v>1419</v>
      </c>
      <c r="D1872" s="351">
        <v>436</v>
      </c>
      <c r="E1872" s="351">
        <v>40</v>
      </c>
      <c r="F1872" s="63">
        <v>28.87</v>
      </c>
      <c r="H1872" s="419"/>
      <c r="I1872" s="428"/>
    </row>
    <row r="1873" spans="1:9" ht="15.75" x14ac:dyDescent="0.25">
      <c r="A1873" s="93" t="s">
        <v>1518</v>
      </c>
      <c r="B1873" s="68" t="s">
        <v>1418</v>
      </c>
      <c r="C1873" s="351" t="s">
        <v>1419</v>
      </c>
      <c r="D1873" s="351">
        <v>437</v>
      </c>
      <c r="E1873" s="351">
        <v>100</v>
      </c>
      <c r="F1873" s="63">
        <v>86</v>
      </c>
      <c r="H1873" s="419"/>
      <c r="I1873" s="428"/>
    </row>
    <row r="1874" spans="1:9" ht="15.75" x14ac:dyDescent="0.25">
      <c r="A1874" s="93" t="s">
        <v>1518</v>
      </c>
      <c r="B1874" s="68" t="s">
        <v>1418</v>
      </c>
      <c r="C1874" s="351" t="s">
        <v>1419</v>
      </c>
      <c r="D1874" s="351">
        <v>438</v>
      </c>
      <c r="E1874" s="351">
        <v>63</v>
      </c>
      <c r="F1874" s="63">
        <v>55</v>
      </c>
      <c r="H1874" s="419"/>
      <c r="I1874" s="428"/>
    </row>
    <row r="1875" spans="1:9" ht="15.75" x14ac:dyDescent="0.25">
      <c r="A1875" s="93" t="s">
        <v>1518</v>
      </c>
      <c r="B1875" s="68" t="s">
        <v>1418</v>
      </c>
      <c r="C1875" s="351" t="s">
        <v>1419</v>
      </c>
      <c r="D1875" s="351">
        <v>440</v>
      </c>
      <c r="E1875" s="351">
        <v>63</v>
      </c>
      <c r="F1875" s="63">
        <v>55</v>
      </c>
      <c r="H1875" s="419"/>
      <c r="I1875" s="428"/>
    </row>
    <row r="1876" spans="1:9" ht="15.75" x14ac:dyDescent="0.25">
      <c r="A1876" s="93" t="s">
        <v>1519</v>
      </c>
      <c r="B1876" s="68" t="s">
        <v>1418</v>
      </c>
      <c r="C1876" s="351" t="s">
        <v>1419</v>
      </c>
      <c r="D1876" s="351">
        <v>259</v>
      </c>
      <c r="E1876" s="351">
        <v>250</v>
      </c>
      <c r="F1876" s="63">
        <v>170</v>
      </c>
      <c r="H1876" s="419"/>
      <c r="I1876" s="428"/>
    </row>
    <row r="1877" spans="1:9" ht="15.75" x14ac:dyDescent="0.25">
      <c r="A1877" s="93" t="s">
        <v>1519</v>
      </c>
      <c r="B1877" s="68" t="s">
        <v>1418</v>
      </c>
      <c r="C1877" s="351" t="s">
        <v>1419</v>
      </c>
      <c r="D1877" s="351">
        <v>261</v>
      </c>
      <c r="E1877" s="351">
        <v>160</v>
      </c>
      <c r="F1877" s="63">
        <v>120</v>
      </c>
      <c r="H1877" s="419"/>
      <c r="I1877" s="428"/>
    </row>
    <row r="1878" spans="1:9" ht="15.75" x14ac:dyDescent="0.25">
      <c r="A1878" s="93" t="s">
        <v>1520</v>
      </c>
      <c r="B1878" s="68" t="s">
        <v>1418</v>
      </c>
      <c r="C1878" s="351" t="s">
        <v>1419</v>
      </c>
      <c r="D1878" s="351">
        <v>262</v>
      </c>
      <c r="E1878" s="351">
        <v>100</v>
      </c>
      <c r="F1878" s="63">
        <v>93</v>
      </c>
      <c r="H1878" s="419"/>
      <c r="I1878" s="428"/>
    </row>
    <row r="1879" spans="1:9" ht="15.75" x14ac:dyDescent="0.25">
      <c r="A1879" s="93" t="s">
        <v>1520</v>
      </c>
      <c r="B1879" s="68" t="s">
        <v>1418</v>
      </c>
      <c r="C1879" s="351" t="s">
        <v>1419</v>
      </c>
      <c r="D1879" s="351">
        <v>263</v>
      </c>
      <c r="E1879" s="351">
        <v>160</v>
      </c>
      <c r="F1879" s="63">
        <v>152</v>
      </c>
      <c r="H1879" s="419"/>
      <c r="I1879" s="428"/>
    </row>
    <row r="1880" spans="1:9" ht="15.75" x14ac:dyDescent="0.25">
      <c r="A1880" s="93" t="s">
        <v>1520</v>
      </c>
      <c r="B1880" s="68" t="s">
        <v>1418</v>
      </c>
      <c r="C1880" s="351" t="s">
        <v>1419</v>
      </c>
      <c r="D1880" s="351">
        <v>264</v>
      </c>
      <c r="E1880" s="351">
        <v>100</v>
      </c>
      <c r="F1880" s="63">
        <v>97</v>
      </c>
      <c r="H1880" s="419"/>
      <c r="I1880" s="428"/>
    </row>
    <row r="1881" spans="1:9" ht="15.75" x14ac:dyDescent="0.25">
      <c r="A1881" s="93" t="s">
        <v>1520</v>
      </c>
      <c r="B1881" s="68" t="s">
        <v>1418</v>
      </c>
      <c r="C1881" s="351" t="s">
        <v>1419</v>
      </c>
      <c r="D1881" s="351">
        <v>267</v>
      </c>
      <c r="E1881" s="351">
        <v>40</v>
      </c>
      <c r="F1881" s="63">
        <v>40</v>
      </c>
      <c r="H1881" s="419"/>
      <c r="I1881" s="428"/>
    </row>
    <row r="1882" spans="1:9" ht="15.75" x14ac:dyDescent="0.25">
      <c r="A1882" s="93" t="s">
        <v>1520</v>
      </c>
      <c r="B1882" s="68" t="s">
        <v>1418</v>
      </c>
      <c r="C1882" s="351" t="s">
        <v>1419</v>
      </c>
      <c r="D1882" s="351">
        <v>268</v>
      </c>
      <c r="E1882" s="351">
        <v>40</v>
      </c>
      <c r="F1882" s="63">
        <v>35</v>
      </c>
      <c r="H1882" s="419"/>
      <c r="I1882" s="428"/>
    </row>
    <row r="1883" spans="1:9" ht="15.75" x14ac:dyDescent="0.25">
      <c r="A1883" s="93" t="s">
        <v>1521</v>
      </c>
      <c r="B1883" s="68" t="s">
        <v>1418</v>
      </c>
      <c r="C1883" s="351" t="s">
        <v>1419</v>
      </c>
      <c r="D1883" s="351">
        <v>218</v>
      </c>
      <c r="E1883" s="351">
        <v>63</v>
      </c>
      <c r="F1883" s="63">
        <v>56</v>
      </c>
      <c r="H1883" s="419"/>
      <c r="I1883" s="428"/>
    </row>
    <row r="1884" spans="1:9" ht="15.75" x14ac:dyDescent="0.25">
      <c r="A1884" s="93" t="s">
        <v>343</v>
      </c>
      <c r="B1884" s="68" t="s">
        <v>1418</v>
      </c>
      <c r="C1884" s="351" t="s">
        <v>1419</v>
      </c>
      <c r="D1884" s="351">
        <v>219</v>
      </c>
      <c r="E1884" s="351">
        <v>100</v>
      </c>
      <c r="F1884" s="63">
        <v>81</v>
      </c>
      <c r="H1884" s="419"/>
      <c r="I1884" s="428"/>
    </row>
    <row r="1885" spans="1:9" ht="15.75" x14ac:dyDescent="0.25">
      <c r="A1885" s="93" t="s">
        <v>343</v>
      </c>
      <c r="B1885" s="68" t="s">
        <v>1418</v>
      </c>
      <c r="C1885" s="351" t="s">
        <v>1419</v>
      </c>
      <c r="D1885" s="351">
        <v>221</v>
      </c>
      <c r="E1885" s="351">
        <v>40</v>
      </c>
      <c r="F1885" s="63">
        <v>28</v>
      </c>
      <c r="H1885" s="419"/>
      <c r="I1885" s="417"/>
    </row>
    <row r="1886" spans="1:9" ht="15.75" x14ac:dyDescent="0.25">
      <c r="A1886" s="93" t="s">
        <v>1521</v>
      </c>
      <c r="B1886" s="68" t="s">
        <v>1418</v>
      </c>
      <c r="C1886" s="351" t="s">
        <v>1419</v>
      </c>
      <c r="D1886" s="351">
        <v>222</v>
      </c>
      <c r="E1886" s="351">
        <v>63</v>
      </c>
      <c r="F1886" s="63">
        <v>62</v>
      </c>
      <c r="H1886" s="419"/>
      <c r="I1886" s="428"/>
    </row>
    <row r="1887" spans="1:9" ht="15.75" x14ac:dyDescent="0.25">
      <c r="A1887" s="93" t="s">
        <v>1521</v>
      </c>
      <c r="B1887" s="68" t="s">
        <v>1418</v>
      </c>
      <c r="C1887" s="351" t="s">
        <v>1419</v>
      </c>
      <c r="D1887" s="351">
        <v>223</v>
      </c>
      <c r="E1887" s="351">
        <v>40</v>
      </c>
      <c r="F1887" s="63">
        <v>37</v>
      </c>
      <c r="H1887" s="419"/>
      <c r="I1887" s="428"/>
    </row>
    <row r="1888" spans="1:9" ht="15.75" x14ac:dyDescent="0.25">
      <c r="A1888" s="93" t="s">
        <v>1521</v>
      </c>
      <c r="B1888" s="68" t="s">
        <v>1418</v>
      </c>
      <c r="C1888" s="351" t="s">
        <v>1419</v>
      </c>
      <c r="D1888" s="351">
        <v>224</v>
      </c>
      <c r="E1888" s="351">
        <v>40</v>
      </c>
      <c r="F1888" s="63">
        <v>35</v>
      </c>
      <c r="H1888" s="419"/>
      <c r="I1888" s="417"/>
    </row>
    <row r="1889" spans="1:9" ht="15.75" x14ac:dyDescent="0.25">
      <c r="A1889" s="93" t="s">
        <v>344</v>
      </c>
      <c r="B1889" s="68" t="s">
        <v>1418</v>
      </c>
      <c r="C1889" s="351" t="s">
        <v>1419</v>
      </c>
      <c r="D1889" s="351">
        <v>225</v>
      </c>
      <c r="E1889" s="351">
        <v>250</v>
      </c>
      <c r="F1889" s="63">
        <v>248</v>
      </c>
      <c r="H1889" s="419"/>
      <c r="I1889" s="428"/>
    </row>
    <row r="1890" spans="1:9" ht="15.75" x14ac:dyDescent="0.25">
      <c r="A1890" s="93" t="s">
        <v>345</v>
      </c>
      <c r="B1890" s="68" t="s">
        <v>1418</v>
      </c>
      <c r="C1890" s="351" t="s">
        <v>1419</v>
      </c>
      <c r="D1890" s="351">
        <v>226</v>
      </c>
      <c r="E1890" s="351">
        <v>100</v>
      </c>
      <c r="F1890" s="63">
        <v>35</v>
      </c>
      <c r="H1890" s="419"/>
      <c r="I1890" s="428"/>
    </row>
    <row r="1891" spans="1:9" ht="15.75" x14ac:dyDescent="0.25">
      <c r="A1891" s="93" t="s">
        <v>1521</v>
      </c>
      <c r="B1891" s="68" t="s">
        <v>1418</v>
      </c>
      <c r="C1891" s="351" t="s">
        <v>1419</v>
      </c>
      <c r="D1891" s="351">
        <v>227</v>
      </c>
      <c r="E1891" s="351">
        <v>63</v>
      </c>
      <c r="F1891" s="63">
        <v>56</v>
      </c>
      <c r="H1891" s="419"/>
      <c r="I1891" s="428"/>
    </row>
    <row r="1892" spans="1:9" ht="15.75" x14ac:dyDescent="0.25">
      <c r="A1892" s="93" t="s">
        <v>1521</v>
      </c>
      <c r="B1892" s="68" t="s">
        <v>1418</v>
      </c>
      <c r="C1892" s="351" t="s">
        <v>1419</v>
      </c>
      <c r="D1892" s="351">
        <v>228</v>
      </c>
      <c r="E1892" s="351">
        <v>63</v>
      </c>
      <c r="F1892" s="63">
        <v>58</v>
      </c>
      <c r="H1892" s="419"/>
      <c r="I1892" s="428"/>
    </row>
    <row r="1893" spans="1:9" ht="15.75" x14ac:dyDescent="0.25">
      <c r="A1893" s="93" t="s">
        <v>1521</v>
      </c>
      <c r="B1893" s="68" t="s">
        <v>1418</v>
      </c>
      <c r="C1893" s="351" t="s">
        <v>1419</v>
      </c>
      <c r="D1893" s="351" t="s">
        <v>433</v>
      </c>
      <c r="E1893" s="351">
        <v>25</v>
      </c>
      <c r="F1893" s="63">
        <v>17</v>
      </c>
      <c r="H1893" s="419"/>
      <c r="I1893" s="428"/>
    </row>
    <row r="1894" spans="1:9" ht="15.75" x14ac:dyDescent="0.25">
      <c r="A1894" s="93" t="s">
        <v>1522</v>
      </c>
      <c r="B1894" s="68" t="s">
        <v>1418</v>
      </c>
      <c r="C1894" s="351" t="s">
        <v>1419</v>
      </c>
      <c r="D1894" s="351">
        <v>229</v>
      </c>
      <c r="E1894" s="351">
        <v>250</v>
      </c>
      <c r="F1894" s="63">
        <v>192</v>
      </c>
      <c r="H1894" s="419"/>
      <c r="I1894" s="428"/>
    </row>
    <row r="1895" spans="1:9" ht="15.75" x14ac:dyDescent="0.25">
      <c r="A1895" s="93" t="s">
        <v>1522</v>
      </c>
      <c r="B1895" s="68" t="s">
        <v>1418</v>
      </c>
      <c r="C1895" s="351" t="s">
        <v>1419</v>
      </c>
      <c r="D1895" s="351">
        <v>230</v>
      </c>
      <c r="E1895" s="351">
        <v>250</v>
      </c>
      <c r="F1895" s="63">
        <v>170</v>
      </c>
      <c r="H1895" s="419"/>
      <c r="I1895" s="428"/>
    </row>
    <row r="1896" spans="1:9" ht="15.75" x14ac:dyDescent="0.25">
      <c r="A1896" s="93" t="s">
        <v>1522</v>
      </c>
      <c r="B1896" s="68" t="s">
        <v>1418</v>
      </c>
      <c r="C1896" s="351" t="s">
        <v>1419</v>
      </c>
      <c r="D1896" s="351">
        <v>231</v>
      </c>
      <c r="E1896" s="351">
        <v>160</v>
      </c>
      <c r="F1896" s="63">
        <v>94</v>
      </c>
      <c r="H1896" s="419"/>
      <c r="I1896" s="428"/>
    </row>
    <row r="1897" spans="1:9" ht="15.75" x14ac:dyDescent="0.25">
      <c r="A1897" s="93" t="s">
        <v>1522</v>
      </c>
      <c r="B1897" s="68" t="s">
        <v>1418</v>
      </c>
      <c r="C1897" s="351" t="s">
        <v>1419</v>
      </c>
      <c r="D1897" s="351">
        <v>232</v>
      </c>
      <c r="E1897" s="351">
        <v>160</v>
      </c>
      <c r="F1897" s="63">
        <v>98</v>
      </c>
      <c r="H1897" s="419"/>
      <c r="I1897" s="428"/>
    </row>
    <row r="1898" spans="1:9" ht="15.75" x14ac:dyDescent="0.25">
      <c r="A1898" s="93" t="s">
        <v>1522</v>
      </c>
      <c r="B1898" s="68" t="s">
        <v>1418</v>
      </c>
      <c r="C1898" s="351" t="s">
        <v>1419</v>
      </c>
      <c r="D1898" s="351">
        <v>233</v>
      </c>
      <c r="E1898" s="351">
        <v>160</v>
      </c>
      <c r="F1898" s="63">
        <v>98</v>
      </c>
      <c r="H1898" s="419"/>
      <c r="I1898" s="428"/>
    </row>
    <row r="1899" spans="1:9" ht="15.75" x14ac:dyDescent="0.25">
      <c r="A1899" s="93" t="s">
        <v>1522</v>
      </c>
      <c r="B1899" s="68" t="s">
        <v>1418</v>
      </c>
      <c r="C1899" s="351" t="s">
        <v>1419</v>
      </c>
      <c r="D1899" s="351">
        <v>235</v>
      </c>
      <c r="E1899" s="351">
        <v>250</v>
      </c>
      <c r="F1899" s="63">
        <v>201</v>
      </c>
      <c r="H1899" s="419"/>
      <c r="I1899" s="428"/>
    </row>
    <row r="1900" spans="1:9" ht="15.75" x14ac:dyDescent="0.25">
      <c r="A1900" s="93" t="s">
        <v>1522</v>
      </c>
      <c r="B1900" s="68" t="s">
        <v>1418</v>
      </c>
      <c r="C1900" s="351" t="s">
        <v>1419</v>
      </c>
      <c r="D1900" s="351">
        <v>236</v>
      </c>
      <c r="E1900" s="351">
        <v>160</v>
      </c>
      <c r="F1900" s="63">
        <v>132</v>
      </c>
      <c r="H1900" s="419"/>
      <c r="I1900" s="428"/>
    </row>
    <row r="1901" spans="1:9" ht="15.75" x14ac:dyDescent="0.25">
      <c r="A1901" s="93" t="s">
        <v>1523</v>
      </c>
      <c r="B1901" s="68" t="s">
        <v>1418</v>
      </c>
      <c r="C1901" s="351" t="s">
        <v>1419</v>
      </c>
      <c r="D1901" s="351">
        <v>240</v>
      </c>
      <c r="E1901" s="351">
        <v>250</v>
      </c>
      <c r="F1901" s="63">
        <v>161</v>
      </c>
      <c r="H1901" s="419"/>
      <c r="I1901" s="428"/>
    </row>
    <row r="1902" spans="1:9" ht="15.75" x14ac:dyDescent="0.25">
      <c r="A1902" s="93" t="s">
        <v>1521</v>
      </c>
      <c r="B1902" s="68" t="s">
        <v>1418</v>
      </c>
      <c r="C1902" s="351" t="s">
        <v>1419</v>
      </c>
      <c r="D1902" s="351">
        <v>241</v>
      </c>
      <c r="E1902" s="351">
        <v>63</v>
      </c>
      <c r="F1902" s="63">
        <v>53</v>
      </c>
      <c r="H1902" s="419"/>
      <c r="I1902" s="428"/>
    </row>
    <row r="1903" spans="1:9" ht="15.75" x14ac:dyDescent="0.25">
      <c r="A1903" s="93" t="s">
        <v>1521</v>
      </c>
      <c r="B1903" s="68" t="s">
        <v>1418</v>
      </c>
      <c r="C1903" s="351" t="s">
        <v>1419</v>
      </c>
      <c r="D1903" s="351">
        <v>242</v>
      </c>
      <c r="E1903" s="351">
        <v>63</v>
      </c>
      <c r="F1903" s="63">
        <v>57</v>
      </c>
      <c r="H1903" s="419"/>
      <c r="I1903" s="428"/>
    </row>
    <row r="1904" spans="1:9" ht="15.75" x14ac:dyDescent="0.25">
      <c r="A1904" s="93" t="s">
        <v>1521</v>
      </c>
      <c r="B1904" s="68" t="s">
        <v>1418</v>
      </c>
      <c r="C1904" s="351" t="s">
        <v>1419</v>
      </c>
      <c r="D1904" s="351">
        <v>244</v>
      </c>
      <c r="E1904" s="351">
        <v>63</v>
      </c>
      <c r="F1904" s="63">
        <v>35</v>
      </c>
      <c r="H1904" s="419"/>
      <c r="I1904" s="428"/>
    </row>
    <row r="1905" spans="1:9" ht="15.75" x14ac:dyDescent="0.25">
      <c r="A1905" s="93" t="s">
        <v>1521</v>
      </c>
      <c r="B1905" s="68" t="s">
        <v>1418</v>
      </c>
      <c r="C1905" s="351" t="s">
        <v>1419</v>
      </c>
      <c r="D1905" s="351">
        <v>245</v>
      </c>
      <c r="E1905" s="351">
        <v>40</v>
      </c>
      <c r="F1905" s="63">
        <v>35</v>
      </c>
      <c r="H1905" s="419"/>
      <c r="I1905" s="428"/>
    </row>
    <row r="1906" spans="1:9" ht="15.75" x14ac:dyDescent="0.25">
      <c r="A1906" s="93" t="s">
        <v>1521</v>
      </c>
      <c r="B1906" s="68" t="s">
        <v>1418</v>
      </c>
      <c r="C1906" s="351" t="s">
        <v>1419</v>
      </c>
      <c r="D1906" s="351">
        <v>246</v>
      </c>
      <c r="E1906" s="351">
        <v>63</v>
      </c>
      <c r="F1906" s="63">
        <v>55</v>
      </c>
      <c r="H1906" s="419"/>
      <c r="I1906" s="428"/>
    </row>
    <row r="1907" spans="1:9" ht="15.75" x14ac:dyDescent="0.25">
      <c r="A1907" s="93" t="s">
        <v>1521</v>
      </c>
      <c r="B1907" s="68" t="s">
        <v>1418</v>
      </c>
      <c r="C1907" s="351" t="s">
        <v>1419</v>
      </c>
      <c r="D1907" s="351">
        <v>247</v>
      </c>
      <c r="E1907" s="351">
        <v>63</v>
      </c>
      <c r="F1907" s="63">
        <v>56</v>
      </c>
      <c r="H1907" s="419"/>
      <c r="I1907" s="428"/>
    </row>
    <row r="1908" spans="1:9" ht="15.75" x14ac:dyDescent="0.25">
      <c r="A1908" s="93" t="s">
        <v>1521</v>
      </c>
      <c r="B1908" s="68" t="s">
        <v>1418</v>
      </c>
      <c r="C1908" s="351" t="s">
        <v>1419</v>
      </c>
      <c r="D1908" s="351">
        <v>248</v>
      </c>
      <c r="E1908" s="351">
        <v>63</v>
      </c>
      <c r="F1908" s="63">
        <v>59</v>
      </c>
      <c r="H1908" s="419"/>
      <c r="I1908" s="428"/>
    </row>
    <row r="1909" spans="1:9" ht="15.75" x14ac:dyDescent="0.25">
      <c r="A1909" s="93" t="s">
        <v>1521</v>
      </c>
      <c r="B1909" s="68" t="s">
        <v>1418</v>
      </c>
      <c r="C1909" s="351" t="s">
        <v>1419</v>
      </c>
      <c r="D1909" s="351">
        <v>250</v>
      </c>
      <c r="E1909" s="351">
        <v>40</v>
      </c>
      <c r="F1909" s="63">
        <v>35</v>
      </c>
      <c r="H1909" s="419"/>
      <c r="I1909" s="428"/>
    </row>
    <row r="1910" spans="1:9" ht="15.75" x14ac:dyDescent="0.25">
      <c r="A1910" s="93" t="s">
        <v>1521</v>
      </c>
      <c r="B1910" s="68" t="s">
        <v>1418</v>
      </c>
      <c r="C1910" s="351" t="s">
        <v>1419</v>
      </c>
      <c r="D1910" s="351">
        <v>251</v>
      </c>
      <c r="E1910" s="351">
        <v>40</v>
      </c>
      <c r="F1910" s="63">
        <v>32</v>
      </c>
      <c r="H1910" s="419"/>
      <c r="I1910" s="417"/>
    </row>
    <row r="1911" spans="1:9" ht="15.75" x14ac:dyDescent="0.25">
      <c r="A1911" s="93" t="s">
        <v>1521</v>
      </c>
      <c r="B1911" s="68" t="s">
        <v>1418</v>
      </c>
      <c r="C1911" s="351" t="s">
        <v>1419</v>
      </c>
      <c r="D1911" s="351">
        <v>252</v>
      </c>
      <c r="E1911" s="351">
        <v>40</v>
      </c>
      <c r="F1911" s="63">
        <v>38</v>
      </c>
      <c r="H1911" s="419"/>
      <c r="I1911" s="417"/>
    </row>
    <row r="1912" spans="1:9" ht="15.75" x14ac:dyDescent="0.25">
      <c r="A1912" s="93" t="s">
        <v>1521</v>
      </c>
      <c r="B1912" s="68" t="s">
        <v>1418</v>
      </c>
      <c r="C1912" s="351" t="s">
        <v>1419</v>
      </c>
      <c r="D1912" s="351">
        <v>253</v>
      </c>
      <c r="E1912" s="351">
        <v>40</v>
      </c>
      <c r="F1912" s="63">
        <v>38</v>
      </c>
      <c r="H1912" s="419"/>
      <c r="I1912" s="428"/>
    </row>
    <row r="1913" spans="1:9" ht="15.75" x14ac:dyDescent="0.25">
      <c r="A1913" s="93" t="s">
        <v>1521</v>
      </c>
      <c r="B1913" s="68" t="s">
        <v>1418</v>
      </c>
      <c r="C1913" s="351" t="s">
        <v>1419</v>
      </c>
      <c r="D1913" s="351">
        <v>254</v>
      </c>
      <c r="E1913" s="351">
        <v>40</v>
      </c>
      <c r="F1913" s="63">
        <v>33</v>
      </c>
      <c r="H1913" s="419"/>
      <c r="I1913" s="428"/>
    </row>
    <row r="1914" spans="1:9" ht="15.75" x14ac:dyDescent="0.25">
      <c r="A1914" s="93" t="s">
        <v>1521</v>
      </c>
      <c r="B1914" s="68" t="s">
        <v>1418</v>
      </c>
      <c r="C1914" s="351" t="s">
        <v>1419</v>
      </c>
      <c r="D1914" s="351">
        <v>255</v>
      </c>
      <c r="E1914" s="351">
        <v>40</v>
      </c>
      <c r="F1914" s="63">
        <v>32</v>
      </c>
      <c r="H1914" s="419"/>
      <c r="I1914" s="428"/>
    </row>
    <row r="1915" spans="1:9" ht="15.75" x14ac:dyDescent="0.25">
      <c r="A1915" s="93" t="s">
        <v>1521</v>
      </c>
      <c r="B1915" s="68" t="s">
        <v>1418</v>
      </c>
      <c r="C1915" s="351" t="s">
        <v>1419</v>
      </c>
      <c r="D1915" s="351">
        <v>256</v>
      </c>
      <c r="E1915" s="351">
        <v>40</v>
      </c>
      <c r="F1915" s="63">
        <v>32</v>
      </c>
      <c r="H1915" s="419"/>
      <c r="I1915" s="417"/>
    </row>
    <row r="1916" spans="1:9" ht="15.75" x14ac:dyDescent="0.25">
      <c r="A1916" s="93" t="s">
        <v>1524</v>
      </c>
      <c r="B1916" s="68" t="s">
        <v>1418</v>
      </c>
      <c r="C1916" s="351" t="s">
        <v>1419</v>
      </c>
      <c r="D1916" s="351">
        <v>270</v>
      </c>
      <c r="E1916" s="351">
        <v>160</v>
      </c>
      <c r="F1916" s="63">
        <v>158</v>
      </c>
      <c r="H1916" s="419"/>
      <c r="I1916" s="428"/>
    </row>
    <row r="1917" spans="1:9" ht="15.75" x14ac:dyDescent="0.25">
      <c r="A1917" s="93" t="s">
        <v>1524</v>
      </c>
      <c r="B1917" s="68" t="s">
        <v>1418</v>
      </c>
      <c r="C1917" s="351" t="s">
        <v>1419</v>
      </c>
      <c r="D1917" s="351">
        <v>273</v>
      </c>
      <c r="E1917" s="351">
        <v>63</v>
      </c>
      <c r="F1917" s="63">
        <v>54</v>
      </c>
      <c r="H1917" s="419"/>
      <c r="I1917" s="428"/>
    </row>
    <row r="1918" spans="1:9" ht="15.75" x14ac:dyDescent="0.25">
      <c r="A1918" s="93" t="s">
        <v>1524</v>
      </c>
      <c r="B1918" s="68" t="s">
        <v>1418</v>
      </c>
      <c r="C1918" s="351" t="s">
        <v>1419</v>
      </c>
      <c r="D1918" s="351">
        <v>274</v>
      </c>
      <c r="E1918" s="351">
        <v>100</v>
      </c>
      <c r="F1918" s="63">
        <v>88</v>
      </c>
      <c r="H1918" s="419"/>
      <c r="I1918" s="428"/>
    </row>
    <row r="1919" spans="1:9" ht="15.75" x14ac:dyDescent="0.25">
      <c r="A1919" s="93" t="s">
        <v>1524</v>
      </c>
      <c r="B1919" s="68" t="s">
        <v>1418</v>
      </c>
      <c r="C1919" s="351" t="s">
        <v>1419</v>
      </c>
      <c r="D1919" s="351">
        <v>275</v>
      </c>
      <c r="E1919" s="351">
        <v>25</v>
      </c>
      <c r="F1919" s="63">
        <v>22</v>
      </c>
      <c r="H1919" s="419"/>
      <c r="I1919" s="428"/>
    </row>
    <row r="1920" spans="1:9" ht="15.75" x14ac:dyDescent="0.25">
      <c r="A1920" s="93" t="s">
        <v>1524</v>
      </c>
      <c r="B1920" s="68" t="s">
        <v>1418</v>
      </c>
      <c r="C1920" s="351" t="s">
        <v>1419</v>
      </c>
      <c r="D1920" s="351">
        <v>276</v>
      </c>
      <c r="E1920" s="351">
        <v>63</v>
      </c>
      <c r="F1920" s="63">
        <v>55</v>
      </c>
      <c r="H1920" s="419"/>
      <c r="I1920" s="428"/>
    </row>
    <row r="1921" spans="1:9" ht="15.75" x14ac:dyDescent="0.25">
      <c r="A1921" s="93" t="s">
        <v>1524</v>
      </c>
      <c r="B1921" s="68" t="s">
        <v>1418</v>
      </c>
      <c r="C1921" s="351" t="s">
        <v>1419</v>
      </c>
      <c r="D1921" s="351">
        <v>277</v>
      </c>
      <c r="E1921" s="351">
        <v>100</v>
      </c>
      <c r="F1921" s="63">
        <v>94</v>
      </c>
      <c r="H1921" s="419"/>
      <c r="I1921" s="428"/>
    </row>
    <row r="1922" spans="1:9" ht="15.75" x14ac:dyDescent="0.25">
      <c r="A1922" s="93" t="s">
        <v>1524</v>
      </c>
      <c r="B1922" s="68" t="s">
        <v>1418</v>
      </c>
      <c r="C1922" s="351" t="s">
        <v>1419</v>
      </c>
      <c r="D1922" s="351">
        <v>278</v>
      </c>
      <c r="E1922" s="351">
        <v>160</v>
      </c>
      <c r="F1922" s="63">
        <v>151</v>
      </c>
      <c r="H1922" s="419"/>
      <c r="I1922" s="428"/>
    </row>
    <row r="1923" spans="1:9" ht="15.75" x14ac:dyDescent="0.25">
      <c r="A1923" s="93" t="s">
        <v>1524</v>
      </c>
      <c r="B1923" s="68" t="s">
        <v>1418</v>
      </c>
      <c r="C1923" s="351" t="s">
        <v>1419</v>
      </c>
      <c r="D1923" s="351">
        <v>279</v>
      </c>
      <c r="E1923" s="351">
        <v>63</v>
      </c>
      <c r="F1923" s="63">
        <v>55</v>
      </c>
      <c r="H1923" s="419"/>
      <c r="I1923" s="428"/>
    </row>
    <row r="1924" spans="1:9" ht="15.75" x14ac:dyDescent="0.25">
      <c r="A1924" s="93" t="s">
        <v>1524</v>
      </c>
      <c r="B1924" s="68" t="s">
        <v>1418</v>
      </c>
      <c r="C1924" s="351" t="s">
        <v>1419</v>
      </c>
      <c r="D1924" s="351">
        <v>281</v>
      </c>
      <c r="E1924" s="351">
        <v>100</v>
      </c>
      <c r="F1924" s="63">
        <v>97</v>
      </c>
      <c r="H1924" s="419"/>
      <c r="I1924" s="428"/>
    </row>
    <row r="1925" spans="1:9" ht="15.75" x14ac:dyDescent="0.25">
      <c r="A1925" s="93" t="s">
        <v>1524</v>
      </c>
      <c r="B1925" s="68" t="s">
        <v>1418</v>
      </c>
      <c r="C1925" s="351" t="s">
        <v>1419</v>
      </c>
      <c r="D1925" s="351">
        <v>283</v>
      </c>
      <c r="E1925" s="351">
        <v>40</v>
      </c>
      <c r="F1925" s="63">
        <v>36</v>
      </c>
      <c r="H1925" s="419"/>
      <c r="I1925" s="428"/>
    </row>
    <row r="1926" spans="1:9" ht="15.75" x14ac:dyDescent="0.25">
      <c r="A1926" s="93" t="s">
        <v>1525</v>
      </c>
      <c r="B1926" s="68" t="s">
        <v>1418</v>
      </c>
      <c r="C1926" s="351" t="s">
        <v>1419</v>
      </c>
      <c r="D1926" s="351">
        <v>285</v>
      </c>
      <c r="E1926" s="351">
        <v>100</v>
      </c>
      <c r="F1926" s="63">
        <v>65</v>
      </c>
      <c r="H1926" s="419"/>
      <c r="I1926" s="428"/>
    </row>
    <row r="1927" spans="1:9" ht="15.75" x14ac:dyDescent="0.25">
      <c r="A1927" s="93" t="s">
        <v>1525</v>
      </c>
      <c r="B1927" s="68" t="s">
        <v>1418</v>
      </c>
      <c r="C1927" s="351" t="s">
        <v>1419</v>
      </c>
      <c r="D1927" s="351">
        <v>286</v>
      </c>
      <c r="E1927" s="351">
        <v>250</v>
      </c>
      <c r="F1927" s="63">
        <v>235</v>
      </c>
      <c r="H1927" s="419"/>
      <c r="I1927" s="428"/>
    </row>
    <row r="1928" spans="1:9" ht="15.75" x14ac:dyDescent="0.25">
      <c r="A1928" s="93" t="s">
        <v>1525</v>
      </c>
      <c r="B1928" s="68" t="s">
        <v>1418</v>
      </c>
      <c r="C1928" s="351" t="s">
        <v>1419</v>
      </c>
      <c r="D1928" s="351">
        <v>287</v>
      </c>
      <c r="E1928" s="351">
        <v>250</v>
      </c>
      <c r="F1928" s="63">
        <v>235</v>
      </c>
      <c r="H1928" s="419"/>
      <c r="I1928" s="428"/>
    </row>
    <row r="1929" spans="1:9" ht="15.75" x14ac:dyDescent="0.25">
      <c r="A1929" s="93" t="s">
        <v>1525</v>
      </c>
      <c r="B1929" s="68" t="s">
        <v>1418</v>
      </c>
      <c r="C1929" s="351" t="s">
        <v>1419</v>
      </c>
      <c r="D1929" s="351">
        <v>288</v>
      </c>
      <c r="E1929" s="351">
        <v>250</v>
      </c>
      <c r="F1929" s="63">
        <v>212</v>
      </c>
      <c r="H1929" s="419"/>
      <c r="I1929" s="428"/>
    </row>
    <row r="1930" spans="1:9" ht="15.75" x14ac:dyDescent="0.25">
      <c r="A1930" s="93" t="s">
        <v>1525</v>
      </c>
      <c r="B1930" s="68" t="s">
        <v>1418</v>
      </c>
      <c r="C1930" s="351" t="s">
        <v>1419</v>
      </c>
      <c r="D1930" s="351">
        <v>289</v>
      </c>
      <c r="E1930" s="351">
        <v>100</v>
      </c>
      <c r="F1930" s="63">
        <v>68</v>
      </c>
      <c r="H1930" s="419"/>
      <c r="I1930" s="428"/>
    </row>
    <row r="1931" spans="1:9" ht="15.75" x14ac:dyDescent="0.25">
      <c r="A1931" s="93" t="s">
        <v>1525</v>
      </c>
      <c r="B1931" s="68" t="s">
        <v>1418</v>
      </c>
      <c r="C1931" s="351" t="s">
        <v>1419</v>
      </c>
      <c r="D1931" s="351">
        <v>290</v>
      </c>
      <c r="E1931" s="351">
        <v>250</v>
      </c>
      <c r="F1931" s="63">
        <v>210</v>
      </c>
      <c r="H1931" s="419"/>
      <c r="I1931" s="428"/>
    </row>
    <row r="1932" spans="1:9" ht="15.75" x14ac:dyDescent="0.25">
      <c r="A1932" s="93" t="s">
        <v>1524</v>
      </c>
      <c r="B1932" s="68" t="s">
        <v>1418</v>
      </c>
      <c r="C1932" s="351" t="s">
        <v>1419</v>
      </c>
      <c r="D1932" s="351">
        <v>282</v>
      </c>
      <c r="E1932" s="351">
        <v>40</v>
      </c>
      <c r="F1932" s="63">
        <v>35</v>
      </c>
      <c r="H1932" s="419"/>
      <c r="I1932" s="428"/>
    </row>
    <row r="1933" spans="1:9" ht="15.75" x14ac:dyDescent="0.25">
      <c r="A1933" s="93" t="s">
        <v>1524</v>
      </c>
      <c r="B1933" s="68" t="s">
        <v>1418</v>
      </c>
      <c r="C1933" s="351" t="s">
        <v>1419</v>
      </c>
      <c r="D1933" s="351">
        <v>292</v>
      </c>
      <c r="E1933" s="351">
        <v>63</v>
      </c>
      <c r="F1933" s="63">
        <v>55</v>
      </c>
      <c r="H1933" s="419"/>
      <c r="I1933" s="428"/>
    </row>
    <row r="1934" spans="1:9" ht="15.75" x14ac:dyDescent="0.25">
      <c r="A1934" s="93" t="s">
        <v>1524</v>
      </c>
      <c r="B1934" s="68" t="s">
        <v>1418</v>
      </c>
      <c r="C1934" s="351" t="s">
        <v>1419</v>
      </c>
      <c r="D1934" s="351">
        <v>293</v>
      </c>
      <c r="E1934" s="351">
        <v>40</v>
      </c>
      <c r="F1934" s="63">
        <v>37</v>
      </c>
      <c r="H1934" s="419"/>
      <c r="I1934" s="428"/>
    </row>
    <row r="1935" spans="1:9" ht="15.75" x14ac:dyDescent="0.25">
      <c r="A1935" s="93" t="s">
        <v>1524</v>
      </c>
      <c r="B1935" s="68" t="s">
        <v>1418</v>
      </c>
      <c r="C1935" s="351" t="s">
        <v>1419</v>
      </c>
      <c r="D1935" s="351">
        <v>294</v>
      </c>
      <c r="E1935" s="351">
        <v>25</v>
      </c>
      <c r="F1935" s="63">
        <v>17</v>
      </c>
      <c r="H1935" s="419"/>
      <c r="I1935" s="428"/>
    </row>
    <row r="1936" spans="1:9" ht="15.75" x14ac:dyDescent="0.25">
      <c r="A1936" s="93" t="s">
        <v>1524</v>
      </c>
      <c r="B1936" s="68" t="s">
        <v>1418</v>
      </c>
      <c r="C1936" s="351" t="s">
        <v>1419</v>
      </c>
      <c r="D1936" s="351">
        <v>295</v>
      </c>
      <c r="E1936" s="351">
        <v>25</v>
      </c>
      <c r="F1936" s="63">
        <v>15</v>
      </c>
      <c r="H1936" s="419"/>
      <c r="I1936" s="428"/>
    </row>
    <row r="1937" spans="1:9" ht="15.75" x14ac:dyDescent="0.25">
      <c r="A1937" s="93" t="s">
        <v>1524</v>
      </c>
      <c r="B1937" s="68" t="s">
        <v>1418</v>
      </c>
      <c r="C1937" s="351" t="s">
        <v>1419</v>
      </c>
      <c r="D1937" s="351">
        <v>296</v>
      </c>
      <c r="E1937" s="351">
        <v>63</v>
      </c>
      <c r="F1937" s="63">
        <v>60</v>
      </c>
      <c r="H1937" s="419"/>
      <c r="I1937" s="428"/>
    </row>
    <row r="1938" spans="1:9" ht="15.75" x14ac:dyDescent="0.25">
      <c r="A1938" s="93" t="s">
        <v>1524</v>
      </c>
      <c r="B1938" s="68" t="s">
        <v>1418</v>
      </c>
      <c r="C1938" s="351" t="s">
        <v>1419</v>
      </c>
      <c r="D1938" s="351">
        <v>297</v>
      </c>
      <c r="E1938" s="351">
        <v>100</v>
      </c>
      <c r="F1938" s="63">
        <v>94</v>
      </c>
      <c r="H1938" s="419"/>
      <c r="I1938" s="428"/>
    </row>
    <row r="1939" spans="1:9" ht="15.75" x14ac:dyDescent="0.25">
      <c r="A1939" s="93" t="s">
        <v>1524</v>
      </c>
      <c r="B1939" s="68" t="s">
        <v>1418</v>
      </c>
      <c r="C1939" s="351" t="s">
        <v>1419</v>
      </c>
      <c r="D1939" s="351">
        <v>298</v>
      </c>
      <c r="E1939" s="351">
        <v>100</v>
      </c>
      <c r="F1939" s="63">
        <v>88</v>
      </c>
      <c r="H1939" s="419"/>
      <c r="I1939" s="428"/>
    </row>
    <row r="1940" spans="1:9" ht="15.75" x14ac:dyDescent="0.25">
      <c r="A1940" s="93" t="s">
        <v>1524</v>
      </c>
      <c r="B1940" s="68" t="s">
        <v>1418</v>
      </c>
      <c r="C1940" s="351" t="s">
        <v>1419</v>
      </c>
      <c r="D1940" s="351">
        <v>299</v>
      </c>
      <c r="E1940" s="351">
        <v>63</v>
      </c>
      <c r="F1940" s="63">
        <v>55</v>
      </c>
      <c r="H1940" s="419"/>
      <c r="I1940" s="428"/>
    </row>
    <row r="1941" spans="1:9" ht="15.75" x14ac:dyDescent="0.25">
      <c r="A1941" s="93" t="s">
        <v>1524</v>
      </c>
      <c r="B1941" s="68" t="s">
        <v>1418</v>
      </c>
      <c r="C1941" s="351" t="s">
        <v>1419</v>
      </c>
      <c r="D1941" s="351">
        <v>300</v>
      </c>
      <c r="E1941" s="351">
        <v>63</v>
      </c>
      <c r="F1941" s="63">
        <v>52</v>
      </c>
      <c r="H1941" s="419"/>
      <c r="I1941" s="428"/>
    </row>
    <row r="1942" spans="1:9" ht="15.75" x14ac:dyDescent="0.25">
      <c r="A1942" s="93" t="s">
        <v>1524</v>
      </c>
      <c r="B1942" s="68" t="s">
        <v>1418</v>
      </c>
      <c r="C1942" s="351" t="s">
        <v>1419</v>
      </c>
      <c r="D1942" s="351">
        <v>301</v>
      </c>
      <c r="E1942" s="351">
        <v>25</v>
      </c>
      <c r="F1942" s="63">
        <v>22</v>
      </c>
      <c r="H1942" s="419"/>
      <c r="I1942" s="428"/>
    </row>
    <row r="1943" spans="1:9" ht="15.75" x14ac:dyDescent="0.25">
      <c r="A1943" s="93" t="s">
        <v>1526</v>
      </c>
      <c r="B1943" s="68" t="s">
        <v>1418</v>
      </c>
      <c r="C1943" s="351" t="s">
        <v>1419</v>
      </c>
      <c r="D1943" s="351">
        <v>302</v>
      </c>
      <c r="E1943" s="351">
        <v>160</v>
      </c>
      <c r="F1943" s="63">
        <v>131</v>
      </c>
      <c r="H1943" s="419"/>
      <c r="I1943" s="428"/>
    </row>
    <row r="1944" spans="1:9" ht="15.75" x14ac:dyDescent="0.25">
      <c r="A1944" s="93" t="s">
        <v>1524</v>
      </c>
      <c r="B1944" s="68" t="s">
        <v>1418</v>
      </c>
      <c r="C1944" s="351" t="s">
        <v>1419</v>
      </c>
      <c r="D1944" s="351">
        <v>303</v>
      </c>
      <c r="E1944" s="351">
        <v>40</v>
      </c>
      <c r="F1944" s="63">
        <v>28</v>
      </c>
      <c r="H1944" s="419"/>
      <c r="I1944" s="428"/>
    </row>
    <row r="1945" spans="1:9" ht="15.75" x14ac:dyDescent="0.25">
      <c r="A1945" s="93" t="s">
        <v>1524</v>
      </c>
      <c r="B1945" s="68" t="s">
        <v>1418</v>
      </c>
      <c r="C1945" s="351" t="s">
        <v>1419</v>
      </c>
      <c r="D1945" s="351">
        <v>304</v>
      </c>
      <c r="E1945" s="351">
        <v>100</v>
      </c>
      <c r="F1945" s="63">
        <v>92</v>
      </c>
      <c r="H1945" s="419"/>
      <c r="I1945" s="428"/>
    </row>
    <row r="1946" spans="1:9" ht="15.75" x14ac:dyDescent="0.25">
      <c r="A1946" s="93" t="s">
        <v>1524</v>
      </c>
      <c r="B1946" s="68" t="s">
        <v>1418</v>
      </c>
      <c r="C1946" s="351" t="s">
        <v>1419</v>
      </c>
      <c r="D1946" s="351">
        <v>305</v>
      </c>
      <c r="E1946" s="351">
        <v>40</v>
      </c>
      <c r="F1946" s="63">
        <v>35</v>
      </c>
      <c r="H1946" s="419"/>
      <c r="I1946" s="428"/>
    </row>
    <row r="1947" spans="1:9" ht="15.75" x14ac:dyDescent="0.25">
      <c r="A1947" s="93" t="s">
        <v>1525</v>
      </c>
      <c r="B1947" s="68" t="s">
        <v>1418</v>
      </c>
      <c r="C1947" s="351" t="s">
        <v>1419</v>
      </c>
      <c r="D1947" s="351">
        <v>308</v>
      </c>
      <c r="E1947" s="351">
        <v>100</v>
      </c>
      <c r="F1947" s="63">
        <v>85</v>
      </c>
      <c r="H1947" s="419"/>
      <c r="I1947" s="428"/>
    </row>
    <row r="1948" spans="1:9" ht="15.75" x14ac:dyDescent="0.25">
      <c r="A1948" s="93" t="s">
        <v>1527</v>
      </c>
      <c r="B1948" s="68" t="s">
        <v>1418</v>
      </c>
      <c r="C1948" s="351" t="s">
        <v>1419</v>
      </c>
      <c r="D1948" s="351">
        <v>348</v>
      </c>
      <c r="E1948" s="351">
        <v>160</v>
      </c>
      <c r="F1948" s="63">
        <v>144</v>
      </c>
      <c r="H1948" s="419"/>
      <c r="I1948" s="428"/>
    </row>
    <row r="1949" spans="1:9" ht="15.75" x14ac:dyDescent="0.25">
      <c r="A1949" s="93" t="s">
        <v>1527</v>
      </c>
      <c r="B1949" s="68" t="s">
        <v>1418</v>
      </c>
      <c r="C1949" s="351" t="s">
        <v>1419</v>
      </c>
      <c r="D1949" s="351">
        <v>354</v>
      </c>
      <c r="E1949" s="351">
        <v>160</v>
      </c>
      <c r="F1949" s="63">
        <v>102</v>
      </c>
      <c r="H1949" s="419"/>
      <c r="I1949" s="428"/>
    </row>
    <row r="1950" spans="1:9" ht="15.75" x14ac:dyDescent="0.25">
      <c r="A1950" s="93" t="s">
        <v>1527</v>
      </c>
      <c r="B1950" s="68" t="s">
        <v>1418</v>
      </c>
      <c r="C1950" s="351" t="s">
        <v>1419</v>
      </c>
      <c r="D1950" s="351">
        <v>355</v>
      </c>
      <c r="E1950" s="351">
        <v>100</v>
      </c>
      <c r="F1950" s="63">
        <v>51</v>
      </c>
      <c r="H1950" s="419"/>
      <c r="I1950" s="428"/>
    </row>
    <row r="1951" spans="1:9" ht="15.75" x14ac:dyDescent="0.25">
      <c r="A1951" s="93" t="s">
        <v>1527</v>
      </c>
      <c r="B1951" s="68" t="s">
        <v>1418</v>
      </c>
      <c r="C1951" s="351" t="s">
        <v>1419</v>
      </c>
      <c r="D1951" s="351">
        <v>357</v>
      </c>
      <c r="E1951" s="351">
        <v>250</v>
      </c>
      <c r="F1951" s="63">
        <v>99</v>
      </c>
      <c r="H1951" s="419"/>
      <c r="I1951" s="428"/>
    </row>
    <row r="1952" spans="1:9" ht="15.75" x14ac:dyDescent="0.25">
      <c r="A1952" s="93" t="s">
        <v>1527</v>
      </c>
      <c r="B1952" s="68" t="s">
        <v>1418</v>
      </c>
      <c r="C1952" s="351" t="s">
        <v>1419</v>
      </c>
      <c r="D1952" s="351">
        <v>358</v>
      </c>
      <c r="E1952" s="351">
        <v>160</v>
      </c>
      <c r="F1952" s="63">
        <v>54</v>
      </c>
      <c r="H1952" s="419"/>
      <c r="I1952" s="428"/>
    </row>
    <row r="1953" spans="1:9" ht="15.75" x14ac:dyDescent="0.25">
      <c r="A1953" s="93" t="s">
        <v>1512</v>
      </c>
      <c r="B1953" s="68" t="s">
        <v>1418</v>
      </c>
      <c r="C1953" s="351" t="s">
        <v>1419</v>
      </c>
      <c r="D1953" s="351">
        <v>360</v>
      </c>
      <c r="E1953" s="351">
        <v>63</v>
      </c>
      <c r="F1953" s="63">
        <v>55</v>
      </c>
      <c r="H1953" s="419"/>
      <c r="I1953" s="428"/>
    </row>
    <row r="1954" spans="1:9" ht="15.75" x14ac:dyDescent="0.25">
      <c r="A1954" s="93" t="s">
        <v>1512</v>
      </c>
      <c r="B1954" s="68" t="s">
        <v>1418</v>
      </c>
      <c r="C1954" s="351" t="s">
        <v>1419</v>
      </c>
      <c r="D1954" s="351">
        <v>361</v>
      </c>
      <c r="E1954" s="351">
        <v>40</v>
      </c>
      <c r="F1954" s="63">
        <v>32</v>
      </c>
      <c r="H1954" s="419"/>
      <c r="I1954" s="428"/>
    </row>
    <row r="1955" spans="1:9" ht="15.75" x14ac:dyDescent="0.25">
      <c r="A1955" s="93" t="s">
        <v>1512</v>
      </c>
      <c r="B1955" s="68" t="s">
        <v>1418</v>
      </c>
      <c r="C1955" s="351" t="s">
        <v>1419</v>
      </c>
      <c r="D1955" s="351">
        <v>362</v>
      </c>
      <c r="E1955" s="351">
        <v>40</v>
      </c>
      <c r="F1955" s="63">
        <v>32</v>
      </c>
      <c r="H1955" s="419"/>
      <c r="I1955" s="428"/>
    </row>
    <row r="1956" spans="1:9" ht="15.75" x14ac:dyDescent="0.25">
      <c r="A1956" s="93" t="s">
        <v>1512</v>
      </c>
      <c r="B1956" s="68" t="s">
        <v>1418</v>
      </c>
      <c r="C1956" s="351" t="s">
        <v>1419</v>
      </c>
      <c r="D1956" s="351">
        <v>363</v>
      </c>
      <c r="E1956" s="351">
        <v>40</v>
      </c>
      <c r="F1956" s="63">
        <v>35</v>
      </c>
      <c r="H1956" s="419"/>
      <c r="I1956" s="417"/>
    </row>
    <row r="1957" spans="1:9" ht="15.75" x14ac:dyDescent="0.25">
      <c r="A1957" s="93" t="s">
        <v>1512</v>
      </c>
      <c r="B1957" s="68" t="s">
        <v>1418</v>
      </c>
      <c r="C1957" s="351" t="s">
        <v>1419</v>
      </c>
      <c r="D1957" s="351">
        <v>365</v>
      </c>
      <c r="E1957" s="351">
        <v>160</v>
      </c>
      <c r="F1957" s="63">
        <v>160</v>
      </c>
      <c r="H1957" s="419"/>
      <c r="I1957" s="428"/>
    </row>
    <row r="1958" spans="1:9" ht="15.75" x14ac:dyDescent="0.25">
      <c r="A1958" s="93" t="s">
        <v>1512</v>
      </c>
      <c r="B1958" s="68" t="s">
        <v>1418</v>
      </c>
      <c r="C1958" s="351" t="s">
        <v>1419</v>
      </c>
      <c r="D1958" s="351">
        <v>367</v>
      </c>
      <c r="E1958" s="351">
        <v>100</v>
      </c>
      <c r="F1958" s="63">
        <v>85</v>
      </c>
      <c r="H1958" s="419"/>
      <c r="I1958" s="417"/>
    </row>
    <row r="1959" spans="1:9" ht="15.75" x14ac:dyDescent="0.25">
      <c r="A1959" s="93" t="s">
        <v>1576</v>
      </c>
      <c r="B1959" s="68" t="s">
        <v>1418</v>
      </c>
      <c r="C1959" s="351" t="s">
        <v>1419</v>
      </c>
      <c r="D1959" s="351">
        <v>44</v>
      </c>
      <c r="E1959" s="351">
        <v>160</v>
      </c>
      <c r="F1959" s="63">
        <v>34.42</v>
      </c>
      <c r="H1959" s="419"/>
      <c r="I1959" s="428"/>
    </row>
    <row r="1960" spans="1:9" ht="15.75" x14ac:dyDescent="0.25">
      <c r="A1960" s="93" t="s">
        <v>1576</v>
      </c>
      <c r="B1960" s="68" t="s">
        <v>1418</v>
      </c>
      <c r="C1960" s="351" t="s">
        <v>1419</v>
      </c>
      <c r="D1960" s="351">
        <v>46</v>
      </c>
      <c r="E1960" s="351">
        <v>400</v>
      </c>
      <c r="F1960" s="63">
        <v>156</v>
      </c>
      <c r="H1960" s="419"/>
      <c r="I1960" s="428"/>
    </row>
    <row r="1961" spans="1:9" ht="15.75" x14ac:dyDescent="0.25">
      <c r="A1961" s="93" t="s">
        <v>1576</v>
      </c>
      <c r="B1961" s="68" t="s">
        <v>1418</v>
      </c>
      <c r="C1961" s="351" t="s">
        <v>1419</v>
      </c>
      <c r="D1961" s="351">
        <v>1</v>
      </c>
      <c r="E1961" s="351">
        <v>630</v>
      </c>
      <c r="F1961" s="63">
        <v>378</v>
      </c>
      <c r="H1961" s="419"/>
      <c r="I1961" s="428"/>
    </row>
    <row r="1962" spans="1:9" ht="15.75" x14ac:dyDescent="0.25">
      <c r="A1962" s="93" t="s">
        <v>1576</v>
      </c>
      <c r="B1962" s="68" t="s">
        <v>1418</v>
      </c>
      <c r="C1962" s="351" t="s">
        <v>1419</v>
      </c>
      <c r="D1962" s="351">
        <v>11</v>
      </c>
      <c r="E1962" s="351">
        <v>400</v>
      </c>
      <c r="F1962" s="63">
        <v>306</v>
      </c>
      <c r="H1962" s="419"/>
      <c r="I1962" s="428"/>
    </row>
    <row r="1963" spans="1:9" ht="15.75" x14ac:dyDescent="0.25">
      <c r="A1963" s="93" t="s">
        <v>1576</v>
      </c>
      <c r="B1963" s="68" t="s">
        <v>1418</v>
      </c>
      <c r="C1963" s="351" t="s">
        <v>1419</v>
      </c>
      <c r="D1963" s="351">
        <v>35</v>
      </c>
      <c r="E1963" s="351">
        <v>250</v>
      </c>
      <c r="F1963" s="63">
        <v>78</v>
      </c>
      <c r="H1963" s="419"/>
      <c r="I1963" s="417"/>
    </row>
    <row r="1964" spans="1:9" ht="15.75" x14ac:dyDescent="0.25">
      <c r="A1964" s="93" t="s">
        <v>1576</v>
      </c>
      <c r="B1964" s="68" t="s">
        <v>1418</v>
      </c>
      <c r="C1964" s="351" t="s">
        <v>1419</v>
      </c>
      <c r="D1964" s="351">
        <v>18</v>
      </c>
      <c r="E1964" s="351">
        <v>37</v>
      </c>
      <c r="F1964" s="63">
        <v>29.11</v>
      </c>
      <c r="H1964" s="419"/>
      <c r="I1964" s="449"/>
    </row>
    <row r="1965" spans="1:9" ht="15.75" x14ac:dyDescent="0.25">
      <c r="A1965" s="93" t="s">
        <v>1576</v>
      </c>
      <c r="B1965" s="68" t="s">
        <v>1418</v>
      </c>
      <c r="C1965" s="351" t="s">
        <v>1419</v>
      </c>
      <c r="D1965" s="351">
        <v>21</v>
      </c>
      <c r="E1965" s="351">
        <v>100</v>
      </c>
      <c r="F1965" s="441">
        <v>90.61</v>
      </c>
      <c r="H1965" s="419"/>
      <c r="I1965" s="450"/>
    </row>
    <row r="1966" spans="1:9" ht="15.75" x14ac:dyDescent="0.25">
      <c r="A1966" s="93" t="s">
        <v>1576</v>
      </c>
      <c r="B1966" s="68" t="s">
        <v>1418</v>
      </c>
      <c r="C1966" s="351" t="s">
        <v>1419</v>
      </c>
      <c r="D1966" s="351">
        <v>24</v>
      </c>
      <c r="E1966" s="351">
        <v>250</v>
      </c>
      <c r="F1966" s="441">
        <v>190.80086580086578</v>
      </c>
      <c r="H1966" s="419"/>
      <c r="I1966" s="450"/>
    </row>
    <row r="1967" spans="1:9" ht="15.75" x14ac:dyDescent="0.25">
      <c r="A1967" s="93" t="s">
        <v>1576</v>
      </c>
      <c r="B1967" s="68" t="s">
        <v>1418</v>
      </c>
      <c r="C1967" s="351" t="s">
        <v>1419</v>
      </c>
      <c r="D1967" s="351">
        <v>25</v>
      </c>
      <c r="E1967" s="351">
        <v>60</v>
      </c>
      <c r="F1967" s="441">
        <v>54.84</v>
      </c>
      <c r="H1967" s="419"/>
      <c r="I1967" s="450"/>
    </row>
    <row r="1968" spans="1:9" ht="15.75" x14ac:dyDescent="0.25">
      <c r="A1968" s="93" t="s">
        <v>1576</v>
      </c>
      <c r="B1968" s="68" t="s">
        <v>1418</v>
      </c>
      <c r="C1968" s="351" t="s">
        <v>1419</v>
      </c>
      <c r="D1968" s="351">
        <v>26</v>
      </c>
      <c r="E1968" s="351">
        <v>180</v>
      </c>
      <c r="F1968" s="441">
        <v>145</v>
      </c>
      <c r="H1968" s="419"/>
      <c r="I1968" s="450"/>
    </row>
    <row r="1969" spans="1:12" ht="15.75" x14ac:dyDescent="0.25">
      <c r="A1969" s="93" t="s">
        <v>1576</v>
      </c>
      <c r="B1969" s="68" t="s">
        <v>1418</v>
      </c>
      <c r="C1969" s="351" t="s">
        <v>1419</v>
      </c>
      <c r="D1969" s="351">
        <v>27</v>
      </c>
      <c r="E1969" s="351">
        <v>100</v>
      </c>
      <c r="F1969" s="441">
        <v>62</v>
      </c>
      <c r="H1969" s="419"/>
      <c r="I1969" s="450"/>
    </row>
    <row r="1970" spans="1:12" s="366" customFormat="1" ht="15.75" x14ac:dyDescent="0.25">
      <c r="A1970" s="93" t="s">
        <v>1576</v>
      </c>
      <c r="B1970" s="68" t="s">
        <v>1418</v>
      </c>
      <c r="C1970" s="351" t="s">
        <v>1419</v>
      </c>
      <c r="D1970" s="351">
        <v>29</v>
      </c>
      <c r="E1970" s="351">
        <v>100</v>
      </c>
      <c r="F1970" s="441">
        <v>30</v>
      </c>
      <c r="G1970" s="64"/>
      <c r="H1970" s="419"/>
      <c r="I1970" s="450"/>
    </row>
    <row r="1971" spans="1:12" s="366" customFormat="1" ht="15.75" x14ac:dyDescent="0.25">
      <c r="A1971" s="93" t="s">
        <v>1576</v>
      </c>
      <c r="B1971" s="68" t="s">
        <v>1418</v>
      </c>
      <c r="C1971" s="351" t="s">
        <v>1419</v>
      </c>
      <c r="D1971" s="351">
        <v>30</v>
      </c>
      <c r="E1971" s="351">
        <v>160</v>
      </c>
      <c r="F1971" s="154">
        <v>68</v>
      </c>
      <c r="G1971" s="64"/>
      <c r="H1971" s="419"/>
      <c r="I1971" s="450"/>
    </row>
    <row r="1972" spans="1:12" ht="15.75" x14ac:dyDescent="0.25">
      <c r="A1972" s="459" t="s">
        <v>1577</v>
      </c>
      <c r="B1972" s="76" t="s">
        <v>1420</v>
      </c>
      <c r="C1972" s="68" t="s">
        <v>1421</v>
      </c>
      <c r="D1972" s="460" t="s">
        <v>841</v>
      </c>
      <c r="E1972" s="460">
        <v>250</v>
      </c>
      <c r="F1972" s="63">
        <v>182</v>
      </c>
      <c r="H1972" s="422"/>
      <c r="I1972" s="452"/>
      <c r="J1972" s="423"/>
      <c r="K1972" s="423"/>
      <c r="L1972" s="418"/>
    </row>
    <row r="1973" spans="1:12" ht="15.75" x14ac:dyDescent="0.25">
      <c r="A1973" s="459" t="s">
        <v>1578</v>
      </c>
      <c r="B1973" s="76" t="s">
        <v>1420</v>
      </c>
      <c r="C1973" s="68" t="s">
        <v>1421</v>
      </c>
      <c r="D1973" s="460">
        <v>3</v>
      </c>
      <c r="E1973" s="460">
        <v>250</v>
      </c>
      <c r="F1973" s="63">
        <v>130</v>
      </c>
      <c r="H1973" s="422"/>
      <c r="I1973" s="452"/>
      <c r="J1973" s="423"/>
      <c r="K1973" s="423"/>
      <c r="L1973" s="418"/>
    </row>
    <row r="1974" spans="1:12" ht="15.75" x14ac:dyDescent="0.25">
      <c r="A1974" s="459" t="s">
        <v>1578</v>
      </c>
      <c r="B1974" s="76" t="s">
        <v>1420</v>
      </c>
      <c r="C1974" s="68" t="s">
        <v>1421</v>
      </c>
      <c r="D1974" s="460">
        <v>4</v>
      </c>
      <c r="E1974" s="460">
        <v>250</v>
      </c>
      <c r="F1974" s="63">
        <v>145</v>
      </c>
      <c r="H1974" s="422"/>
      <c r="I1974" s="452"/>
      <c r="J1974" s="423"/>
      <c r="K1974" s="423"/>
      <c r="L1974" s="418"/>
    </row>
    <row r="1975" spans="1:12" ht="15.75" x14ac:dyDescent="0.25">
      <c r="A1975" s="459" t="s">
        <v>1578</v>
      </c>
      <c r="B1975" s="76" t="s">
        <v>1420</v>
      </c>
      <c r="C1975" s="68" t="s">
        <v>1421</v>
      </c>
      <c r="D1975" s="460">
        <v>5</v>
      </c>
      <c r="E1975" s="460">
        <v>160</v>
      </c>
      <c r="F1975" s="63">
        <v>83</v>
      </c>
      <c r="H1975" s="422"/>
      <c r="I1975" s="452"/>
      <c r="J1975" s="423"/>
      <c r="K1975" s="423"/>
      <c r="L1975" s="418"/>
    </row>
    <row r="1976" spans="1:12" ht="15.75" x14ac:dyDescent="0.25">
      <c r="A1976" s="459" t="s">
        <v>1578</v>
      </c>
      <c r="B1976" s="76" t="s">
        <v>1420</v>
      </c>
      <c r="C1976" s="68" t="s">
        <v>1421</v>
      </c>
      <c r="D1976" s="460">
        <v>8</v>
      </c>
      <c r="E1976" s="460">
        <v>100</v>
      </c>
      <c r="F1976" s="63">
        <v>58</v>
      </c>
      <c r="H1976" s="422"/>
      <c r="I1976" s="452"/>
      <c r="J1976" s="423"/>
      <c r="K1976" s="423"/>
      <c r="L1976" s="418"/>
    </row>
    <row r="1977" spans="1:12" ht="15.75" x14ac:dyDescent="0.25">
      <c r="A1977" s="459" t="s">
        <v>1578</v>
      </c>
      <c r="B1977" s="76" t="s">
        <v>1420</v>
      </c>
      <c r="C1977" s="68" t="s">
        <v>1421</v>
      </c>
      <c r="D1977" s="460">
        <v>9</v>
      </c>
      <c r="E1977" s="460">
        <v>100</v>
      </c>
      <c r="F1977" s="63">
        <v>90</v>
      </c>
      <c r="H1977" s="422"/>
      <c r="I1977" s="452"/>
      <c r="J1977" s="423"/>
      <c r="K1977" s="423"/>
      <c r="L1977" s="418"/>
    </row>
    <row r="1978" spans="1:12" ht="15.75" x14ac:dyDescent="0.25">
      <c r="A1978" s="459" t="s">
        <v>1578</v>
      </c>
      <c r="B1978" s="76" t="s">
        <v>1420</v>
      </c>
      <c r="C1978" s="68" t="s">
        <v>1421</v>
      </c>
      <c r="D1978" s="460">
        <v>40</v>
      </c>
      <c r="E1978" s="460">
        <v>160</v>
      </c>
      <c r="F1978" s="63">
        <v>99</v>
      </c>
      <c r="H1978" s="422"/>
      <c r="I1978" s="452"/>
      <c r="J1978" s="423"/>
      <c r="K1978" s="423"/>
      <c r="L1978" s="418"/>
    </row>
    <row r="1979" spans="1:12" ht="15.75" x14ac:dyDescent="0.25">
      <c r="A1979" s="459" t="s">
        <v>1578</v>
      </c>
      <c r="B1979" s="76" t="s">
        <v>1420</v>
      </c>
      <c r="C1979" s="68" t="s">
        <v>1421</v>
      </c>
      <c r="D1979" s="460">
        <v>42</v>
      </c>
      <c r="E1979" s="460">
        <v>100</v>
      </c>
      <c r="F1979" s="63">
        <v>41</v>
      </c>
      <c r="H1979" s="422"/>
      <c r="I1979" s="452"/>
      <c r="J1979" s="423"/>
      <c r="K1979" s="423"/>
      <c r="L1979" s="418"/>
    </row>
    <row r="1980" spans="1:12" ht="15.75" x14ac:dyDescent="0.25">
      <c r="A1980" s="459" t="s">
        <v>1578</v>
      </c>
      <c r="B1980" s="76" t="s">
        <v>1420</v>
      </c>
      <c r="C1980" s="68" t="s">
        <v>1421</v>
      </c>
      <c r="D1980" s="460">
        <v>49</v>
      </c>
      <c r="E1980" s="460">
        <v>160</v>
      </c>
      <c r="F1980" s="63">
        <v>89</v>
      </c>
      <c r="H1980" s="422"/>
      <c r="I1980" s="452"/>
      <c r="J1980" s="423"/>
      <c r="K1980" s="423"/>
      <c r="L1980" s="418"/>
    </row>
    <row r="1981" spans="1:12" ht="15.75" x14ac:dyDescent="0.25">
      <c r="A1981" s="459" t="s">
        <v>1578</v>
      </c>
      <c r="B1981" s="76" t="s">
        <v>1420</v>
      </c>
      <c r="C1981" s="68" t="s">
        <v>1421</v>
      </c>
      <c r="D1981" s="460">
        <v>61</v>
      </c>
      <c r="E1981" s="460">
        <v>160</v>
      </c>
      <c r="F1981" s="63">
        <v>89</v>
      </c>
      <c r="H1981" s="422"/>
      <c r="I1981" s="452"/>
      <c r="J1981" s="423"/>
      <c r="K1981" s="423"/>
      <c r="L1981" s="418"/>
    </row>
    <row r="1982" spans="1:12" ht="15.75" x14ac:dyDescent="0.25">
      <c r="A1982" s="459" t="s">
        <v>1578</v>
      </c>
      <c r="B1982" s="76" t="s">
        <v>1420</v>
      </c>
      <c r="C1982" s="68" t="s">
        <v>1421</v>
      </c>
      <c r="D1982" s="460">
        <v>65</v>
      </c>
      <c r="E1982" s="460">
        <v>400</v>
      </c>
      <c r="F1982" s="63">
        <v>328</v>
      </c>
      <c r="H1982" s="422"/>
      <c r="I1982" s="452"/>
      <c r="J1982" s="423"/>
      <c r="K1982" s="423"/>
      <c r="L1982" s="418"/>
    </row>
    <row r="1983" spans="1:12" ht="15.75" x14ac:dyDescent="0.25">
      <c r="A1983" s="459" t="s">
        <v>1578</v>
      </c>
      <c r="B1983" s="76" t="s">
        <v>1420</v>
      </c>
      <c r="C1983" s="68" t="s">
        <v>1421</v>
      </c>
      <c r="D1983" s="460">
        <v>68</v>
      </c>
      <c r="E1983" s="460">
        <v>160</v>
      </c>
      <c r="F1983" s="63">
        <v>123</v>
      </c>
      <c r="H1983" s="422"/>
      <c r="I1983" s="452"/>
      <c r="J1983" s="423"/>
      <c r="K1983" s="423"/>
      <c r="L1983" s="418"/>
    </row>
    <row r="1984" spans="1:12" ht="15.75" x14ac:dyDescent="0.25">
      <c r="A1984" s="459" t="s">
        <v>1578</v>
      </c>
      <c r="B1984" s="76" t="s">
        <v>1420</v>
      </c>
      <c r="C1984" s="68" t="s">
        <v>1421</v>
      </c>
      <c r="D1984" s="460">
        <v>79</v>
      </c>
      <c r="E1984" s="460">
        <v>250</v>
      </c>
      <c r="F1984" s="63">
        <v>215</v>
      </c>
      <c r="H1984" s="422"/>
      <c r="I1984" s="452"/>
      <c r="J1984" s="423"/>
      <c r="K1984" s="423"/>
      <c r="L1984" s="418"/>
    </row>
    <row r="1985" spans="1:12" ht="15.75" x14ac:dyDescent="0.25">
      <c r="A1985" s="459" t="s">
        <v>1578</v>
      </c>
      <c r="B1985" s="76" t="s">
        <v>1420</v>
      </c>
      <c r="C1985" s="68" t="s">
        <v>1421</v>
      </c>
      <c r="D1985" s="460">
        <v>80</v>
      </c>
      <c r="E1985" s="460">
        <v>250</v>
      </c>
      <c r="F1985" s="63">
        <v>227</v>
      </c>
      <c r="H1985" s="422"/>
      <c r="I1985" s="452"/>
      <c r="J1985" s="423"/>
      <c r="K1985" s="423"/>
      <c r="L1985" s="418"/>
    </row>
    <row r="1986" spans="1:12" ht="15.75" x14ac:dyDescent="0.25">
      <c r="A1986" s="459" t="s">
        <v>1578</v>
      </c>
      <c r="B1986" s="76" t="s">
        <v>1420</v>
      </c>
      <c r="C1986" s="68" t="s">
        <v>1421</v>
      </c>
      <c r="D1986" s="460">
        <v>89</v>
      </c>
      <c r="E1986" s="460">
        <v>100</v>
      </c>
      <c r="F1986" s="63">
        <v>43</v>
      </c>
      <c r="H1986" s="422"/>
      <c r="I1986" s="452"/>
      <c r="J1986" s="423"/>
      <c r="K1986" s="423"/>
      <c r="L1986" s="418"/>
    </row>
    <row r="1987" spans="1:12" ht="15.75" x14ac:dyDescent="0.25">
      <c r="A1987" s="459" t="s">
        <v>1578</v>
      </c>
      <c r="B1987" s="76" t="s">
        <v>1420</v>
      </c>
      <c r="C1987" s="68" t="s">
        <v>1421</v>
      </c>
      <c r="D1987" s="460">
        <v>2</v>
      </c>
      <c r="E1987" s="460">
        <v>160</v>
      </c>
      <c r="F1987" s="63">
        <v>142</v>
      </c>
      <c r="H1987" s="422"/>
      <c r="I1987" s="452"/>
      <c r="J1987" s="423"/>
      <c r="K1987" s="423"/>
      <c r="L1987" s="418"/>
    </row>
    <row r="1988" spans="1:12" ht="15.75" x14ac:dyDescent="0.25">
      <c r="A1988" s="459" t="s">
        <v>1578</v>
      </c>
      <c r="B1988" s="76" t="s">
        <v>1420</v>
      </c>
      <c r="C1988" s="68" t="s">
        <v>1421</v>
      </c>
      <c r="D1988" s="460">
        <v>92</v>
      </c>
      <c r="E1988" s="460">
        <v>400</v>
      </c>
      <c r="F1988" s="63">
        <v>308</v>
      </c>
      <c r="H1988" s="422"/>
      <c r="I1988" s="452"/>
      <c r="J1988" s="423"/>
      <c r="K1988" s="423"/>
      <c r="L1988" s="418"/>
    </row>
    <row r="1989" spans="1:12" ht="15.75" x14ac:dyDescent="0.25">
      <c r="A1989" s="459" t="s">
        <v>1549</v>
      </c>
      <c r="B1989" s="76" t="s">
        <v>1420</v>
      </c>
      <c r="C1989" s="68" t="s">
        <v>1421</v>
      </c>
      <c r="D1989" s="460">
        <v>94</v>
      </c>
      <c r="E1989" s="460">
        <v>100</v>
      </c>
      <c r="F1989" s="63">
        <v>91</v>
      </c>
      <c r="H1989" s="422"/>
      <c r="I1989" s="452"/>
      <c r="J1989" s="423"/>
      <c r="K1989" s="423"/>
      <c r="L1989" s="418"/>
    </row>
    <row r="1990" spans="1:12" ht="15.75" x14ac:dyDescent="0.25">
      <c r="A1990" s="459" t="s">
        <v>1578</v>
      </c>
      <c r="B1990" s="76" t="s">
        <v>1420</v>
      </c>
      <c r="C1990" s="68" t="s">
        <v>1421</v>
      </c>
      <c r="D1990" s="460">
        <v>34</v>
      </c>
      <c r="E1990" s="460">
        <v>100</v>
      </c>
      <c r="F1990" s="63">
        <v>70</v>
      </c>
      <c r="H1990" s="422"/>
      <c r="I1990" s="452"/>
      <c r="J1990" s="423"/>
      <c r="K1990" s="423"/>
      <c r="L1990" s="418"/>
    </row>
    <row r="1991" spans="1:12" ht="15.75" x14ac:dyDescent="0.25">
      <c r="A1991" s="459" t="s">
        <v>1578</v>
      </c>
      <c r="B1991" s="76" t="s">
        <v>1420</v>
      </c>
      <c r="C1991" s="68" t="s">
        <v>1421</v>
      </c>
      <c r="D1991" s="460">
        <v>104</v>
      </c>
      <c r="E1991" s="460">
        <v>160</v>
      </c>
      <c r="F1991" s="63">
        <v>107</v>
      </c>
      <c r="H1991" s="422"/>
      <c r="I1991" s="452"/>
      <c r="J1991" s="423"/>
      <c r="K1991" s="423"/>
      <c r="L1991" s="418"/>
    </row>
    <row r="1992" spans="1:12" ht="15.75" x14ac:dyDescent="0.25">
      <c r="A1992" s="459" t="s">
        <v>1549</v>
      </c>
      <c r="B1992" s="76" t="s">
        <v>1420</v>
      </c>
      <c r="C1992" s="68" t="s">
        <v>1421</v>
      </c>
      <c r="D1992" s="460">
        <v>90</v>
      </c>
      <c r="E1992" s="460">
        <v>160</v>
      </c>
      <c r="F1992" s="63">
        <v>136</v>
      </c>
      <c r="H1992" s="422"/>
      <c r="I1992" s="452"/>
      <c r="J1992" s="423"/>
      <c r="K1992" s="423"/>
      <c r="L1992" s="418"/>
    </row>
    <row r="1993" spans="1:12" ht="15.75" x14ac:dyDescent="0.25">
      <c r="A1993" s="459" t="s">
        <v>1578</v>
      </c>
      <c r="B1993" s="76" t="s">
        <v>1420</v>
      </c>
      <c r="C1993" s="68" t="s">
        <v>1421</v>
      </c>
      <c r="D1993" s="460">
        <v>39</v>
      </c>
      <c r="E1993" s="460">
        <v>250</v>
      </c>
      <c r="F1993" s="63">
        <v>115</v>
      </c>
      <c r="H1993" s="422"/>
      <c r="I1993" s="452"/>
      <c r="J1993" s="423"/>
      <c r="K1993" s="423"/>
      <c r="L1993" s="418"/>
    </row>
    <row r="1994" spans="1:12" ht="15.75" x14ac:dyDescent="0.25">
      <c r="A1994" s="459" t="s">
        <v>1578</v>
      </c>
      <c r="B1994" s="76" t="s">
        <v>1420</v>
      </c>
      <c r="C1994" s="68" t="s">
        <v>1421</v>
      </c>
      <c r="D1994" s="460">
        <v>75</v>
      </c>
      <c r="E1994" s="460">
        <v>100</v>
      </c>
      <c r="F1994" s="63">
        <v>79</v>
      </c>
      <c r="H1994" s="422"/>
      <c r="I1994" s="452"/>
      <c r="J1994" s="423"/>
      <c r="K1994" s="424"/>
      <c r="L1994" s="417"/>
    </row>
    <row r="1995" spans="1:12" ht="15.75" x14ac:dyDescent="0.25">
      <c r="A1995" s="459" t="s">
        <v>1578</v>
      </c>
      <c r="B1995" s="76" t="s">
        <v>1420</v>
      </c>
      <c r="C1995" s="68" t="s">
        <v>1421</v>
      </c>
      <c r="D1995" s="460">
        <v>35</v>
      </c>
      <c r="E1995" s="430">
        <v>100</v>
      </c>
      <c r="F1995" s="63">
        <v>67</v>
      </c>
      <c r="H1995" s="422"/>
      <c r="I1995" s="452"/>
      <c r="J1995" s="423"/>
      <c r="K1995" s="423"/>
      <c r="L1995" s="418"/>
    </row>
    <row r="1996" spans="1:12" ht="15.75" x14ac:dyDescent="0.25">
      <c r="A1996" s="459" t="s">
        <v>1578</v>
      </c>
      <c r="B1996" s="76" t="s">
        <v>1420</v>
      </c>
      <c r="C1996" s="68" t="s">
        <v>1421</v>
      </c>
      <c r="D1996" s="460">
        <v>87</v>
      </c>
      <c r="E1996" s="460">
        <v>100</v>
      </c>
      <c r="F1996" s="63">
        <v>92</v>
      </c>
      <c r="H1996" s="422"/>
      <c r="I1996" s="452"/>
      <c r="J1996" s="423"/>
      <c r="K1996" s="423"/>
      <c r="L1996" s="418"/>
    </row>
    <row r="1997" spans="1:12" ht="15.75" x14ac:dyDescent="0.25">
      <c r="A1997" s="459" t="s">
        <v>1579</v>
      </c>
      <c r="B1997" s="76" t="s">
        <v>1420</v>
      </c>
      <c r="C1997" s="68" t="s">
        <v>1421</v>
      </c>
      <c r="D1997" s="460">
        <v>98</v>
      </c>
      <c r="E1997" s="460">
        <v>63</v>
      </c>
      <c r="F1997" s="63">
        <v>56</v>
      </c>
      <c r="H1997" s="422"/>
      <c r="I1997" s="452"/>
      <c r="J1997" s="423"/>
      <c r="K1997" s="423"/>
      <c r="L1997" s="418"/>
    </row>
    <row r="1998" spans="1:12" ht="15.75" x14ac:dyDescent="0.25">
      <c r="A1998" s="459" t="s">
        <v>1578</v>
      </c>
      <c r="B1998" s="76" t="s">
        <v>1420</v>
      </c>
      <c r="C1998" s="68" t="s">
        <v>1421</v>
      </c>
      <c r="D1998" s="460">
        <v>31</v>
      </c>
      <c r="E1998" s="460">
        <v>160</v>
      </c>
      <c r="F1998" s="63">
        <v>72</v>
      </c>
      <c r="H1998" s="422"/>
      <c r="I1998" s="452"/>
      <c r="J1998" s="423"/>
      <c r="K1998" s="423"/>
      <c r="L1998" s="418"/>
    </row>
    <row r="1999" spans="1:12" ht="15.75" x14ac:dyDescent="0.25">
      <c r="A1999" s="459" t="s">
        <v>1578</v>
      </c>
      <c r="B1999" s="76" t="s">
        <v>1420</v>
      </c>
      <c r="C1999" s="68" t="s">
        <v>1421</v>
      </c>
      <c r="D1999" s="460">
        <v>41</v>
      </c>
      <c r="E1999" s="460">
        <v>250</v>
      </c>
      <c r="F1999" s="63">
        <v>230</v>
      </c>
      <c r="H1999" s="422"/>
      <c r="I1999" s="452"/>
      <c r="J1999" s="423"/>
      <c r="K1999" s="423"/>
      <c r="L1999" s="418"/>
    </row>
    <row r="2000" spans="1:12" ht="15.75" x14ac:dyDescent="0.25">
      <c r="A2000" s="459" t="s">
        <v>1578</v>
      </c>
      <c r="B2000" s="76" t="s">
        <v>1420</v>
      </c>
      <c r="C2000" s="68" t="s">
        <v>1421</v>
      </c>
      <c r="D2000" s="460">
        <v>62</v>
      </c>
      <c r="E2000" s="460">
        <v>400</v>
      </c>
      <c r="F2000" s="63">
        <v>368</v>
      </c>
      <c r="H2000" s="422"/>
      <c r="I2000" s="452"/>
      <c r="J2000" s="423"/>
      <c r="K2000" s="423"/>
      <c r="L2000" s="418"/>
    </row>
    <row r="2001" spans="1:12" ht="15.75" x14ac:dyDescent="0.25">
      <c r="A2001" s="459" t="s">
        <v>1549</v>
      </c>
      <c r="B2001" s="76" t="s">
        <v>1420</v>
      </c>
      <c r="C2001" s="68" t="s">
        <v>1421</v>
      </c>
      <c r="D2001" s="460">
        <v>66</v>
      </c>
      <c r="E2001" s="460">
        <v>100</v>
      </c>
      <c r="F2001" s="63">
        <v>65</v>
      </c>
      <c r="H2001" s="422"/>
      <c r="I2001" s="452"/>
      <c r="J2001" s="423"/>
      <c r="K2001" s="423"/>
      <c r="L2001" s="418"/>
    </row>
    <row r="2002" spans="1:12" ht="15.75" x14ac:dyDescent="0.25">
      <c r="A2002" s="459" t="s">
        <v>1578</v>
      </c>
      <c r="B2002" s="76" t="s">
        <v>1420</v>
      </c>
      <c r="C2002" s="68" t="s">
        <v>1421</v>
      </c>
      <c r="D2002" s="460">
        <v>69</v>
      </c>
      <c r="E2002" s="460">
        <v>100</v>
      </c>
      <c r="F2002" s="63">
        <v>36</v>
      </c>
      <c r="H2002" s="422"/>
      <c r="I2002" s="452"/>
      <c r="J2002" s="423"/>
      <c r="K2002" s="424"/>
      <c r="L2002" s="417"/>
    </row>
    <row r="2003" spans="1:12" ht="15.75" x14ac:dyDescent="0.25">
      <c r="A2003" s="459" t="s">
        <v>1578</v>
      </c>
      <c r="B2003" s="76" t="s">
        <v>1420</v>
      </c>
      <c r="C2003" s="68" t="s">
        <v>1421</v>
      </c>
      <c r="D2003" s="460">
        <v>77</v>
      </c>
      <c r="E2003" s="430">
        <v>160</v>
      </c>
      <c r="F2003" s="63">
        <v>99</v>
      </c>
      <c r="H2003" s="422"/>
      <c r="I2003" s="452"/>
      <c r="J2003" s="423"/>
      <c r="K2003" s="423"/>
      <c r="L2003" s="418"/>
    </row>
    <row r="2004" spans="1:12" ht="15.75" x14ac:dyDescent="0.25">
      <c r="A2004" s="459" t="s">
        <v>1578</v>
      </c>
      <c r="B2004" s="76" t="s">
        <v>1420</v>
      </c>
      <c r="C2004" s="68" t="s">
        <v>1421</v>
      </c>
      <c r="D2004" s="460">
        <v>93</v>
      </c>
      <c r="E2004" s="460">
        <v>160</v>
      </c>
      <c r="F2004" s="63">
        <v>110</v>
      </c>
      <c r="H2004" s="422"/>
      <c r="I2004" s="452"/>
      <c r="J2004" s="423"/>
      <c r="K2004" s="423"/>
      <c r="L2004" s="418"/>
    </row>
    <row r="2005" spans="1:12" ht="15.75" x14ac:dyDescent="0.25">
      <c r="A2005" s="459" t="s">
        <v>1578</v>
      </c>
      <c r="B2005" s="76" t="s">
        <v>1420</v>
      </c>
      <c r="C2005" s="68" t="s">
        <v>1421</v>
      </c>
      <c r="D2005" s="460">
        <v>95</v>
      </c>
      <c r="E2005" s="460">
        <v>160</v>
      </c>
      <c r="F2005" s="63">
        <v>99</v>
      </c>
      <c r="H2005" s="422"/>
      <c r="I2005" s="452"/>
      <c r="J2005" s="423"/>
      <c r="K2005" s="423"/>
      <c r="L2005" s="418"/>
    </row>
    <row r="2006" spans="1:12" ht="15.75" x14ac:dyDescent="0.25">
      <c r="A2006" s="459" t="s">
        <v>1578</v>
      </c>
      <c r="B2006" s="76" t="s">
        <v>1420</v>
      </c>
      <c r="C2006" s="68" t="s">
        <v>1421</v>
      </c>
      <c r="D2006" s="460">
        <v>99</v>
      </c>
      <c r="E2006" s="460">
        <v>100</v>
      </c>
      <c r="F2006" s="63">
        <v>70</v>
      </c>
      <c r="H2006" s="422"/>
      <c r="I2006" s="452"/>
      <c r="J2006" s="423"/>
      <c r="K2006" s="423"/>
      <c r="L2006" s="418"/>
    </row>
    <row r="2007" spans="1:12" ht="15.75" x14ac:dyDescent="0.25">
      <c r="A2007" s="459" t="s">
        <v>1578</v>
      </c>
      <c r="B2007" s="76" t="s">
        <v>1420</v>
      </c>
      <c r="C2007" s="68" t="s">
        <v>1421</v>
      </c>
      <c r="D2007" s="460">
        <v>25</v>
      </c>
      <c r="E2007" s="460">
        <v>160</v>
      </c>
      <c r="F2007" s="63">
        <v>60</v>
      </c>
      <c r="H2007" s="422"/>
      <c r="I2007" s="452"/>
      <c r="J2007" s="423"/>
      <c r="K2007" s="423"/>
      <c r="L2007" s="418"/>
    </row>
    <row r="2008" spans="1:12" ht="15.75" x14ac:dyDescent="0.25">
      <c r="A2008" s="459" t="s">
        <v>1578</v>
      </c>
      <c r="B2008" s="76" t="s">
        <v>1420</v>
      </c>
      <c r="C2008" s="68" t="s">
        <v>1421</v>
      </c>
      <c r="D2008" s="460">
        <v>26</v>
      </c>
      <c r="E2008" s="460">
        <v>160</v>
      </c>
      <c r="F2008" s="63">
        <v>136</v>
      </c>
      <c r="H2008" s="422"/>
      <c r="I2008" s="452"/>
      <c r="J2008" s="425"/>
      <c r="K2008" s="425"/>
      <c r="L2008" s="418"/>
    </row>
    <row r="2009" spans="1:12" ht="15.75" x14ac:dyDescent="0.25">
      <c r="A2009" s="459" t="s">
        <v>1578</v>
      </c>
      <c r="B2009" s="76" t="s">
        <v>1420</v>
      </c>
      <c r="C2009" s="68" t="s">
        <v>1421</v>
      </c>
      <c r="D2009" s="461">
        <v>27</v>
      </c>
      <c r="E2009" s="461">
        <v>160</v>
      </c>
      <c r="F2009" s="63">
        <v>64</v>
      </c>
      <c r="H2009" s="422"/>
      <c r="I2009" s="452"/>
      <c r="J2009" s="425"/>
      <c r="K2009" s="425"/>
      <c r="L2009" s="418"/>
    </row>
    <row r="2010" spans="1:12" ht="15.75" x14ac:dyDescent="0.25">
      <c r="A2010" s="459" t="s">
        <v>1578</v>
      </c>
      <c r="B2010" s="76" t="s">
        <v>1420</v>
      </c>
      <c r="C2010" s="68" t="s">
        <v>1421</v>
      </c>
      <c r="D2010" s="461">
        <v>28</v>
      </c>
      <c r="E2010" s="461">
        <v>100</v>
      </c>
      <c r="F2010" s="63">
        <v>18</v>
      </c>
      <c r="H2010" s="422"/>
      <c r="I2010" s="452"/>
      <c r="J2010" s="425"/>
      <c r="K2010" s="425"/>
      <c r="L2010" s="418"/>
    </row>
    <row r="2011" spans="1:12" ht="15.75" x14ac:dyDescent="0.25">
      <c r="A2011" s="459" t="s">
        <v>1578</v>
      </c>
      <c r="B2011" s="76" t="s">
        <v>1420</v>
      </c>
      <c r="C2011" s="68" t="s">
        <v>1421</v>
      </c>
      <c r="D2011" s="461">
        <v>32</v>
      </c>
      <c r="E2011" s="461">
        <v>60</v>
      </c>
      <c r="F2011" s="63">
        <v>25</v>
      </c>
      <c r="H2011" s="422"/>
      <c r="I2011" s="452"/>
      <c r="J2011" s="425"/>
      <c r="K2011" s="425"/>
      <c r="L2011" s="418"/>
    </row>
    <row r="2012" spans="1:12" ht="15.75" x14ac:dyDescent="0.25">
      <c r="A2012" s="459" t="s">
        <v>1578</v>
      </c>
      <c r="B2012" s="76" t="s">
        <v>1420</v>
      </c>
      <c r="C2012" s="68" t="s">
        <v>1421</v>
      </c>
      <c r="D2012" s="461">
        <v>33</v>
      </c>
      <c r="E2012" s="461">
        <v>160</v>
      </c>
      <c r="F2012" s="63">
        <v>147</v>
      </c>
      <c r="H2012" s="422"/>
      <c r="I2012" s="452"/>
      <c r="J2012" s="425"/>
      <c r="K2012" s="425"/>
      <c r="L2012" s="418"/>
    </row>
    <row r="2013" spans="1:12" ht="15.75" x14ac:dyDescent="0.25">
      <c r="A2013" s="459" t="s">
        <v>1578</v>
      </c>
      <c r="B2013" s="76" t="s">
        <v>1420</v>
      </c>
      <c r="C2013" s="68" t="s">
        <v>1421</v>
      </c>
      <c r="D2013" s="461">
        <v>47</v>
      </c>
      <c r="E2013" s="461">
        <v>100</v>
      </c>
      <c r="F2013" s="63">
        <v>58</v>
      </c>
      <c r="H2013" s="422"/>
      <c r="I2013" s="452"/>
      <c r="J2013" s="425"/>
      <c r="K2013" s="425"/>
      <c r="L2013" s="418"/>
    </row>
    <row r="2014" spans="1:12" ht="15.75" x14ac:dyDescent="0.25">
      <c r="A2014" s="459" t="s">
        <v>1578</v>
      </c>
      <c r="B2014" s="76" t="s">
        <v>1420</v>
      </c>
      <c r="C2014" s="68" t="s">
        <v>1421</v>
      </c>
      <c r="D2014" s="461">
        <v>83</v>
      </c>
      <c r="E2014" s="461">
        <v>63</v>
      </c>
      <c r="F2014" s="63">
        <v>55.4</v>
      </c>
      <c r="H2014" s="422"/>
      <c r="I2014" s="452"/>
      <c r="J2014" s="425"/>
      <c r="K2014" s="425"/>
      <c r="L2014" s="418"/>
    </row>
    <row r="2015" spans="1:12" ht="15.75" x14ac:dyDescent="0.25">
      <c r="A2015" s="459" t="s">
        <v>1578</v>
      </c>
      <c r="B2015" s="76" t="s">
        <v>1420</v>
      </c>
      <c r="C2015" s="68" t="s">
        <v>1421</v>
      </c>
      <c r="D2015" s="461">
        <v>86</v>
      </c>
      <c r="E2015" s="461">
        <v>160</v>
      </c>
      <c r="F2015" s="63">
        <v>61</v>
      </c>
      <c r="H2015" s="422"/>
      <c r="I2015" s="452"/>
      <c r="J2015" s="425"/>
      <c r="K2015" s="425"/>
      <c r="L2015" s="418"/>
    </row>
    <row r="2016" spans="1:12" ht="15.75" x14ac:dyDescent="0.25">
      <c r="A2016" s="459" t="s">
        <v>1578</v>
      </c>
      <c r="B2016" s="76" t="s">
        <v>1420</v>
      </c>
      <c r="C2016" s="68" t="s">
        <v>1421</v>
      </c>
      <c r="D2016" s="461">
        <v>91</v>
      </c>
      <c r="E2016" s="461">
        <v>60</v>
      </c>
      <c r="F2016" s="63">
        <v>89</v>
      </c>
      <c r="H2016" s="422"/>
      <c r="I2016" s="452"/>
      <c r="J2016" s="425"/>
      <c r="K2016" s="425"/>
      <c r="L2016" s="418"/>
    </row>
    <row r="2017" spans="1:12" ht="15.75" x14ac:dyDescent="0.25">
      <c r="A2017" s="459" t="s">
        <v>1578</v>
      </c>
      <c r="B2017" s="76" t="s">
        <v>1420</v>
      </c>
      <c r="C2017" s="68" t="s">
        <v>1421</v>
      </c>
      <c r="D2017" s="461">
        <v>67</v>
      </c>
      <c r="E2017" s="461">
        <v>40</v>
      </c>
      <c r="F2017" s="63">
        <v>33</v>
      </c>
      <c r="H2017" s="422"/>
      <c r="I2017" s="452"/>
      <c r="J2017" s="425"/>
      <c r="K2017" s="425"/>
      <c r="L2017" s="418"/>
    </row>
    <row r="2018" spans="1:12" ht="15.75" x14ac:dyDescent="0.25">
      <c r="A2018" s="459" t="s">
        <v>1578</v>
      </c>
      <c r="B2018" s="76" t="s">
        <v>1420</v>
      </c>
      <c r="C2018" s="68" t="s">
        <v>1421</v>
      </c>
      <c r="D2018" s="461">
        <v>10</v>
      </c>
      <c r="E2018" s="461">
        <v>250</v>
      </c>
      <c r="F2018" s="63">
        <v>175</v>
      </c>
      <c r="H2018" s="422"/>
      <c r="I2018" s="452"/>
      <c r="J2018" s="425"/>
      <c r="K2018" s="425"/>
      <c r="L2018" s="418"/>
    </row>
    <row r="2019" spans="1:12" ht="15.75" x14ac:dyDescent="0.25">
      <c r="A2019" s="459" t="s">
        <v>1578</v>
      </c>
      <c r="B2019" s="76" t="s">
        <v>1420</v>
      </c>
      <c r="C2019" s="68" t="s">
        <v>1421</v>
      </c>
      <c r="D2019" s="461">
        <v>11</v>
      </c>
      <c r="E2019" s="461">
        <v>160</v>
      </c>
      <c r="F2019" s="63">
        <v>104</v>
      </c>
      <c r="H2019" s="422"/>
      <c r="I2019" s="452"/>
      <c r="J2019" s="425"/>
      <c r="K2019" s="425"/>
      <c r="L2019" s="418"/>
    </row>
    <row r="2020" spans="1:12" ht="15.75" x14ac:dyDescent="0.25">
      <c r="A2020" s="459" t="s">
        <v>1578</v>
      </c>
      <c r="B2020" s="76" t="s">
        <v>1420</v>
      </c>
      <c r="C2020" s="68" t="s">
        <v>1421</v>
      </c>
      <c r="D2020" s="461">
        <v>12</v>
      </c>
      <c r="E2020" s="461">
        <v>60</v>
      </c>
      <c r="F2020" s="63">
        <v>31</v>
      </c>
      <c r="H2020" s="422"/>
      <c r="I2020" s="452"/>
      <c r="J2020" s="425"/>
      <c r="K2020" s="425"/>
      <c r="L2020" s="418"/>
    </row>
    <row r="2021" spans="1:12" ht="15.75" x14ac:dyDescent="0.25">
      <c r="A2021" s="459" t="s">
        <v>1578</v>
      </c>
      <c r="B2021" s="76" t="s">
        <v>1420</v>
      </c>
      <c r="C2021" s="68" t="s">
        <v>1421</v>
      </c>
      <c r="D2021" s="461">
        <v>13</v>
      </c>
      <c r="E2021" s="461">
        <v>160</v>
      </c>
      <c r="F2021" s="63">
        <v>107</v>
      </c>
      <c r="H2021" s="422"/>
      <c r="I2021" s="452"/>
      <c r="J2021" s="425"/>
      <c r="K2021" s="425"/>
      <c r="L2021" s="418"/>
    </row>
    <row r="2022" spans="1:12" ht="15.75" x14ac:dyDescent="0.25">
      <c r="A2022" s="459" t="s">
        <v>1578</v>
      </c>
      <c r="B2022" s="76" t="s">
        <v>1420</v>
      </c>
      <c r="C2022" s="68" t="s">
        <v>1421</v>
      </c>
      <c r="D2022" s="461">
        <v>14</v>
      </c>
      <c r="E2022" s="461">
        <v>100</v>
      </c>
      <c r="F2022" s="63">
        <v>58</v>
      </c>
      <c r="H2022" s="422"/>
      <c r="I2022" s="452"/>
      <c r="J2022" s="425"/>
      <c r="K2022" s="425"/>
      <c r="L2022" s="418"/>
    </row>
    <row r="2023" spans="1:12" ht="15.75" x14ac:dyDescent="0.25">
      <c r="A2023" s="459" t="s">
        <v>1578</v>
      </c>
      <c r="B2023" s="76" t="s">
        <v>1420</v>
      </c>
      <c r="C2023" s="68" t="s">
        <v>1421</v>
      </c>
      <c r="D2023" s="461">
        <v>15</v>
      </c>
      <c r="E2023" s="461">
        <v>250</v>
      </c>
      <c r="F2023" s="63">
        <v>132</v>
      </c>
      <c r="H2023" s="422"/>
      <c r="I2023" s="452"/>
      <c r="J2023" s="425"/>
      <c r="K2023" s="425"/>
      <c r="L2023" s="418"/>
    </row>
    <row r="2024" spans="1:12" ht="15.75" x14ac:dyDescent="0.25">
      <c r="A2024" s="459" t="s">
        <v>1578</v>
      </c>
      <c r="B2024" s="76" t="s">
        <v>1420</v>
      </c>
      <c r="C2024" s="68" t="s">
        <v>1421</v>
      </c>
      <c r="D2024" s="461">
        <v>17</v>
      </c>
      <c r="E2024" s="461">
        <v>250</v>
      </c>
      <c r="F2024" s="63">
        <v>142</v>
      </c>
      <c r="H2024" s="422"/>
      <c r="I2024" s="452"/>
      <c r="J2024" s="422"/>
      <c r="K2024" s="422"/>
      <c r="L2024" s="418"/>
    </row>
    <row r="2025" spans="1:12" ht="15.75" x14ac:dyDescent="0.25">
      <c r="A2025" s="459" t="s">
        <v>1578</v>
      </c>
      <c r="B2025" s="76" t="s">
        <v>1420</v>
      </c>
      <c r="C2025" s="68" t="s">
        <v>1421</v>
      </c>
      <c r="D2025" s="76">
        <v>18</v>
      </c>
      <c r="E2025" s="76">
        <v>250</v>
      </c>
      <c r="F2025" s="63">
        <v>160</v>
      </c>
      <c r="H2025" s="422"/>
      <c r="I2025" s="452"/>
      <c r="J2025" s="422"/>
      <c r="K2025" s="422"/>
      <c r="L2025" s="418"/>
    </row>
    <row r="2026" spans="1:12" ht="15.75" x14ac:dyDescent="0.25">
      <c r="A2026" s="459" t="s">
        <v>1578</v>
      </c>
      <c r="B2026" s="76" t="s">
        <v>1420</v>
      </c>
      <c r="C2026" s="68" t="s">
        <v>1421</v>
      </c>
      <c r="D2026" s="76">
        <v>19</v>
      </c>
      <c r="E2026" s="76">
        <v>250</v>
      </c>
      <c r="F2026" s="63">
        <v>167</v>
      </c>
      <c r="H2026" s="422"/>
      <c r="I2026" s="452"/>
      <c r="J2026" s="422"/>
      <c r="K2026" s="422"/>
      <c r="L2026" s="418"/>
    </row>
    <row r="2027" spans="1:12" ht="15.75" x14ac:dyDescent="0.25">
      <c r="A2027" s="459" t="s">
        <v>1578</v>
      </c>
      <c r="B2027" s="76" t="s">
        <v>1420</v>
      </c>
      <c r="C2027" s="68" t="s">
        <v>1421</v>
      </c>
      <c r="D2027" s="76">
        <v>20</v>
      </c>
      <c r="E2027" s="76">
        <v>100</v>
      </c>
      <c r="F2027" s="63">
        <v>73</v>
      </c>
      <c r="H2027" s="422"/>
      <c r="I2027" s="452"/>
      <c r="J2027" s="422"/>
      <c r="K2027" s="422"/>
      <c r="L2027" s="418"/>
    </row>
    <row r="2028" spans="1:12" ht="15.75" x14ac:dyDescent="0.25">
      <c r="A2028" s="459" t="s">
        <v>1578</v>
      </c>
      <c r="B2028" s="76" t="s">
        <v>1420</v>
      </c>
      <c r="C2028" s="68" t="s">
        <v>1421</v>
      </c>
      <c r="D2028" s="76">
        <v>36</v>
      </c>
      <c r="E2028" s="76">
        <v>100</v>
      </c>
      <c r="F2028" s="63">
        <v>86</v>
      </c>
      <c r="H2028" s="422"/>
      <c r="I2028" s="452"/>
      <c r="J2028" s="422"/>
      <c r="K2028" s="422"/>
      <c r="L2028" s="418"/>
    </row>
    <row r="2029" spans="1:12" ht="15.75" x14ac:dyDescent="0.25">
      <c r="A2029" s="459" t="s">
        <v>1578</v>
      </c>
      <c r="B2029" s="76" t="s">
        <v>1420</v>
      </c>
      <c r="C2029" s="68" t="s">
        <v>1421</v>
      </c>
      <c r="D2029" s="76">
        <v>38</v>
      </c>
      <c r="E2029" s="76">
        <v>160</v>
      </c>
      <c r="F2029" s="63">
        <v>122</v>
      </c>
      <c r="H2029" s="422"/>
      <c r="I2029" s="452"/>
      <c r="J2029" s="422"/>
      <c r="K2029" s="422"/>
      <c r="L2029" s="418"/>
    </row>
    <row r="2030" spans="1:12" ht="15.75" x14ac:dyDescent="0.25">
      <c r="A2030" s="459" t="s">
        <v>1578</v>
      </c>
      <c r="B2030" s="76" t="s">
        <v>1420</v>
      </c>
      <c r="C2030" s="68" t="s">
        <v>1421</v>
      </c>
      <c r="D2030" s="76">
        <v>43</v>
      </c>
      <c r="E2030" s="76">
        <v>100</v>
      </c>
      <c r="F2030" s="63">
        <v>52</v>
      </c>
      <c r="H2030" s="422"/>
      <c r="I2030" s="452"/>
      <c r="J2030" s="422"/>
      <c r="K2030" s="422"/>
      <c r="L2030" s="418"/>
    </row>
    <row r="2031" spans="1:12" ht="15.75" x14ac:dyDescent="0.25">
      <c r="A2031" s="459" t="s">
        <v>1578</v>
      </c>
      <c r="B2031" s="76" t="s">
        <v>1420</v>
      </c>
      <c r="C2031" s="68" t="s">
        <v>1421</v>
      </c>
      <c r="D2031" s="76">
        <v>50</v>
      </c>
      <c r="E2031" s="76">
        <v>100</v>
      </c>
      <c r="F2031" s="63">
        <v>92</v>
      </c>
      <c r="H2031" s="422"/>
      <c r="I2031" s="452"/>
      <c r="J2031" s="422"/>
      <c r="K2031" s="422"/>
      <c r="L2031" s="418"/>
    </row>
    <row r="2032" spans="1:12" ht="15.75" x14ac:dyDescent="0.25">
      <c r="A2032" s="459" t="s">
        <v>1578</v>
      </c>
      <c r="B2032" s="76" t="s">
        <v>1420</v>
      </c>
      <c r="C2032" s="68" t="s">
        <v>1421</v>
      </c>
      <c r="D2032" s="76">
        <v>51</v>
      </c>
      <c r="E2032" s="76">
        <v>100</v>
      </c>
      <c r="F2032" s="63">
        <v>30</v>
      </c>
      <c r="H2032" s="422"/>
      <c r="I2032" s="452"/>
      <c r="J2032" s="422"/>
      <c r="K2032" s="422"/>
      <c r="L2032" s="418"/>
    </row>
    <row r="2033" spans="1:12" ht="15.75" x14ac:dyDescent="0.25">
      <c r="A2033" s="459" t="s">
        <v>1578</v>
      </c>
      <c r="B2033" s="76" t="s">
        <v>1420</v>
      </c>
      <c r="C2033" s="68" t="s">
        <v>1421</v>
      </c>
      <c r="D2033" s="76">
        <v>52</v>
      </c>
      <c r="E2033" s="76">
        <v>250</v>
      </c>
      <c r="F2033" s="63">
        <v>195</v>
      </c>
      <c r="H2033" s="422"/>
      <c r="I2033" s="452"/>
      <c r="J2033" s="422"/>
      <c r="K2033" s="422"/>
      <c r="L2033" s="418"/>
    </row>
    <row r="2034" spans="1:12" ht="15.75" x14ac:dyDescent="0.25">
      <c r="A2034" s="459" t="s">
        <v>1578</v>
      </c>
      <c r="B2034" s="76" t="s">
        <v>1420</v>
      </c>
      <c r="C2034" s="68" t="s">
        <v>1421</v>
      </c>
      <c r="D2034" s="76">
        <v>55</v>
      </c>
      <c r="E2034" s="76">
        <v>100</v>
      </c>
      <c r="F2034" s="63">
        <v>54</v>
      </c>
      <c r="H2034" s="422"/>
      <c r="I2034" s="452"/>
      <c r="J2034" s="422"/>
      <c r="K2034" s="422"/>
      <c r="L2034" s="418"/>
    </row>
    <row r="2035" spans="1:12" ht="15.75" x14ac:dyDescent="0.25">
      <c r="A2035" s="459" t="s">
        <v>1578</v>
      </c>
      <c r="B2035" s="76" t="s">
        <v>1420</v>
      </c>
      <c r="C2035" s="68" t="s">
        <v>1421</v>
      </c>
      <c r="D2035" s="76">
        <v>63</v>
      </c>
      <c r="E2035" s="76">
        <v>100</v>
      </c>
      <c r="F2035" s="63">
        <v>47</v>
      </c>
      <c r="H2035" s="422"/>
      <c r="I2035" s="452"/>
      <c r="J2035" s="422"/>
      <c r="K2035" s="422"/>
      <c r="L2035" s="418"/>
    </row>
    <row r="2036" spans="1:12" ht="15.75" x14ac:dyDescent="0.25">
      <c r="A2036" s="459" t="s">
        <v>1578</v>
      </c>
      <c r="B2036" s="76" t="s">
        <v>1420</v>
      </c>
      <c r="C2036" s="68" t="s">
        <v>1421</v>
      </c>
      <c r="D2036" s="76">
        <v>85</v>
      </c>
      <c r="E2036" s="76">
        <v>63</v>
      </c>
      <c r="F2036" s="63">
        <v>57</v>
      </c>
      <c r="H2036" s="422"/>
      <c r="I2036" s="452"/>
      <c r="J2036" s="422"/>
      <c r="K2036" s="422"/>
      <c r="L2036" s="418"/>
    </row>
    <row r="2037" spans="1:12" ht="15.75" x14ac:dyDescent="0.25">
      <c r="A2037" s="459" t="s">
        <v>1578</v>
      </c>
      <c r="B2037" s="76" t="s">
        <v>1420</v>
      </c>
      <c r="C2037" s="68" t="s">
        <v>1421</v>
      </c>
      <c r="D2037" s="76">
        <v>97</v>
      </c>
      <c r="E2037" s="76">
        <v>100</v>
      </c>
      <c r="F2037" s="63">
        <v>26</v>
      </c>
      <c r="H2037" s="422"/>
      <c r="I2037" s="452"/>
      <c r="J2037" s="422"/>
      <c r="K2037" s="422"/>
      <c r="L2037" s="418"/>
    </row>
    <row r="2038" spans="1:12" ht="15.75" x14ac:dyDescent="0.25">
      <c r="A2038" s="459" t="s">
        <v>1578</v>
      </c>
      <c r="B2038" s="76" t="s">
        <v>1420</v>
      </c>
      <c r="C2038" s="68" t="s">
        <v>1421</v>
      </c>
      <c r="D2038" s="76">
        <v>100</v>
      </c>
      <c r="E2038" s="76">
        <v>100</v>
      </c>
      <c r="F2038" s="63">
        <v>45</v>
      </c>
      <c r="H2038" s="422"/>
      <c r="I2038" s="452"/>
      <c r="J2038" s="426"/>
      <c r="K2038" s="426"/>
      <c r="L2038" s="418"/>
    </row>
    <row r="2039" spans="1:12" ht="15.75" x14ac:dyDescent="0.25">
      <c r="A2039" s="459" t="s">
        <v>1578</v>
      </c>
      <c r="B2039" s="76" t="s">
        <v>1420</v>
      </c>
      <c r="C2039" s="68" t="s">
        <v>1421</v>
      </c>
      <c r="D2039" s="462">
        <v>58</v>
      </c>
      <c r="E2039" s="462">
        <v>100</v>
      </c>
      <c r="F2039" s="63">
        <v>92</v>
      </c>
      <c r="H2039" s="422"/>
      <c r="I2039" s="452"/>
      <c r="J2039" s="426"/>
      <c r="K2039" s="426"/>
      <c r="L2039" s="418"/>
    </row>
    <row r="2040" spans="1:12" ht="15.75" x14ac:dyDescent="0.25">
      <c r="A2040" s="459" t="s">
        <v>1578</v>
      </c>
      <c r="B2040" s="76" t="s">
        <v>1420</v>
      </c>
      <c r="C2040" s="68" t="s">
        <v>1421</v>
      </c>
      <c r="D2040" s="462">
        <v>59</v>
      </c>
      <c r="E2040" s="462">
        <v>160</v>
      </c>
      <c r="F2040" s="63">
        <v>125</v>
      </c>
      <c r="H2040" s="422"/>
      <c r="I2040" s="452"/>
      <c r="J2040" s="426"/>
      <c r="K2040" s="426"/>
      <c r="L2040" s="418"/>
    </row>
    <row r="2041" spans="1:12" ht="15.75" x14ac:dyDescent="0.25">
      <c r="A2041" s="459" t="s">
        <v>1578</v>
      </c>
      <c r="B2041" s="76" t="s">
        <v>1420</v>
      </c>
      <c r="C2041" s="68" t="s">
        <v>1421</v>
      </c>
      <c r="D2041" s="462">
        <v>82</v>
      </c>
      <c r="E2041" s="462">
        <v>100</v>
      </c>
      <c r="F2041" s="63">
        <v>49</v>
      </c>
      <c r="H2041" s="422"/>
      <c r="I2041" s="452"/>
      <c r="J2041" s="426"/>
      <c r="K2041" s="427"/>
      <c r="L2041" s="417"/>
    </row>
    <row r="2042" spans="1:12" ht="15.75" x14ac:dyDescent="0.25">
      <c r="A2042" s="459" t="s">
        <v>1578</v>
      </c>
      <c r="B2042" s="76" t="s">
        <v>1420</v>
      </c>
      <c r="C2042" s="68" t="s">
        <v>1421</v>
      </c>
      <c r="D2042" s="462">
        <v>88</v>
      </c>
      <c r="E2042" s="431">
        <v>100</v>
      </c>
      <c r="F2042" s="63">
        <v>17</v>
      </c>
      <c r="H2042" s="422"/>
      <c r="I2042" s="452"/>
      <c r="J2042" s="426"/>
      <c r="K2042" s="426"/>
      <c r="L2042" s="418"/>
    </row>
    <row r="2043" spans="1:12" ht="15.75" x14ac:dyDescent="0.25">
      <c r="A2043" s="463" t="s">
        <v>172</v>
      </c>
      <c r="B2043" s="76" t="s">
        <v>1420</v>
      </c>
      <c r="C2043" s="68" t="s">
        <v>1421</v>
      </c>
      <c r="D2043" s="462">
        <v>21</v>
      </c>
      <c r="E2043" s="462">
        <v>60</v>
      </c>
      <c r="F2043" s="63">
        <v>54</v>
      </c>
      <c r="H2043" s="422"/>
      <c r="I2043" s="452"/>
      <c r="J2043" s="426"/>
      <c r="K2043" s="426"/>
      <c r="L2043" s="418"/>
    </row>
    <row r="2044" spans="1:12" ht="15.75" x14ac:dyDescent="0.25">
      <c r="A2044" s="463" t="s">
        <v>1580</v>
      </c>
      <c r="B2044" s="76" t="s">
        <v>1420</v>
      </c>
      <c r="C2044" s="68" t="s">
        <v>1421</v>
      </c>
      <c r="D2044" s="462">
        <v>22</v>
      </c>
      <c r="E2044" s="462">
        <v>60</v>
      </c>
      <c r="F2044" s="63">
        <v>46</v>
      </c>
      <c r="H2044" s="422"/>
      <c r="I2044" s="452"/>
      <c r="J2044" s="426"/>
      <c r="K2044" s="426"/>
      <c r="L2044" s="418"/>
    </row>
    <row r="2045" spans="1:12" ht="15.75" x14ac:dyDescent="0.25">
      <c r="A2045" s="463" t="s">
        <v>1580</v>
      </c>
      <c r="B2045" s="76" t="s">
        <v>1420</v>
      </c>
      <c r="C2045" s="68" t="s">
        <v>1421</v>
      </c>
      <c r="D2045" s="462">
        <v>23</v>
      </c>
      <c r="E2045" s="462">
        <v>160</v>
      </c>
      <c r="F2045" s="63">
        <v>131</v>
      </c>
      <c r="H2045" s="422"/>
      <c r="I2045" s="452"/>
      <c r="J2045" s="426"/>
      <c r="K2045" s="426"/>
      <c r="L2045" s="418"/>
    </row>
    <row r="2046" spans="1:12" ht="15.75" x14ac:dyDescent="0.25">
      <c r="A2046" s="463" t="s">
        <v>1581</v>
      </c>
      <c r="B2046" s="76" t="s">
        <v>1420</v>
      </c>
      <c r="C2046" s="68" t="s">
        <v>1421</v>
      </c>
      <c r="D2046" s="462">
        <v>84</v>
      </c>
      <c r="E2046" s="462">
        <v>400</v>
      </c>
      <c r="F2046" s="63">
        <v>364</v>
      </c>
      <c r="H2046" s="422"/>
      <c r="I2046" s="452"/>
      <c r="J2046" s="426"/>
      <c r="K2046" s="427"/>
      <c r="L2046" s="417"/>
    </row>
    <row r="2047" spans="1:12" ht="15.75" x14ac:dyDescent="0.25">
      <c r="A2047" s="463" t="s">
        <v>1582</v>
      </c>
      <c r="B2047" s="76" t="s">
        <v>1420</v>
      </c>
      <c r="C2047" s="68" t="s">
        <v>1421</v>
      </c>
      <c r="D2047" s="462">
        <v>1</v>
      </c>
      <c r="E2047" s="431">
        <v>100</v>
      </c>
      <c r="F2047" s="63">
        <v>68</v>
      </c>
      <c r="H2047" s="422"/>
      <c r="I2047" s="452"/>
      <c r="J2047" s="426"/>
      <c r="K2047" s="426"/>
      <c r="L2047" s="418"/>
    </row>
    <row r="2048" spans="1:12" ht="15.75" x14ac:dyDescent="0.25">
      <c r="A2048" s="463" t="s">
        <v>1582</v>
      </c>
      <c r="B2048" s="76" t="s">
        <v>1420</v>
      </c>
      <c r="C2048" s="68" t="s">
        <v>1421</v>
      </c>
      <c r="D2048" s="462">
        <v>22</v>
      </c>
      <c r="E2048" s="462">
        <v>100</v>
      </c>
      <c r="F2048" s="63">
        <v>87</v>
      </c>
      <c r="H2048" s="422"/>
      <c r="I2048" s="452"/>
      <c r="J2048" s="426"/>
      <c r="K2048" s="426"/>
      <c r="L2048" s="418"/>
    </row>
    <row r="2049" spans="1:12" ht="15.75" x14ac:dyDescent="0.25">
      <c r="A2049" s="463" t="s">
        <v>1583</v>
      </c>
      <c r="B2049" s="76" t="s">
        <v>1420</v>
      </c>
      <c r="C2049" s="68" t="s">
        <v>1421</v>
      </c>
      <c r="D2049" s="462">
        <v>18</v>
      </c>
      <c r="E2049" s="462">
        <v>100</v>
      </c>
      <c r="F2049" s="63">
        <v>85</v>
      </c>
      <c r="H2049" s="422"/>
      <c r="I2049" s="452"/>
      <c r="J2049" s="426"/>
      <c r="K2049" s="426"/>
      <c r="L2049" s="418"/>
    </row>
    <row r="2050" spans="1:12" ht="15.75" x14ac:dyDescent="0.25">
      <c r="A2050" s="463" t="s">
        <v>1297</v>
      </c>
      <c r="B2050" s="76" t="s">
        <v>1420</v>
      </c>
      <c r="C2050" s="68" t="s">
        <v>1421</v>
      </c>
      <c r="D2050" s="462">
        <v>5</v>
      </c>
      <c r="E2050" s="462">
        <v>100</v>
      </c>
      <c r="F2050" s="63">
        <v>26</v>
      </c>
      <c r="H2050" s="422"/>
      <c r="I2050" s="452"/>
      <c r="J2050" s="426"/>
      <c r="K2050" s="426"/>
      <c r="L2050" s="418"/>
    </row>
    <row r="2051" spans="1:12" ht="15.75" x14ac:dyDescent="0.25">
      <c r="A2051" s="463" t="s">
        <v>1297</v>
      </c>
      <c r="B2051" s="76" t="s">
        <v>1420</v>
      </c>
      <c r="C2051" s="68" t="s">
        <v>1421</v>
      </c>
      <c r="D2051" s="462">
        <v>6</v>
      </c>
      <c r="E2051" s="462">
        <v>100</v>
      </c>
      <c r="F2051" s="63">
        <v>82</v>
      </c>
      <c r="H2051" s="422"/>
      <c r="I2051" s="452"/>
      <c r="J2051" s="426"/>
      <c r="K2051" s="427"/>
      <c r="L2051" s="417"/>
    </row>
    <row r="2052" spans="1:12" ht="15.75" x14ac:dyDescent="0.25">
      <c r="A2052" s="463" t="s">
        <v>1297</v>
      </c>
      <c r="B2052" s="76" t="s">
        <v>1420</v>
      </c>
      <c r="C2052" s="68" t="s">
        <v>1421</v>
      </c>
      <c r="D2052" s="462">
        <v>14</v>
      </c>
      <c r="E2052" s="431">
        <v>160</v>
      </c>
      <c r="F2052" s="63">
        <v>97</v>
      </c>
      <c r="H2052" s="422"/>
      <c r="I2052" s="452"/>
      <c r="J2052" s="426"/>
      <c r="K2052" s="426"/>
      <c r="L2052" s="418"/>
    </row>
    <row r="2053" spans="1:12" ht="15.75" x14ac:dyDescent="0.25">
      <c r="A2053" s="463" t="s">
        <v>1584</v>
      </c>
      <c r="B2053" s="76" t="s">
        <v>1420</v>
      </c>
      <c r="C2053" s="68" t="s">
        <v>1421</v>
      </c>
      <c r="D2053" s="462">
        <v>29</v>
      </c>
      <c r="E2053" s="462">
        <v>250</v>
      </c>
      <c r="F2053" s="63">
        <v>175</v>
      </c>
      <c r="H2053" s="422"/>
      <c r="I2053" s="452"/>
      <c r="J2053" s="426"/>
      <c r="K2053" s="426"/>
      <c r="L2053" s="418"/>
    </row>
    <row r="2054" spans="1:12" ht="15.75" x14ac:dyDescent="0.25">
      <c r="A2054" s="463" t="s">
        <v>1297</v>
      </c>
      <c r="B2054" s="76" t="s">
        <v>1420</v>
      </c>
      <c r="C2054" s="68" t="s">
        <v>1421</v>
      </c>
      <c r="D2054" s="462">
        <v>30</v>
      </c>
      <c r="E2054" s="462">
        <v>160</v>
      </c>
      <c r="F2054" s="63">
        <v>84</v>
      </c>
      <c r="H2054" s="422"/>
      <c r="I2054" s="452"/>
      <c r="J2054" s="426"/>
      <c r="K2054" s="426"/>
      <c r="L2054" s="418"/>
    </row>
    <row r="2055" spans="1:12" ht="15.75" x14ac:dyDescent="0.25">
      <c r="A2055" s="463" t="s">
        <v>1297</v>
      </c>
      <c r="B2055" s="76" t="s">
        <v>1420</v>
      </c>
      <c r="C2055" s="68" t="s">
        <v>1421</v>
      </c>
      <c r="D2055" s="462">
        <v>3</v>
      </c>
      <c r="E2055" s="462">
        <v>100</v>
      </c>
      <c r="F2055" s="63">
        <v>49</v>
      </c>
      <c r="H2055" s="422"/>
      <c r="I2055" s="452"/>
      <c r="J2055" s="426"/>
      <c r="K2055" s="426"/>
      <c r="L2055" s="418"/>
    </row>
    <row r="2056" spans="1:12" ht="15.75" x14ac:dyDescent="0.25">
      <c r="A2056" s="463" t="s">
        <v>1584</v>
      </c>
      <c r="B2056" s="76" t="s">
        <v>1420</v>
      </c>
      <c r="C2056" s="68" t="s">
        <v>1421</v>
      </c>
      <c r="D2056" s="462">
        <v>19</v>
      </c>
      <c r="E2056" s="462" t="s">
        <v>173</v>
      </c>
      <c r="F2056" s="448" t="s">
        <v>874</v>
      </c>
      <c r="H2056" s="422"/>
      <c r="I2056" s="452"/>
      <c r="J2056" s="426"/>
      <c r="K2056" s="426"/>
      <c r="L2056" s="418"/>
    </row>
    <row r="2057" spans="1:12" ht="15.75" x14ac:dyDescent="0.25">
      <c r="A2057" s="463" t="s">
        <v>1584</v>
      </c>
      <c r="B2057" s="76" t="s">
        <v>1420</v>
      </c>
      <c r="C2057" s="68" t="s">
        <v>1421</v>
      </c>
      <c r="D2057" s="462">
        <v>4</v>
      </c>
      <c r="E2057" s="462">
        <v>250</v>
      </c>
      <c r="F2057" s="63">
        <v>212</v>
      </c>
      <c r="H2057" s="422"/>
      <c r="I2057" s="452"/>
      <c r="J2057" s="426"/>
      <c r="K2057" s="426"/>
      <c r="L2057" s="418"/>
    </row>
    <row r="2058" spans="1:12" ht="15.75" x14ac:dyDescent="0.25">
      <c r="A2058" s="463" t="s">
        <v>1584</v>
      </c>
      <c r="B2058" s="76" t="s">
        <v>1420</v>
      </c>
      <c r="C2058" s="68" t="s">
        <v>1421</v>
      </c>
      <c r="D2058" s="462">
        <v>32</v>
      </c>
      <c r="E2058" s="462">
        <v>400</v>
      </c>
      <c r="F2058" s="63">
        <v>220</v>
      </c>
      <c r="H2058" s="422"/>
      <c r="I2058" s="452"/>
      <c r="J2058" s="426"/>
      <c r="K2058" s="426"/>
      <c r="L2058" s="418"/>
    </row>
    <row r="2059" spans="1:12" ht="15.75" x14ac:dyDescent="0.25">
      <c r="A2059" s="463" t="s">
        <v>1297</v>
      </c>
      <c r="B2059" s="76" t="s">
        <v>1420</v>
      </c>
      <c r="C2059" s="68" t="s">
        <v>1421</v>
      </c>
      <c r="D2059" s="462" t="s">
        <v>174</v>
      </c>
      <c r="E2059" s="462">
        <v>250</v>
      </c>
      <c r="F2059" s="63">
        <v>85</v>
      </c>
      <c r="H2059" s="422"/>
      <c r="I2059" s="452"/>
      <c r="J2059" s="426"/>
      <c r="K2059" s="426"/>
      <c r="L2059" s="418"/>
    </row>
    <row r="2060" spans="1:12" ht="15.75" x14ac:dyDescent="0.25">
      <c r="A2060" s="463" t="s">
        <v>1585</v>
      </c>
      <c r="B2060" s="76" t="s">
        <v>1420</v>
      </c>
      <c r="C2060" s="68" t="s">
        <v>1421</v>
      </c>
      <c r="D2060" s="462">
        <v>8</v>
      </c>
      <c r="E2060" s="462">
        <v>160</v>
      </c>
      <c r="F2060" s="63">
        <v>116</v>
      </c>
      <c r="H2060" s="422"/>
      <c r="I2060" s="452"/>
      <c r="J2060" s="426"/>
      <c r="K2060" s="426"/>
      <c r="L2060" s="418"/>
    </row>
    <row r="2061" spans="1:12" ht="15.75" x14ac:dyDescent="0.25">
      <c r="A2061" s="463" t="s">
        <v>1489</v>
      </c>
      <c r="B2061" s="76" t="s">
        <v>1420</v>
      </c>
      <c r="C2061" s="68" t="s">
        <v>1421</v>
      </c>
      <c r="D2061" s="462">
        <v>10</v>
      </c>
      <c r="E2061" s="462">
        <v>63</v>
      </c>
      <c r="F2061" s="63">
        <v>55</v>
      </c>
      <c r="H2061" s="422"/>
      <c r="I2061" s="452"/>
      <c r="J2061" s="426"/>
      <c r="K2061" s="426"/>
      <c r="L2061" s="418"/>
    </row>
    <row r="2062" spans="1:12" ht="15.75" x14ac:dyDescent="0.25">
      <c r="A2062" s="463" t="s">
        <v>1586</v>
      </c>
      <c r="B2062" s="76" t="s">
        <v>1420</v>
      </c>
      <c r="C2062" s="68" t="s">
        <v>1421</v>
      </c>
      <c r="D2062" s="462">
        <v>11</v>
      </c>
      <c r="E2062" s="462">
        <v>160</v>
      </c>
      <c r="F2062" s="63">
        <v>128</v>
      </c>
      <c r="H2062" s="422"/>
      <c r="I2062" s="452"/>
      <c r="J2062" s="426"/>
      <c r="K2062" s="426"/>
      <c r="L2062" s="418"/>
    </row>
    <row r="2063" spans="1:12" ht="15.75" x14ac:dyDescent="0.25">
      <c r="A2063" s="463" t="s">
        <v>1584</v>
      </c>
      <c r="B2063" s="76" t="s">
        <v>1420</v>
      </c>
      <c r="C2063" s="68" t="s">
        <v>1421</v>
      </c>
      <c r="D2063" s="462">
        <v>12</v>
      </c>
      <c r="E2063" s="462">
        <v>160</v>
      </c>
      <c r="F2063" s="63">
        <v>131</v>
      </c>
      <c r="H2063" s="422"/>
      <c r="I2063" s="452"/>
      <c r="J2063" s="426"/>
      <c r="K2063" s="426"/>
      <c r="L2063" s="418"/>
    </row>
    <row r="2064" spans="1:12" ht="15.75" x14ac:dyDescent="0.25">
      <c r="A2064" s="463" t="s">
        <v>1585</v>
      </c>
      <c r="B2064" s="76" t="s">
        <v>1420</v>
      </c>
      <c r="C2064" s="68" t="s">
        <v>1421</v>
      </c>
      <c r="D2064" s="462">
        <v>13</v>
      </c>
      <c r="E2064" s="462">
        <v>400</v>
      </c>
      <c r="F2064" s="63">
        <v>220</v>
      </c>
      <c r="H2064" s="422"/>
      <c r="I2064" s="452"/>
      <c r="J2064" s="426"/>
      <c r="K2064" s="426"/>
      <c r="L2064" s="418"/>
    </row>
    <row r="2065" spans="1:12" ht="15.75" x14ac:dyDescent="0.25">
      <c r="A2065" s="463" t="s">
        <v>1297</v>
      </c>
      <c r="B2065" s="76" t="s">
        <v>1420</v>
      </c>
      <c r="C2065" s="68" t="s">
        <v>1421</v>
      </c>
      <c r="D2065" s="462">
        <v>17</v>
      </c>
      <c r="E2065" s="462">
        <v>100</v>
      </c>
      <c r="F2065" s="63">
        <v>47</v>
      </c>
      <c r="H2065" s="422"/>
      <c r="I2065" s="452"/>
      <c r="J2065" s="426"/>
      <c r="K2065" s="426"/>
      <c r="L2065" s="418"/>
    </row>
    <row r="2066" spans="1:12" ht="15.75" x14ac:dyDescent="0.25">
      <c r="A2066" s="463" t="s">
        <v>1585</v>
      </c>
      <c r="B2066" s="76" t="s">
        <v>1420</v>
      </c>
      <c r="C2066" s="68" t="s">
        <v>1421</v>
      </c>
      <c r="D2066" s="462">
        <v>23</v>
      </c>
      <c r="E2066" s="462">
        <v>250</v>
      </c>
      <c r="F2066" s="63">
        <v>120</v>
      </c>
      <c r="H2066" s="422"/>
      <c r="I2066" s="452"/>
      <c r="J2066" s="426"/>
      <c r="K2066" s="426"/>
      <c r="L2066" s="418"/>
    </row>
    <row r="2067" spans="1:12" ht="15.75" x14ac:dyDescent="0.25">
      <c r="A2067" s="463" t="s">
        <v>1297</v>
      </c>
      <c r="B2067" s="76" t="s">
        <v>1420</v>
      </c>
      <c r="C2067" s="68" t="s">
        <v>1421</v>
      </c>
      <c r="D2067" s="462">
        <v>33</v>
      </c>
      <c r="E2067" s="462">
        <v>100</v>
      </c>
      <c r="F2067" s="63">
        <v>48</v>
      </c>
      <c r="H2067" s="422"/>
      <c r="I2067" s="452"/>
      <c r="J2067" s="422"/>
      <c r="K2067" s="422"/>
      <c r="L2067" s="418"/>
    </row>
    <row r="2068" spans="1:12" ht="15.75" x14ac:dyDescent="0.25">
      <c r="A2068" s="94" t="s">
        <v>1587</v>
      </c>
      <c r="B2068" s="76" t="s">
        <v>1420</v>
      </c>
      <c r="C2068" s="68" t="s">
        <v>1421</v>
      </c>
      <c r="D2068" s="76">
        <v>7</v>
      </c>
      <c r="E2068" s="76">
        <v>160</v>
      </c>
      <c r="F2068" s="63">
        <v>124</v>
      </c>
      <c r="H2068" s="422"/>
      <c r="I2068" s="452"/>
      <c r="J2068" s="422"/>
      <c r="K2068" s="420"/>
      <c r="L2068" s="417"/>
    </row>
    <row r="2069" spans="1:12" ht="15.75" x14ac:dyDescent="0.25">
      <c r="A2069" s="94" t="s">
        <v>1587</v>
      </c>
      <c r="B2069" s="76" t="s">
        <v>1420</v>
      </c>
      <c r="C2069" s="68" t="s">
        <v>1421</v>
      </c>
      <c r="D2069" s="76">
        <v>8</v>
      </c>
      <c r="E2069" s="178">
        <v>250</v>
      </c>
      <c r="F2069" s="63">
        <v>180</v>
      </c>
      <c r="H2069" s="422"/>
      <c r="I2069" s="452"/>
      <c r="J2069" s="422"/>
      <c r="K2069" s="422"/>
      <c r="L2069" s="418"/>
    </row>
    <row r="2070" spans="1:12" ht="15.75" x14ac:dyDescent="0.25">
      <c r="A2070" s="94" t="s">
        <v>1588</v>
      </c>
      <c r="B2070" s="76" t="s">
        <v>1420</v>
      </c>
      <c r="C2070" s="68" t="s">
        <v>1421</v>
      </c>
      <c r="D2070" s="76">
        <v>9</v>
      </c>
      <c r="E2070" s="76">
        <v>100</v>
      </c>
      <c r="F2070" s="63">
        <v>79</v>
      </c>
      <c r="H2070" s="422"/>
      <c r="I2070" s="452"/>
      <c r="J2070" s="422"/>
      <c r="K2070" s="420"/>
      <c r="L2070" s="417"/>
    </row>
    <row r="2071" spans="1:12" ht="15.75" x14ac:dyDescent="0.25">
      <c r="A2071" s="94" t="s">
        <v>1588</v>
      </c>
      <c r="B2071" s="76" t="s">
        <v>1420</v>
      </c>
      <c r="C2071" s="68" t="s">
        <v>1421</v>
      </c>
      <c r="D2071" s="76">
        <v>77</v>
      </c>
      <c r="E2071" s="178">
        <v>250</v>
      </c>
      <c r="F2071" s="63">
        <v>177</v>
      </c>
      <c r="H2071" s="422"/>
      <c r="I2071" s="452"/>
      <c r="J2071" s="422"/>
      <c r="K2071" s="422"/>
      <c r="L2071" s="418"/>
    </row>
    <row r="2072" spans="1:12" ht="15.75" x14ac:dyDescent="0.25">
      <c r="A2072" s="94" t="s">
        <v>1588</v>
      </c>
      <c r="B2072" s="76" t="s">
        <v>1420</v>
      </c>
      <c r="C2072" s="68" t="s">
        <v>1421</v>
      </c>
      <c r="D2072" s="76">
        <v>72</v>
      </c>
      <c r="E2072" s="76">
        <v>400</v>
      </c>
      <c r="F2072" s="63">
        <v>364</v>
      </c>
      <c r="H2072" s="422"/>
      <c r="I2072" s="452"/>
      <c r="J2072" s="422"/>
      <c r="K2072" s="422"/>
      <c r="L2072" s="418"/>
    </row>
    <row r="2073" spans="1:12" ht="15.75" x14ac:dyDescent="0.25">
      <c r="A2073" s="94" t="s">
        <v>1588</v>
      </c>
      <c r="B2073" s="76" t="s">
        <v>1420</v>
      </c>
      <c r="C2073" s="68" t="s">
        <v>1421</v>
      </c>
      <c r="D2073" s="76">
        <v>12</v>
      </c>
      <c r="E2073" s="76">
        <v>160</v>
      </c>
      <c r="F2073" s="63">
        <v>145</v>
      </c>
      <c r="H2073" s="420"/>
      <c r="I2073" s="465"/>
      <c r="J2073" s="420"/>
      <c r="K2073" s="420"/>
      <c r="L2073" s="417"/>
    </row>
    <row r="2074" spans="1:12" ht="15.75" x14ac:dyDescent="0.25">
      <c r="A2074" s="94" t="s">
        <v>1588</v>
      </c>
      <c r="B2074" s="76" t="s">
        <v>1420</v>
      </c>
      <c r="C2074" s="68" t="s">
        <v>1421</v>
      </c>
      <c r="D2074" s="76">
        <v>15</v>
      </c>
      <c r="E2074" s="76">
        <v>60</v>
      </c>
      <c r="F2074" s="63">
        <v>54</v>
      </c>
      <c r="H2074" s="422"/>
      <c r="I2074" s="452"/>
      <c r="J2074" s="422"/>
      <c r="K2074" s="422"/>
      <c r="L2074" s="418"/>
    </row>
    <row r="2075" spans="1:12" ht="15.75" x14ac:dyDescent="0.25">
      <c r="A2075" s="94" t="s">
        <v>1588</v>
      </c>
      <c r="B2075" s="76" t="s">
        <v>1420</v>
      </c>
      <c r="C2075" s="68" t="s">
        <v>1421</v>
      </c>
      <c r="D2075" s="76">
        <v>16</v>
      </c>
      <c r="E2075" s="76">
        <v>100</v>
      </c>
      <c r="F2075" s="63">
        <v>88</v>
      </c>
      <c r="H2075" s="422"/>
      <c r="I2075" s="452"/>
      <c r="J2075" s="422"/>
      <c r="K2075" s="422"/>
      <c r="L2075" s="418"/>
    </row>
    <row r="2076" spans="1:12" ht="15.75" x14ac:dyDescent="0.25">
      <c r="A2076" s="94" t="s">
        <v>1588</v>
      </c>
      <c r="B2076" s="76" t="s">
        <v>1420</v>
      </c>
      <c r="C2076" s="68" t="s">
        <v>1421</v>
      </c>
      <c r="D2076" s="76">
        <v>17</v>
      </c>
      <c r="E2076" s="76">
        <v>60</v>
      </c>
      <c r="F2076" s="63">
        <v>55</v>
      </c>
      <c r="H2076" s="422"/>
      <c r="I2076" s="452"/>
      <c r="J2076" s="422"/>
      <c r="K2076" s="422"/>
      <c r="L2076" s="418"/>
    </row>
    <row r="2077" spans="1:12" ht="15.75" x14ac:dyDescent="0.25">
      <c r="A2077" s="94" t="s">
        <v>1588</v>
      </c>
      <c r="B2077" s="76" t="s">
        <v>1420</v>
      </c>
      <c r="C2077" s="68" t="s">
        <v>1421</v>
      </c>
      <c r="D2077" s="76">
        <v>18</v>
      </c>
      <c r="E2077" s="76">
        <v>100</v>
      </c>
      <c r="F2077" s="63">
        <v>85</v>
      </c>
      <c r="H2077" s="422"/>
      <c r="I2077" s="452"/>
      <c r="J2077" s="422"/>
      <c r="K2077" s="422"/>
      <c r="L2077" s="418"/>
    </row>
    <row r="2078" spans="1:12" ht="15.75" x14ac:dyDescent="0.25">
      <c r="A2078" s="94" t="s">
        <v>1588</v>
      </c>
      <c r="B2078" s="76" t="s">
        <v>1420</v>
      </c>
      <c r="C2078" s="68" t="s">
        <v>1421</v>
      </c>
      <c r="D2078" s="76">
        <v>19</v>
      </c>
      <c r="E2078" s="76">
        <v>250</v>
      </c>
      <c r="F2078" s="63">
        <v>227</v>
      </c>
      <c r="H2078" s="422"/>
      <c r="I2078" s="452"/>
      <c r="J2078" s="422"/>
      <c r="K2078" s="422"/>
      <c r="L2078" s="418"/>
    </row>
    <row r="2079" spans="1:12" ht="15.75" x14ac:dyDescent="0.25">
      <c r="A2079" s="94" t="s">
        <v>1588</v>
      </c>
      <c r="B2079" s="76" t="s">
        <v>1420</v>
      </c>
      <c r="C2079" s="68" t="s">
        <v>1421</v>
      </c>
      <c r="D2079" s="76">
        <v>20</v>
      </c>
      <c r="E2079" s="76">
        <v>160</v>
      </c>
      <c r="F2079" s="63">
        <v>131</v>
      </c>
      <c r="H2079" s="422"/>
      <c r="I2079" s="452"/>
      <c r="J2079" s="422"/>
      <c r="K2079" s="420"/>
      <c r="L2079" s="417"/>
    </row>
    <row r="2080" spans="1:12" ht="15.75" x14ac:dyDescent="0.25">
      <c r="A2080" s="94" t="s">
        <v>1588</v>
      </c>
      <c r="B2080" s="76" t="s">
        <v>1420</v>
      </c>
      <c r="C2080" s="68" t="s">
        <v>1421</v>
      </c>
      <c r="D2080" s="178">
        <v>21</v>
      </c>
      <c r="E2080" s="178">
        <v>100</v>
      </c>
      <c r="F2080" s="63">
        <v>81</v>
      </c>
      <c r="H2080" s="422"/>
      <c r="I2080" s="452"/>
      <c r="J2080" s="422"/>
      <c r="K2080" s="422"/>
      <c r="L2080" s="418"/>
    </row>
    <row r="2081" spans="1:12" ht="15.75" x14ac:dyDescent="0.25">
      <c r="A2081" s="94" t="s">
        <v>1588</v>
      </c>
      <c r="B2081" s="76" t="s">
        <v>1420</v>
      </c>
      <c r="C2081" s="68" t="s">
        <v>1421</v>
      </c>
      <c r="D2081" s="178">
        <v>22</v>
      </c>
      <c r="E2081" s="178">
        <v>100</v>
      </c>
      <c r="F2081" s="63">
        <v>87</v>
      </c>
      <c r="H2081" s="422"/>
      <c r="I2081" s="452"/>
      <c r="J2081" s="422"/>
      <c r="K2081" s="422"/>
      <c r="L2081" s="418"/>
    </row>
    <row r="2082" spans="1:12" ht="15.75" x14ac:dyDescent="0.25">
      <c r="A2082" s="94" t="s">
        <v>1588</v>
      </c>
      <c r="B2082" s="76" t="s">
        <v>1420</v>
      </c>
      <c r="C2082" s="68" t="s">
        <v>1421</v>
      </c>
      <c r="D2082" s="178">
        <v>24</v>
      </c>
      <c r="E2082" s="178">
        <v>100</v>
      </c>
      <c r="F2082" s="63">
        <v>77</v>
      </c>
      <c r="H2082" s="422"/>
      <c r="I2082" s="452"/>
      <c r="J2082" s="422"/>
      <c r="K2082" s="422"/>
      <c r="L2082" s="418"/>
    </row>
    <row r="2083" spans="1:12" ht="15.75" x14ac:dyDescent="0.25">
      <c r="A2083" s="94" t="s">
        <v>1588</v>
      </c>
      <c r="B2083" s="76" t="s">
        <v>1420</v>
      </c>
      <c r="C2083" s="68" t="s">
        <v>1421</v>
      </c>
      <c r="D2083" s="178">
        <v>25</v>
      </c>
      <c r="E2083" s="178">
        <v>160</v>
      </c>
      <c r="F2083" s="63">
        <v>132</v>
      </c>
      <c r="H2083" s="422"/>
      <c r="I2083" s="452"/>
      <c r="J2083" s="422"/>
      <c r="K2083" s="422"/>
      <c r="L2083" s="418"/>
    </row>
    <row r="2084" spans="1:12" ht="15.75" x14ac:dyDescent="0.25">
      <c r="A2084" s="94" t="s">
        <v>1588</v>
      </c>
      <c r="B2084" s="76" t="s">
        <v>1420</v>
      </c>
      <c r="C2084" s="68" t="s">
        <v>1421</v>
      </c>
      <c r="D2084" s="178">
        <v>78</v>
      </c>
      <c r="E2084" s="178">
        <v>400</v>
      </c>
      <c r="F2084" s="63">
        <v>368</v>
      </c>
      <c r="H2084" s="422"/>
      <c r="I2084" s="452"/>
      <c r="J2084" s="422"/>
      <c r="K2084" s="420"/>
      <c r="L2084" s="417"/>
    </row>
    <row r="2085" spans="1:12" ht="15.75" x14ac:dyDescent="0.25">
      <c r="A2085" s="94" t="s">
        <v>1590</v>
      </c>
      <c r="B2085" s="76" t="s">
        <v>1420</v>
      </c>
      <c r="C2085" s="68" t="s">
        <v>1421</v>
      </c>
      <c r="D2085" s="178">
        <v>43</v>
      </c>
      <c r="E2085" s="178">
        <v>100</v>
      </c>
      <c r="F2085" s="63">
        <v>82</v>
      </c>
      <c r="H2085" s="422"/>
      <c r="I2085" s="452"/>
      <c r="J2085" s="422"/>
      <c r="K2085" s="422"/>
      <c r="L2085" s="418"/>
    </row>
    <row r="2086" spans="1:12" ht="15.75" x14ac:dyDescent="0.25">
      <c r="A2086" s="94" t="s">
        <v>1590</v>
      </c>
      <c r="B2086" s="76" t="s">
        <v>1420</v>
      </c>
      <c r="C2086" s="68" t="s">
        <v>1421</v>
      </c>
      <c r="D2086" s="178">
        <v>45</v>
      </c>
      <c r="E2086" s="178">
        <v>100</v>
      </c>
      <c r="F2086" s="63">
        <v>65</v>
      </c>
      <c r="H2086" s="422"/>
      <c r="I2086" s="452"/>
      <c r="J2086" s="422"/>
      <c r="K2086" s="422"/>
      <c r="L2086" s="418"/>
    </row>
    <row r="2087" spans="1:12" ht="15.75" x14ac:dyDescent="0.25">
      <c r="A2087" s="94" t="s">
        <v>1590</v>
      </c>
      <c r="B2087" s="76" t="s">
        <v>1420</v>
      </c>
      <c r="C2087" s="68" t="s">
        <v>1421</v>
      </c>
      <c r="D2087" s="178">
        <v>48</v>
      </c>
      <c r="E2087" s="178">
        <v>60</v>
      </c>
      <c r="F2087" s="63">
        <v>47</v>
      </c>
      <c r="H2087" s="422"/>
      <c r="I2087" s="452"/>
      <c r="J2087" s="422"/>
      <c r="K2087" s="422"/>
      <c r="L2087" s="418"/>
    </row>
    <row r="2088" spans="1:12" ht="15.75" x14ac:dyDescent="0.25">
      <c r="A2088" s="94" t="s">
        <v>1590</v>
      </c>
      <c r="B2088" s="76" t="s">
        <v>1420</v>
      </c>
      <c r="C2088" s="68" t="s">
        <v>1421</v>
      </c>
      <c r="D2088" s="178">
        <v>50</v>
      </c>
      <c r="E2088" s="178">
        <v>250</v>
      </c>
      <c r="F2088" s="63">
        <v>207</v>
      </c>
      <c r="H2088" s="422"/>
      <c r="I2088" s="452"/>
      <c r="J2088" s="422"/>
      <c r="K2088" s="422"/>
      <c r="L2088" s="418"/>
    </row>
    <row r="2089" spans="1:12" ht="15.75" x14ac:dyDescent="0.25">
      <c r="A2089" s="94" t="s">
        <v>1590</v>
      </c>
      <c r="B2089" s="76" t="s">
        <v>1420</v>
      </c>
      <c r="C2089" s="68" t="s">
        <v>1421</v>
      </c>
      <c r="D2089" s="178">
        <v>52</v>
      </c>
      <c r="E2089" s="178">
        <v>160</v>
      </c>
      <c r="F2089" s="63">
        <v>125</v>
      </c>
      <c r="H2089" s="422"/>
      <c r="I2089" s="452"/>
      <c r="J2089" s="422"/>
      <c r="K2089" s="422"/>
      <c r="L2089" s="418"/>
    </row>
    <row r="2090" spans="1:12" ht="15.75" x14ac:dyDescent="0.25">
      <c r="A2090" s="94" t="s">
        <v>1590</v>
      </c>
      <c r="B2090" s="76" t="s">
        <v>1420</v>
      </c>
      <c r="C2090" s="68" t="s">
        <v>1421</v>
      </c>
      <c r="D2090" s="178">
        <v>55</v>
      </c>
      <c r="E2090" s="178">
        <v>250</v>
      </c>
      <c r="F2090" s="63">
        <v>207</v>
      </c>
      <c r="H2090" s="422"/>
      <c r="I2090" s="452"/>
      <c r="J2090" s="422"/>
      <c r="K2090" s="422"/>
      <c r="L2090" s="418"/>
    </row>
    <row r="2091" spans="1:12" ht="15.75" x14ac:dyDescent="0.25">
      <c r="A2091" s="94" t="s">
        <v>1590</v>
      </c>
      <c r="B2091" s="76" t="s">
        <v>1420</v>
      </c>
      <c r="C2091" s="68" t="s">
        <v>1421</v>
      </c>
      <c r="D2091" s="178">
        <v>73</v>
      </c>
      <c r="E2091" s="178">
        <v>160</v>
      </c>
      <c r="F2091" s="63">
        <v>145</v>
      </c>
      <c r="H2091" s="422"/>
      <c r="I2091" s="452"/>
      <c r="J2091" s="422"/>
      <c r="K2091" s="422"/>
      <c r="L2091" s="418"/>
    </row>
    <row r="2092" spans="1:12" ht="15.75" x14ac:dyDescent="0.25">
      <c r="A2092" s="94" t="s">
        <v>1590</v>
      </c>
      <c r="B2092" s="76" t="s">
        <v>1420</v>
      </c>
      <c r="C2092" s="68" t="s">
        <v>1421</v>
      </c>
      <c r="D2092" s="178">
        <v>74</v>
      </c>
      <c r="E2092" s="178">
        <v>63</v>
      </c>
      <c r="F2092" s="63">
        <v>55.4</v>
      </c>
      <c r="H2092" s="422"/>
      <c r="I2092" s="452"/>
      <c r="J2092" s="422"/>
      <c r="K2092" s="422"/>
      <c r="L2092" s="418"/>
    </row>
    <row r="2093" spans="1:12" ht="15.75" x14ac:dyDescent="0.25">
      <c r="A2093" s="94" t="s">
        <v>1590</v>
      </c>
      <c r="B2093" s="76" t="s">
        <v>1420</v>
      </c>
      <c r="C2093" s="68" t="s">
        <v>1421</v>
      </c>
      <c r="D2093" s="178">
        <v>83</v>
      </c>
      <c r="E2093" s="178">
        <v>400</v>
      </c>
      <c r="F2093" s="63">
        <v>368</v>
      </c>
      <c r="H2093" s="422"/>
      <c r="I2093" s="452"/>
      <c r="J2093" s="422"/>
      <c r="K2093" s="420"/>
      <c r="L2093" s="417"/>
    </row>
    <row r="2094" spans="1:12" ht="15.75" x14ac:dyDescent="0.25">
      <c r="A2094" s="94" t="s">
        <v>1590</v>
      </c>
      <c r="B2094" s="76" t="s">
        <v>1420</v>
      </c>
      <c r="C2094" s="68" t="s">
        <v>1421</v>
      </c>
      <c r="D2094" s="178">
        <v>84</v>
      </c>
      <c r="E2094" s="178">
        <v>63</v>
      </c>
      <c r="F2094" s="63">
        <v>58</v>
      </c>
      <c r="H2094" s="422"/>
      <c r="I2094" s="452"/>
      <c r="J2094" s="422"/>
      <c r="K2094" s="420"/>
      <c r="L2094" s="417"/>
    </row>
    <row r="2095" spans="1:12" ht="15.75" x14ac:dyDescent="0.25">
      <c r="A2095" s="94" t="s">
        <v>1591</v>
      </c>
      <c r="B2095" s="76" t="s">
        <v>1420</v>
      </c>
      <c r="C2095" s="68" t="s">
        <v>1421</v>
      </c>
      <c r="D2095" s="178">
        <v>40</v>
      </c>
      <c r="E2095" s="178">
        <v>60</v>
      </c>
      <c r="F2095" s="63">
        <v>55</v>
      </c>
      <c r="H2095" s="422"/>
      <c r="I2095" s="452"/>
      <c r="J2095" s="422"/>
      <c r="K2095" s="422"/>
      <c r="L2095" s="418"/>
    </row>
    <row r="2096" spans="1:12" ht="15.75" x14ac:dyDescent="0.25">
      <c r="A2096" s="94" t="s">
        <v>1591</v>
      </c>
      <c r="B2096" s="76" t="s">
        <v>1420</v>
      </c>
      <c r="C2096" s="68" t="s">
        <v>1421</v>
      </c>
      <c r="D2096" s="178">
        <v>53</v>
      </c>
      <c r="E2096" s="178">
        <v>160</v>
      </c>
      <c r="F2096" s="63">
        <v>144</v>
      </c>
      <c r="H2096" s="422"/>
      <c r="I2096" s="452"/>
      <c r="J2096" s="422"/>
      <c r="K2096" s="422"/>
      <c r="L2096" s="418"/>
    </row>
    <row r="2097" spans="1:12" ht="15.75" x14ac:dyDescent="0.25">
      <c r="A2097" s="94" t="s">
        <v>1591</v>
      </c>
      <c r="B2097" s="76" t="s">
        <v>1420</v>
      </c>
      <c r="C2097" s="68" t="s">
        <v>1421</v>
      </c>
      <c r="D2097" s="178">
        <v>57</v>
      </c>
      <c r="E2097" s="178">
        <v>100</v>
      </c>
      <c r="F2097" s="63">
        <v>71</v>
      </c>
      <c r="H2097" s="422"/>
      <c r="I2097" s="452"/>
      <c r="J2097" s="422"/>
      <c r="K2097" s="422"/>
      <c r="L2097" s="418"/>
    </row>
    <row r="2098" spans="1:12" ht="15.75" x14ac:dyDescent="0.25">
      <c r="A2098" s="94" t="s">
        <v>1591</v>
      </c>
      <c r="B2098" s="76" t="s">
        <v>1420</v>
      </c>
      <c r="C2098" s="68" t="s">
        <v>1421</v>
      </c>
      <c r="D2098" s="178">
        <v>59</v>
      </c>
      <c r="E2098" s="178">
        <v>100</v>
      </c>
      <c r="F2098" s="63">
        <v>78</v>
      </c>
      <c r="H2098" s="422"/>
      <c r="I2098" s="452"/>
      <c r="J2098" s="422"/>
      <c r="K2098" s="422"/>
      <c r="L2098" s="418"/>
    </row>
    <row r="2099" spans="1:12" ht="15.75" x14ac:dyDescent="0.25">
      <c r="A2099" s="94" t="s">
        <v>1592</v>
      </c>
      <c r="B2099" s="76" t="s">
        <v>1420</v>
      </c>
      <c r="C2099" s="68" t="s">
        <v>1421</v>
      </c>
      <c r="D2099" s="178">
        <v>62</v>
      </c>
      <c r="E2099" s="178">
        <v>100</v>
      </c>
      <c r="F2099" s="63">
        <v>72</v>
      </c>
      <c r="H2099" s="422"/>
      <c r="I2099" s="452"/>
      <c r="J2099" s="422"/>
      <c r="K2099" s="422"/>
      <c r="L2099" s="418"/>
    </row>
    <row r="2100" spans="1:12" ht="15.75" x14ac:dyDescent="0.25">
      <c r="A2100" s="94" t="s">
        <v>1590</v>
      </c>
      <c r="B2100" s="76" t="s">
        <v>1420</v>
      </c>
      <c r="C2100" s="68" t="s">
        <v>1421</v>
      </c>
      <c r="D2100" s="178">
        <v>47</v>
      </c>
      <c r="E2100" s="178">
        <v>160</v>
      </c>
      <c r="F2100" s="63">
        <v>139</v>
      </c>
      <c r="H2100" s="422"/>
      <c r="I2100" s="452"/>
      <c r="J2100" s="422"/>
      <c r="K2100" s="422"/>
      <c r="L2100" s="418"/>
    </row>
    <row r="2101" spans="1:12" ht="15.75" x14ac:dyDescent="0.25">
      <c r="A2101" s="94" t="s">
        <v>1590</v>
      </c>
      <c r="B2101" s="76" t="s">
        <v>1420</v>
      </c>
      <c r="C2101" s="68" t="s">
        <v>1421</v>
      </c>
      <c r="D2101" s="178">
        <v>10</v>
      </c>
      <c r="E2101" s="178">
        <v>250</v>
      </c>
      <c r="F2101" s="63">
        <v>230</v>
      </c>
      <c r="H2101" s="422"/>
      <c r="I2101" s="452"/>
      <c r="J2101" s="422"/>
      <c r="K2101" s="422"/>
      <c r="L2101" s="418"/>
    </row>
    <row r="2102" spans="1:12" ht="15.75" x14ac:dyDescent="0.25">
      <c r="A2102" s="94" t="s">
        <v>1589</v>
      </c>
      <c r="B2102" s="76" t="s">
        <v>1420</v>
      </c>
      <c r="C2102" s="68" t="s">
        <v>1421</v>
      </c>
      <c r="D2102" s="178">
        <v>65</v>
      </c>
      <c r="E2102" s="178">
        <v>250</v>
      </c>
      <c r="F2102" s="63">
        <v>167</v>
      </c>
      <c r="H2102" s="422"/>
      <c r="I2102" s="452"/>
      <c r="J2102" s="422"/>
      <c r="K2102" s="422"/>
      <c r="L2102" s="418"/>
    </row>
    <row r="2103" spans="1:12" ht="15.75" x14ac:dyDescent="0.25">
      <c r="A2103" s="94" t="s">
        <v>1589</v>
      </c>
      <c r="B2103" s="76" t="s">
        <v>1420</v>
      </c>
      <c r="C2103" s="68" t="s">
        <v>1421</v>
      </c>
      <c r="D2103" s="178">
        <v>66</v>
      </c>
      <c r="E2103" s="178">
        <v>250</v>
      </c>
      <c r="F2103" s="63">
        <v>222</v>
      </c>
      <c r="H2103" s="422"/>
      <c r="I2103" s="452"/>
      <c r="J2103" s="422"/>
      <c r="K2103" s="420"/>
      <c r="L2103" s="417"/>
    </row>
    <row r="2104" spans="1:12" ht="15.75" x14ac:dyDescent="0.25">
      <c r="A2104" s="94" t="s">
        <v>1589</v>
      </c>
      <c r="B2104" s="76" t="s">
        <v>1420</v>
      </c>
      <c r="C2104" s="68" t="s">
        <v>1421</v>
      </c>
      <c r="D2104" s="178">
        <v>67</v>
      </c>
      <c r="E2104" s="178">
        <v>250</v>
      </c>
      <c r="F2104" s="63">
        <v>125</v>
      </c>
      <c r="H2104" s="422"/>
      <c r="I2104" s="452"/>
      <c r="J2104" s="422"/>
      <c r="K2104" s="422"/>
      <c r="L2104" s="418"/>
    </row>
    <row r="2105" spans="1:12" ht="15.75" x14ac:dyDescent="0.25">
      <c r="A2105" s="94" t="s">
        <v>1589</v>
      </c>
      <c r="B2105" s="76" t="s">
        <v>1420</v>
      </c>
      <c r="C2105" s="68" t="s">
        <v>1421</v>
      </c>
      <c r="D2105" s="178">
        <v>68</v>
      </c>
      <c r="E2105" s="178">
        <v>160</v>
      </c>
      <c r="F2105" s="63">
        <v>96</v>
      </c>
      <c r="H2105" s="422"/>
      <c r="I2105" s="452"/>
      <c r="J2105" s="422"/>
      <c r="K2105" s="422"/>
      <c r="L2105" s="418"/>
    </row>
    <row r="2106" spans="1:12" ht="15.75" x14ac:dyDescent="0.25">
      <c r="A2106" s="94" t="s">
        <v>1589</v>
      </c>
      <c r="B2106" s="76" t="s">
        <v>1420</v>
      </c>
      <c r="C2106" s="68" t="s">
        <v>1421</v>
      </c>
      <c r="D2106" s="178">
        <v>69</v>
      </c>
      <c r="E2106" s="178">
        <v>730</v>
      </c>
      <c r="F2106" s="63">
        <v>138</v>
      </c>
      <c r="H2106" s="420"/>
      <c r="I2106" s="465"/>
      <c r="J2106" s="420"/>
      <c r="K2106" s="420"/>
      <c r="L2106" s="417"/>
    </row>
    <row r="2107" spans="1:12" ht="15.75" x14ac:dyDescent="0.25">
      <c r="A2107" s="94" t="s">
        <v>1589</v>
      </c>
      <c r="B2107" s="76" t="s">
        <v>1420</v>
      </c>
      <c r="C2107" s="68" t="s">
        <v>1421</v>
      </c>
      <c r="D2107" s="178">
        <v>29</v>
      </c>
      <c r="E2107" s="178">
        <v>160</v>
      </c>
      <c r="F2107" s="63">
        <v>67</v>
      </c>
      <c r="H2107" s="422"/>
      <c r="I2107" s="452"/>
      <c r="J2107" s="422"/>
      <c r="K2107" s="422"/>
      <c r="L2107" s="418"/>
    </row>
    <row r="2108" spans="1:12" ht="15.75" x14ac:dyDescent="0.25">
      <c r="A2108" s="94" t="s">
        <v>1589</v>
      </c>
      <c r="B2108" s="76" t="s">
        <v>1420</v>
      </c>
      <c r="C2108" s="68" t="s">
        <v>1421</v>
      </c>
      <c r="D2108" s="178">
        <v>30</v>
      </c>
      <c r="E2108" s="178">
        <v>160</v>
      </c>
      <c r="F2108" s="63">
        <v>72</v>
      </c>
      <c r="H2108" s="422"/>
      <c r="I2108" s="452"/>
      <c r="J2108" s="422"/>
      <c r="K2108" s="422"/>
      <c r="L2108" s="418"/>
    </row>
    <row r="2109" spans="1:12" ht="15.75" x14ac:dyDescent="0.25">
      <c r="A2109" s="94" t="s">
        <v>1589</v>
      </c>
      <c r="B2109" s="76" t="s">
        <v>1420</v>
      </c>
      <c r="C2109" s="68" t="s">
        <v>1421</v>
      </c>
      <c r="D2109" s="178">
        <v>31</v>
      </c>
      <c r="E2109" s="178">
        <v>60</v>
      </c>
      <c r="F2109" s="63">
        <v>41</v>
      </c>
      <c r="H2109" s="422"/>
      <c r="I2109" s="452"/>
      <c r="J2109" s="422"/>
      <c r="K2109" s="422"/>
      <c r="L2109" s="418"/>
    </row>
    <row r="2110" spans="1:12" ht="15.75" x14ac:dyDescent="0.25">
      <c r="A2110" s="94" t="s">
        <v>1589</v>
      </c>
      <c r="B2110" s="76" t="s">
        <v>1420</v>
      </c>
      <c r="C2110" s="68" t="s">
        <v>1421</v>
      </c>
      <c r="D2110" s="178">
        <v>32</v>
      </c>
      <c r="E2110" s="178">
        <v>100</v>
      </c>
      <c r="F2110" s="63">
        <v>72</v>
      </c>
      <c r="H2110" s="422"/>
      <c r="I2110" s="452"/>
      <c r="J2110" s="422"/>
      <c r="K2110" s="422"/>
      <c r="L2110" s="418"/>
    </row>
    <row r="2111" spans="1:12" ht="15.75" x14ac:dyDescent="0.25">
      <c r="A2111" s="94" t="s">
        <v>1589</v>
      </c>
      <c r="B2111" s="76" t="s">
        <v>1420</v>
      </c>
      <c r="C2111" s="68" t="s">
        <v>1421</v>
      </c>
      <c r="D2111" s="178">
        <v>33</v>
      </c>
      <c r="E2111" s="178">
        <v>160</v>
      </c>
      <c r="F2111" s="63">
        <v>129</v>
      </c>
      <c r="H2111" s="422"/>
      <c r="I2111" s="452"/>
      <c r="J2111" s="422"/>
      <c r="K2111" s="422"/>
      <c r="L2111" s="418"/>
    </row>
    <row r="2112" spans="1:12" ht="15.75" x14ac:dyDescent="0.25">
      <c r="A2112" s="94" t="s">
        <v>1589</v>
      </c>
      <c r="B2112" s="76" t="s">
        <v>1420</v>
      </c>
      <c r="C2112" s="68" t="s">
        <v>1421</v>
      </c>
      <c r="D2112" s="178">
        <v>34</v>
      </c>
      <c r="E2112" s="178">
        <v>100</v>
      </c>
      <c r="F2112" s="63">
        <v>73</v>
      </c>
      <c r="H2112" s="422"/>
      <c r="I2112" s="452"/>
      <c r="J2112" s="422"/>
      <c r="K2112" s="420"/>
      <c r="L2112" s="417"/>
    </row>
    <row r="2113" spans="1:12" ht="15.75" x14ac:dyDescent="0.25">
      <c r="A2113" s="94" t="s">
        <v>1589</v>
      </c>
      <c r="B2113" s="76" t="s">
        <v>1420</v>
      </c>
      <c r="C2113" s="68" t="s">
        <v>1421</v>
      </c>
      <c r="D2113" s="178">
        <v>35</v>
      </c>
      <c r="E2113" s="178">
        <v>63</v>
      </c>
      <c r="F2113" s="63">
        <v>47</v>
      </c>
      <c r="H2113" s="422"/>
      <c r="I2113" s="452"/>
      <c r="J2113" s="422"/>
      <c r="K2113" s="422"/>
      <c r="L2113" s="418"/>
    </row>
    <row r="2114" spans="1:12" ht="15.75" x14ac:dyDescent="0.25">
      <c r="A2114" s="94" t="s">
        <v>1589</v>
      </c>
      <c r="B2114" s="76" t="s">
        <v>1420</v>
      </c>
      <c r="C2114" s="68" t="s">
        <v>1421</v>
      </c>
      <c r="D2114" s="178">
        <v>36</v>
      </c>
      <c r="E2114" s="178">
        <v>160</v>
      </c>
      <c r="F2114" s="63">
        <v>121</v>
      </c>
      <c r="H2114" s="422"/>
      <c r="I2114" s="452"/>
      <c r="J2114" s="422"/>
      <c r="K2114" s="422"/>
      <c r="L2114" s="418"/>
    </row>
    <row r="2115" spans="1:12" ht="15.75" x14ac:dyDescent="0.25">
      <c r="A2115" s="94" t="s">
        <v>1589</v>
      </c>
      <c r="B2115" s="76" t="s">
        <v>1420</v>
      </c>
      <c r="C2115" s="68" t="s">
        <v>1421</v>
      </c>
      <c r="D2115" s="178">
        <v>38</v>
      </c>
      <c r="E2115" s="178">
        <v>160</v>
      </c>
      <c r="F2115" s="63">
        <v>112</v>
      </c>
      <c r="H2115" s="422"/>
      <c r="I2115" s="452"/>
      <c r="J2115" s="422"/>
      <c r="K2115" s="422"/>
      <c r="L2115" s="418"/>
    </row>
    <row r="2116" spans="1:12" ht="15.75" x14ac:dyDescent="0.25">
      <c r="A2116" s="94" t="s">
        <v>1589</v>
      </c>
      <c r="B2116" s="76" t="s">
        <v>1420</v>
      </c>
      <c r="C2116" s="68" t="s">
        <v>1421</v>
      </c>
      <c r="D2116" s="178">
        <v>49</v>
      </c>
      <c r="E2116" s="178">
        <v>100</v>
      </c>
      <c r="F2116" s="63">
        <v>48</v>
      </c>
      <c r="H2116" s="422"/>
      <c r="I2116" s="452"/>
      <c r="J2116" s="422"/>
      <c r="K2116" s="422"/>
      <c r="L2116" s="418"/>
    </row>
    <row r="2117" spans="1:12" ht="15.75" x14ac:dyDescent="0.25">
      <c r="A2117" s="94" t="s">
        <v>1589</v>
      </c>
      <c r="B2117" s="76" t="s">
        <v>1420</v>
      </c>
      <c r="C2117" s="68" t="s">
        <v>1421</v>
      </c>
      <c r="D2117" s="178">
        <v>85</v>
      </c>
      <c r="E2117" s="178">
        <v>100</v>
      </c>
      <c r="F2117" s="63">
        <v>85</v>
      </c>
      <c r="H2117" s="422"/>
      <c r="I2117" s="452"/>
      <c r="J2117" s="422"/>
      <c r="K2117" s="422"/>
      <c r="L2117" s="418"/>
    </row>
    <row r="2118" spans="1:12" ht="15.75" x14ac:dyDescent="0.25">
      <c r="A2118" s="94" t="s">
        <v>1589</v>
      </c>
      <c r="B2118" s="76" t="s">
        <v>1420</v>
      </c>
      <c r="C2118" s="68" t="s">
        <v>1421</v>
      </c>
      <c r="D2118" s="178">
        <v>76</v>
      </c>
      <c r="E2118" s="178">
        <v>160</v>
      </c>
      <c r="F2118" s="63">
        <v>108</v>
      </c>
      <c r="H2118" s="422"/>
      <c r="I2118" s="452"/>
      <c r="J2118" s="422"/>
      <c r="K2118" s="422"/>
      <c r="L2118" s="418"/>
    </row>
    <row r="2119" spans="1:12" ht="15.75" x14ac:dyDescent="0.25">
      <c r="A2119" s="94" t="s">
        <v>1589</v>
      </c>
      <c r="B2119" s="76" t="s">
        <v>1420</v>
      </c>
      <c r="C2119" s="68" t="s">
        <v>1421</v>
      </c>
      <c r="D2119" s="178">
        <v>95</v>
      </c>
      <c r="E2119" s="178">
        <v>160</v>
      </c>
      <c r="F2119" s="63">
        <v>115</v>
      </c>
      <c r="H2119" s="422"/>
      <c r="I2119" s="452"/>
      <c r="J2119" s="422"/>
      <c r="K2119" s="422"/>
      <c r="L2119" s="418"/>
    </row>
    <row r="2120" spans="1:12" ht="15.75" x14ac:dyDescent="0.25">
      <c r="A2120" s="94" t="s">
        <v>1593</v>
      </c>
      <c r="B2120" s="76" t="s">
        <v>1420</v>
      </c>
      <c r="C2120" s="68" t="s">
        <v>1421</v>
      </c>
      <c r="D2120" s="178">
        <v>13</v>
      </c>
      <c r="E2120" s="178">
        <v>160</v>
      </c>
      <c r="F2120" s="63">
        <v>147.19999999999999</v>
      </c>
      <c r="H2120" s="422"/>
      <c r="I2120" s="452"/>
      <c r="J2120" s="422"/>
      <c r="K2120" s="422"/>
      <c r="L2120" s="418"/>
    </row>
    <row r="2121" spans="1:12" ht="15.75" x14ac:dyDescent="0.25">
      <c r="A2121" s="94" t="s">
        <v>1594</v>
      </c>
      <c r="B2121" s="76" t="s">
        <v>1420</v>
      </c>
      <c r="C2121" s="68" t="s">
        <v>1421</v>
      </c>
      <c r="D2121" s="178">
        <v>14</v>
      </c>
      <c r="E2121" s="178">
        <v>60</v>
      </c>
      <c r="F2121" s="63">
        <v>40</v>
      </c>
      <c r="H2121" s="422"/>
      <c r="I2121" s="452"/>
      <c r="J2121" s="422"/>
      <c r="K2121" s="422"/>
      <c r="L2121" s="418"/>
    </row>
    <row r="2122" spans="1:12" ht="15.75" x14ac:dyDescent="0.25">
      <c r="A2122" s="94" t="s">
        <v>1594</v>
      </c>
      <c r="B2122" s="76" t="s">
        <v>1420</v>
      </c>
      <c r="C2122" s="68" t="s">
        <v>1421</v>
      </c>
      <c r="D2122" s="178">
        <v>30</v>
      </c>
      <c r="E2122" s="178">
        <v>100</v>
      </c>
      <c r="F2122" s="63">
        <v>73</v>
      </c>
      <c r="H2122" s="422"/>
      <c r="I2122" s="452"/>
      <c r="J2122" s="422"/>
      <c r="K2122" s="422"/>
      <c r="L2122" s="418"/>
    </row>
    <row r="2123" spans="1:12" ht="15.75" x14ac:dyDescent="0.25">
      <c r="A2123" s="94" t="s">
        <v>1312</v>
      </c>
      <c r="B2123" s="76" t="s">
        <v>1420</v>
      </c>
      <c r="C2123" s="68" t="s">
        <v>1421</v>
      </c>
      <c r="D2123" s="178">
        <v>9</v>
      </c>
      <c r="E2123" s="178">
        <v>250</v>
      </c>
      <c r="F2123" s="63">
        <v>217</v>
      </c>
      <c r="H2123" s="422"/>
      <c r="I2123" s="452"/>
      <c r="J2123" s="422"/>
      <c r="K2123" s="420"/>
      <c r="L2123" s="417"/>
    </row>
    <row r="2124" spans="1:12" ht="15.75" x14ac:dyDescent="0.25">
      <c r="A2124" s="94" t="s">
        <v>1312</v>
      </c>
      <c r="B2124" s="76" t="s">
        <v>1420</v>
      </c>
      <c r="C2124" s="68" t="s">
        <v>1421</v>
      </c>
      <c r="D2124" s="178">
        <v>11</v>
      </c>
      <c r="E2124" s="178">
        <v>60</v>
      </c>
      <c r="F2124" s="63">
        <v>58</v>
      </c>
      <c r="H2124" s="422"/>
      <c r="I2124" s="452"/>
      <c r="J2124" s="422"/>
      <c r="K2124" s="422"/>
      <c r="L2124" s="418"/>
    </row>
    <row r="2125" spans="1:12" ht="15.75" x14ac:dyDescent="0.25">
      <c r="A2125" s="94" t="s">
        <v>1312</v>
      </c>
      <c r="B2125" s="76" t="s">
        <v>1420</v>
      </c>
      <c r="C2125" s="68" t="s">
        <v>1421</v>
      </c>
      <c r="D2125" s="178">
        <v>20</v>
      </c>
      <c r="E2125" s="178">
        <v>160</v>
      </c>
      <c r="F2125" s="63">
        <v>120</v>
      </c>
      <c r="H2125" s="422"/>
      <c r="I2125" s="452"/>
      <c r="J2125" s="422"/>
      <c r="K2125" s="422"/>
      <c r="L2125" s="418"/>
    </row>
    <row r="2126" spans="1:12" ht="15.75" x14ac:dyDescent="0.25">
      <c r="A2126" s="94" t="s">
        <v>1312</v>
      </c>
      <c r="B2126" s="76" t="s">
        <v>1420</v>
      </c>
      <c r="C2126" s="68" t="s">
        <v>1421</v>
      </c>
      <c r="D2126" s="178">
        <v>19</v>
      </c>
      <c r="E2126" s="178">
        <v>100</v>
      </c>
      <c r="F2126" s="63">
        <v>38</v>
      </c>
      <c r="H2126" s="422"/>
      <c r="I2126" s="452"/>
      <c r="J2126" s="422"/>
      <c r="K2126" s="422"/>
      <c r="L2126" s="418"/>
    </row>
    <row r="2127" spans="1:12" ht="15.75" x14ac:dyDescent="0.25">
      <c r="A2127" s="94" t="s">
        <v>1312</v>
      </c>
      <c r="B2127" s="76" t="s">
        <v>1420</v>
      </c>
      <c r="C2127" s="68" t="s">
        <v>1421</v>
      </c>
      <c r="D2127" s="178">
        <v>26</v>
      </c>
      <c r="E2127" s="178">
        <v>160</v>
      </c>
      <c r="F2127" s="63">
        <v>131</v>
      </c>
      <c r="H2127" s="422"/>
      <c r="I2127" s="452"/>
      <c r="J2127" s="422"/>
      <c r="K2127" s="422"/>
      <c r="L2127" s="418"/>
    </row>
    <row r="2128" spans="1:12" ht="15.75" x14ac:dyDescent="0.25">
      <c r="A2128" s="94" t="s">
        <v>1312</v>
      </c>
      <c r="B2128" s="76" t="s">
        <v>1420</v>
      </c>
      <c r="C2128" s="68" t="s">
        <v>1421</v>
      </c>
      <c r="D2128" s="178">
        <v>21</v>
      </c>
      <c r="E2128" s="178">
        <v>160</v>
      </c>
      <c r="F2128" s="63">
        <v>140</v>
      </c>
      <c r="H2128" s="422"/>
      <c r="I2128" s="452"/>
      <c r="J2128" s="422"/>
      <c r="K2128" s="422"/>
      <c r="L2128" s="418"/>
    </row>
    <row r="2129" spans="1:12" ht="15.75" x14ac:dyDescent="0.25">
      <c r="A2129" s="94" t="s">
        <v>1312</v>
      </c>
      <c r="B2129" s="76" t="s">
        <v>1420</v>
      </c>
      <c r="C2129" s="68" t="s">
        <v>1421</v>
      </c>
      <c r="D2129" s="178">
        <v>27</v>
      </c>
      <c r="E2129" s="178">
        <v>250</v>
      </c>
      <c r="F2129" s="63">
        <v>210</v>
      </c>
      <c r="H2129" s="422"/>
      <c r="I2129" s="452"/>
      <c r="J2129" s="422"/>
      <c r="K2129" s="422"/>
      <c r="L2129" s="418"/>
    </row>
    <row r="2130" spans="1:12" ht="15.75" x14ac:dyDescent="0.25">
      <c r="A2130" s="94" t="s">
        <v>1312</v>
      </c>
      <c r="B2130" s="76" t="s">
        <v>1420</v>
      </c>
      <c r="C2130" s="68" t="s">
        <v>1421</v>
      </c>
      <c r="D2130" s="178">
        <v>31</v>
      </c>
      <c r="E2130" s="178">
        <v>100</v>
      </c>
      <c r="F2130" s="63">
        <v>92</v>
      </c>
      <c r="H2130" s="422"/>
      <c r="I2130" s="452"/>
      <c r="J2130" s="422"/>
      <c r="K2130" s="422"/>
      <c r="L2130" s="418"/>
    </row>
    <row r="2131" spans="1:12" ht="15.75" x14ac:dyDescent="0.25">
      <c r="A2131" s="94" t="s">
        <v>1312</v>
      </c>
      <c r="B2131" s="76" t="s">
        <v>1420</v>
      </c>
      <c r="C2131" s="68" t="s">
        <v>1421</v>
      </c>
      <c r="D2131" s="178">
        <v>18</v>
      </c>
      <c r="E2131" s="178">
        <v>60</v>
      </c>
      <c r="F2131" s="63">
        <v>46</v>
      </c>
      <c r="H2131" s="422"/>
      <c r="I2131" s="452"/>
      <c r="J2131" s="422"/>
      <c r="K2131" s="422"/>
      <c r="L2131" s="418"/>
    </row>
    <row r="2132" spans="1:12" ht="15.75" x14ac:dyDescent="0.25">
      <c r="A2132" s="94" t="s">
        <v>1312</v>
      </c>
      <c r="B2132" s="76" t="s">
        <v>1420</v>
      </c>
      <c r="C2132" s="68" t="s">
        <v>1421</v>
      </c>
      <c r="D2132" s="178">
        <v>28</v>
      </c>
      <c r="E2132" s="178">
        <v>100</v>
      </c>
      <c r="F2132" s="63">
        <v>72</v>
      </c>
      <c r="H2132" s="422"/>
      <c r="I2132" s="452"/>
      <c r="J2132" s="422"/>
      <c r="K2132" s="422"/>
      <c r="L2132" s="418"/>
    </row>
    <row r="2133" spans="1:12" ht="15.75" x14ac:dyDescent="0.25">
      <c r="A2133" s="94" t="s">
        <v>1595</v>
      </c>
      <c r="B2133" s="76" t="s">
        <v>1420</v>
      </c>
      <c r="C2133" s="68" t="s">
        <v>1421</v>
      </c>
      <c r="D2133" s="178">
        <v>22</v>
      </c>
      <c r="E2133" s="178">
        <v>160</v>
      </c>
      <c r="F2133" s="63">
        <v>145.6</v>
      </c>
      <c r="H2133" s="422"/>
      <c r="I2133" s="452"/>
      <c r="J2133" s="422"/>
      <c r="K2133" s="422"/>
      <c r="L2133" s="418"/>
    </row>
    <row r="2134" spans="1:12" ht="15.75" x14ac:dyDescent="0.25">
      <c r="A2134" s="94" t="s">
        <v>1595</v>
      </c>
      <c r="B2134" s="76" t="s">
        <v>1420</v>
      </c>
      <c r="C2134" s="68" t="s">
        <v>1421</v>
      </c>
      <c r="D2134" s="178">
        <v>23</v>
      </c>
      <c r="E2134" s="178">
        <v>100</v>
      </c>
      <c r="F2134" s="63">
        <v>90</v>
      </c>
      <c r="H2134" s="422"/>
      <c r="I2134" s="452"/>
      <c r="J2134" s="422"/>
      <c r="K2134" s="422"/>
      <c r="L2134" s="418"/>
    </row>
    <row r="2135" spans="1:12" ht="15.75" x14ac:dyDescent="0.25">
      <c r="A2135" s="94" t="s">
        <v>1595</v>
      </c>
      <c r="B2135" s="76" t="s">
        <v>1420</v>
      </c>
      <c r="C2135" s="68" t="s">
        <v>1421</v>
      </c>
      <c r="D2135" s="178">
        <v>25</v>
      </c>
      <c r="E2135" s="178">
        <v>100</v>
      </c>
      <c r="F2135" s="63">
        <v>74</v>
      </c>
      <c r="H2135" s="422"/>
      <c r="I2135" s="452"/>
      <c r="J2135" s="422"/>
      <c r="K2135" s="422"/>
      <c r="L2135" s="418"/>
    </row>
    <row r="2136" spans="1:12" ht="15.75" x14ac:dyDescent="0.25">
      <c r="A2136" s="94" t="s">
        <v>1312</v>
      </c>
      <c r="B2136" s="76" t="s">
        <v>1420</v>
      </c>
      <c r="C2136" s="68" t="s">
        <v>1421</v>
      </c>
      <c r="D2136" s="178">
        <v>15</v>
      </c>
      <c r="E2136" s="178">
        <v>25</v>
      </c>
      <c r="F2136" s="63">
        <v>15</v>
      </c>
      <c r="H2136" s="422"/>
      <c r="I2136" s="452"/>
      <c r="J2136" s="422"/>
      <c r="K2136" s="422"/>
      <c r="L2136" s="418"/>
    </row>
    <row r="2137" spans="1:12" ht="15.75" x14ac:dyDescent="0.25">
      <c r="A2137" s="94" t="s">
        <v>1312</v>
      </c>
      <c r="B2137" s="76" t="s">
        <v>1420</v>
      </c>
      <c r="C2137" s="68" t="s">
        <v>1421</v>
      </c>
      <c r="D2137" s="178">
        <v>16</v>
      </c>
      <c r="E2137" s="178" t="s">
        <v>175</v>
      </c>
      <c r="F2137" s="63" t="s">
        <v>432</v>
      </c>
      <c r="H2137" s="422"/>
      <c r="I2137" s="452"/>
      <c r="J2137" s="422"/>
      <c r="K2137" s="422"/>
      <c r="L2137" s="418"/>
    </row>
    <row r="2138" spans="1:12" ht="15.75" x14ac:dyDescent="0.25">
      <c r="A2138" s="94" t="s">
        <v>1596</v>
      </c>
      <c r="B2138" s="76" t="s">
        <v>1420</v>
      </c>
      <c r="C2138" s="68" t="s">
        <v>1421</v>
      </c>
      <c r="D2138" s="178">
        <v>1</v>
      </c>
      <c r="E2138" s="178">
        <v>100</v>
      </c>
      <c r="F2138" s="63">
        <v>92</v>
      </c>
      <c r="H2138" s="422"/>
      <c r="I2138" s="452"/>
      <c r="J2138" s="422"/>
      <c r="K2138" s="422"/>
      <c r="L2138" s="418"/>
    </row>
    <row r="2139" spans="1:12" ht="15.75" x14ac:dyDescent="0.25">
      <c r="A2139" s="94" t="s">
        <v>1317</v>
      </c>
      <c r="B2139" s="76" t="s">
        <v>1420</v>
      </c>
      <c r="C2139" s="68" t="s">
        <v>1421</v>
      </c>
      <c r="D2139" s="178">
        <v>6</v>
      </c>
      <c r="E2139" s="178">
        <v>160</v>
      </c>
      <c r="F2139" s="63">
        <v>142</v>
      </c>
      <c r="H2139" s="422"/>
      <c r="I2139" s="452"/>
      <c r="J2139" s="422"/>
      <c r="K2139" s="422"/>
      <c r="L2139" s="418"/>
    </row>
    <row r="2140" spans="1:12" ht="15.75" x14ac:dyDescent="0.25">
      <c r="A2140" s="94" t="s">
        <v>1597</v>
      </c>
      <c r="B2140" s="76" t="s">
        <v>1420</v>
      </c>
      <c r="C2140" s="68" t="s">
        <v>1421</v>
      </c>
      <c r="D2140" s="178">
        <v>7</v>
      </c>
      <c r="E2140" s="178">
        <v>100</v>
      </c>
      <c r="F2140" s="63">
        <v>88</v>
      </c>
      <c r="H2140" s="422"/>
      <c r="I2140" s="452"/>
      <c r="J2140" s="422"/>
      <c r="K2140" s="422"/>
      <c r="L2140" s="418"/>
    </row>
    <row r="2141" spans="1:12" ht="15.75" x14ac:dyDescent="0.25">
      <c r="A2141" s="94" t="s">
        <v>1597</v>
      </c>
      <c r="B2141" s="76" t="s">
        <v>1420</v>
      </c>
      <c r="C2141" s="68" t="s">
        <v>1421</v>
      </c>
      <c r="D2141" s="178">
        <v>18</v>
      </c>
      <c r="E2141" s="178">
        <v>250</v>
      </c>
      <c r="F2141" s="63">
        <v>230</v>
      </c>
      <c r="H2141" s="422"/>
      <c r="I2141" s="452"/>
      <c r="J2141" s="422"/>
      <c r="K2141" s="422"/>
      <c r="L2141" s="418"/>
    </row>
    <row r="2142" spans="1:12" ht="15.75" x14ac:dyDescent="0.25">
      <c r="A2142" s="94" t="s">
        <v>1597</v>
      </c>
      <c r="B2142" s="76" t="s">
        <v>1420</v>
      </c>
      <c r="C2142" s="68" t="s">
        <v>1421</v>
      </c>
      <c r="D2142" s="178">
        <v>19</v>
      </c>
      <c r="E2142" s="178">
        <v>400</v>
      </c>
      <c r="F2142" s="63">
        <v>364</v>
      </c>
      <c r="H2142" s="422"/>
      <c r="I2142" s="452"/>
      <c r="J2142" s="422"/>
      <c r="K2142" s="422"/>
      <c r="L2142" s="418"/>
    </row>
    <row r="2143" spans="1:12" ht="15.75" x14ac:dyDescent="0.25">
      <c r="A2143" s="94" t="s">
        <v>1597</v>
      </c>
      <c r="B2143" s="76" t="s">
        <v>1420</v>
      </c>
      <c r="C2143" s="68" t="s">
        <v>1421</v>
      </c>
      <c r="D2143" s="178">
        <v>8</v>
      </c>
      <c r="E2143" s="178">
        <v>250</v>
      </c>
      <c r="F2143" s="63">
        <v>212</v>
      </c>
      <c r="H2143" s="422"/>
      <c r="I2143" s="452"/>
      <c r="J2143" s="422"/>
      <c r="K2143" s="420"/>
      <c r="L2143" s="417"/>
    </row>
    <row r="2144" spans="1:12" ht="15.75" x14ac:dyDescent="0.25">
      <c r="A2144" s="94" t="s">
        <v>1597</v>
      </c>
      <c r="B2144" s="76" t="s">
        <v>1420</v>
      </c>
      <c r="C2144" s="68" t="s">
        <v>1421</v>
      </c>
      <c r="D2144" s="178">
        <v>17</v>
      </c>
      <c r="E2144" s="178">
        <v>250</v>
      </c>
      <c r="F2144" s="63">
        <v>170</v>
      </c>
      <c r="H2144" s="422"/>
      <c r="I2144" s="452"/>
      <c r="J2144" s="422"/>
      <c r="K2144" s="422"/>
      <c r="L2144" s="418"/>
    </row>
    <row r="2145" spans="1:12" ht="15.75" x14ac:dyDescent="0.25">
      <c r="A2145" s="94" t="s">
        <v>1597</v>
      </c>
      <c r="B2145" s="76" t="s">
        <v>1420</v>
      </c>
      <c r="C2145" s="68" t="s">
        <v>1421</v>
      </c>
      <c r="D2145" s="178">
        <v>12</v>
      </c>
      <c r="E2145" s="178">
        <v>160</v>
      </c>
      <c r="F2145" s="63">
        <v>139</v>
      </c>
      <c r="H2145" s="422"/>
      <c r="I2145" s="452"/>
      <c r="J2145" s="422"/>
      <c r="K2145" s="422"/>
      <c r="L2145" s="418"/>
    </row>
    <row r="2146" spans="1:12" ht="15.75" x14ac:dyDescent="0.25">
      <c r="A2146" s="94" t="s">
        <v>1597</v>
      </c>
      <c r="B2146" s="76" t="s">
        <v>1420</v>
      </c>
      <c r="C2146" s="68" t="s">
        <v>1421</v>
      </c>
      <c r="D2146" s="178">
        <v>15</v>
      </c>
      <c r="E2146" s="178">
        <v>100</v>
      </c>
      <c r="F2146" s="63">
        <v>87</v>
      </c>
      <c r="H2146" s="422"/>
      <c r="I2146" s="452"/>
      <c r="J2146" s="422"/>
      <c r="K2146" s="422"/>
      <c r="L2146" s="418"/>
    </row>
    <row r="2147" spans="1:12" ht="15.75" x14ac:dyDescent="0.25">
      <c r="A2147" s="94" t="s">
        <v>1317</v>
      </c>
      <c r="B2147" s="76" t="s">
        <v>1420</v>
      </c>
      <c r="C2147" s="68" t="s">
        <v>1421</v>
      </c>
      <c r="D2147" s="178">
        <v>16</v>
      </c>
      <c r="E2147" s="178">
        <v>63</v>
      </c>
      <c r="F2147" s="63">
        <v>42</v>
      </c>
      <c r="H2147" s="422"/>
      <c r="I2147" s="452"/>
      <c r="J2147" s="422"/>
      <c r="K2147" s="422"/>
      <c r="L2147" s="418"/>
    </row>
    <row r="2148" spans="1:12" ht="15.75" x14ac:dyDescent="0.25">
      <c r="A2148" s="94" t="s">
        <v>1597</v>
      </c>
      <c r="B2148" s="76" t="s">
        <v>1420</v>
      </c>
      <c r="C2148" s="68" t="s">
        <v>1421</v>
      </c>
      <c r="D2148" s="178">
        <v>10</v>
      </c>
      <c r="E2148" s="178">
        <v>63</v>
      </c>
      <c r="F2148" s="63">
        <v>56</v>
      </c>
      <c r="H2148" s="422"/>
      <c r="I2148" s="452"/>
      <c r="J2148" s="422"/>
      <c r="K2148" s="422"/>
      <c r="L2148" s="418"/>
    </row>
    <row r="2149" spans="1:12" ht="15.75" x14ac:dyDescent="0.25">
      <c r="A2149" s="94" t="s">
        <v>1597</v>
      </c>
      <c r="B2149" s="76" t="s">
        <v>1420</v>
      </c>
      <c r="C2149" s="68" t="s">
        <v>1421</v>
      </c>
      <c r="D2149" s="178">
        <v>21</v>
      </c>
      <c r="E2149" s="178">
        <v>63</v>
      </c>
      <c r="F2149" s="63">
        <v>40</v>
      </c>
      <c r="H2149" s="422"/>
      <c r="I2149" s="452"/>
      <c r="J2149" s="422"/>
      <c r="K2149" s="422"/>
      <c r="L2149" s="418"/>
    </row>
    <row r="2150" spans="1:12" ht="15.75" x14ac:dyDescent="0.25">
      <c r="A2150" s="94" t="s">
        <v>1597</v>
      </c>
      <c r="B2150" s="76" t="s">
        <v>1420</v>
      </c>
      <c r="C2150" s="68" t="s">
        <v>1421</v>
      </c>
      <c r="D2150" s="178">
        <v>22</v>
      </c>
      <c r="E2150" s="178">
        <v>250</v>
      </c>
      <c r="F2150" s="63">
        <v>217</v>
      </c>
      <c r="H2150" s="422"/>
      <c r="I2150" s="452"/>
      <c r="J2150" s="422"/>
      <c r="K2150" s="422"/>
      <c r="L2150" s="418"/>
    </row>
    <row r="2151" spans="1:12" ht="15.75" x14ac:dyDescent="0.25">
      <c r="A2151" s="94" t="s">
        <v>1598</v>
      </c>
      <c r="B2151" s="76" t="s">
        <v>1420</v>
      </c>
      <c r="C2151" s="68" t="s">
        <v>1421</v>
      </c>
      <c r="D2151" s="178">
        <v>6</v>
      </c>
      <c r="E2151" s="178">
        <v>100</v>
      </c>
      <c r="F2151" s="63">
        <v>92</v>
      </c>
      <c r="H2151" s="422"/>
      <c r="I2151" s="452"/>
      <c r="J2151" s="422"/>
      <c r="K2151" s="422"/>
      <c r="L2151" s="418"/>
    </row>
    <row r="2152" spans="1:12" ht="15.75" x14ac:dyDescent="0.25">
      <c r="A2152" s="94" t="s">
        <v>1599</v>
      </c>
      <c r="B2152" s="76" t="s">
        <v>1420</v>
      </c>
      <c r="C2152" s="68" t="s">
        <v>1421</v>
      </c>
      <c r="D2152" s="178">
        <v>8</v>
      </c>
      <c r="E2152" s="178">
        <v>160</v>
      </c>
      <c r="F2152" s="63">
        <v>140</v>
      </c>
      <c r="H2152" s="422"/>
      <c r="I2152" s="452"/>
      <c r="J2152" s="422"/>
      <c r="K2152" s="422"/>
      <c r="L2152" s="418"/>
    </row>
    <row r="2153" spans="1:12" ht="15.75" x14ac:dyDescent="0.25">
      <c r="A2153" s="94" t="s">
        <v>1600</v>
      </c>
      <c r="B2153" s="76" t="s">
        <v>1420</v>
      </c>
      <c r="C2153" s="68" t="s">
        <v>1421</v>
      </c>
      <c r="D2153" s="178">
        <v>10</v>
      </c>
      <c r="E2153" s="178">
        <v>160</v>
      </c>
      <c r="F2153" s="63">
        <v>145.6</v>
      </c>
      <c r="H2153" s="422"/>
      <c r="I2153" s="452"/>
      <c r="J2153" s="422"/>
      <c r="K2153" s="420"/>
      <c r="L2153" s="418"/>
    </row>
    <row r="2154" spans="1:12" ht="15.75" x14ac:dyDescent="0.25">
      <c r="A2154" s="94" t="s">
        <v>1600</v>
      </c>
      <c r="B2154" s="76" t="s">
        <v>1420</v>
      </c>
      <c r="C2154" s="68" t="s">
        <v>1421</v>
      </c>
      <c r="D2154" s="178">
        <v>15</v>
      </c>
      <c r="E2154" s="178">
        <v>160</v>
      </c>
      <c r="F2154" s="63">
        <v>92</v>
      </c>
      <c r="H2154" s="422"/>
      <c r="I2154" s="452"/>
      <c r="J2154" s="422"/>
      <c r="K2154" s="422"/>
      <c r="L2154" s="418"/>
    </row>
    <row r="2155" spans="1:12" ht="15.75" x14ac:dyDescent="0.25">
      <c r="A2155" s="94" t="s">
        <v>1600</v>
      </c>
      <c r="B2155" s="76" t="s">
        <v>1420</v>
      </c>
      <c r="C2155" s="68" t="s">
        <v>1421</v>
      </c>
      <c r="D2155" s="178">
        <v>18</v>
      </c>
      <c r="E2155" s="178">
        <v>160</v>
      </c>
      <c r="F2155" s="63">
        <v>147</v>
      </c>
      <c r="H2155" s="422"/>
      <c r="I2155" s="452"/>
      <c r="J2155" s="422"/>
      <c r="K2155" s="422"/>
      <c r="L2155" s="418"/>
    </row>
    <row r="2156" spans="1:12" ht="15.75" x14ac:dyDescent="0.25">
      <c r="A2156" s="94" t="s">
        <v>1600</v>
      </c>
      <c r="B2156" s="76" t="s">
        <v>1420</v>
      </c>
      <c r="C2156" s="68" t="s">
        <v>1421</v>
      </c>
      <c r="D2156" s="178">
        <v>19</v>
      </c>
      <c r="E2156" s="178">
        <v>100</v>
      </c>
      <c r="F2156" s="63">
        <v>92</v>
      </c>
      <c r="H2156" s="422"/>
      <c r="I2156" s="452"/>
      <c r="J2156" s="422"/>
      <c r="K2156" s="422"/>
      <c r="L2156" s="418"/>
    </row>
    <row r="2157" spans="1:12" ht="15.75" x14ac:dyDescent="0.25">
      <c r="A2157" s="94" t="s">
        <v>1601</v>
      </c>
      <c r="B2157" s="76" t="s">
        <v>1420</v>
      </c>
      <c r="C2157" s="68" t="s">
        <v>1421</v>
      </c>
      <c r="D2157" s="178">
        <v>35</v>
      </c>
      <c r="E2157" s="178">
        <v>160</v>
      </c>
      <c r="F2157" s="63">
        <v>129</v>
      </c>
      <c r="H2157" s="422"/>
      <c r="I2157" s="452"/>
      <c r="J2157" s="422"/>
      <c r="K2157" s="422"/>
      <c r="L2157" s="418"/>
    </row>
    <row r="2158" spans="1:12" ht="15.75" x14ac:dyDescent="0.25">
      <c r="A2158" s="94" t="s">
        <v>1601</v>
      </c>
      <c r="B2158" s="76" t="s">
        <v>1420</v>
      </c>
      <c r="C2158" s="68" t="s">
        <v>1421</v>
      </c>
      <c r="D2158" s="178">
        <v>36</v>
      </c>
      <c r="E2158" s="178">
        <v>250</v>
      </c>
      <c r="F2158" s="63">
        <v>162</v>
      </c>
      <c r="H2158" s="422"/>
      <c r="I2158" s="452"/>
      <c r="J2158" s="422"/>
      <c r="K2158" s="422"/>
      <c r="L2158" s="418"/>
    </row>
    <row r="2159" spans="1:12" ht="15.75" x14ac:dyDescent="0.25">
      <c r="A2159" s="94" t="s">
        <v>1602</v>
      </c>
      <c r="B2159" s="76" t="s">
        <v>1420</v>
      </c>
      <c r="C2159" s="68" t="s">
        <v>1421</v>
      </c>
      <c r="D2159" s="178">
        <v>37</v>
      </c>
      <c r="E2159" s="178">
        <v>250</v>
      </c>
      <c r="F2159" s="63">
        <v>177</v>
      </c>
      <c r="H2159" s="422"/>
      <c r="I2159" s="452"/>
      <c r="J2159" s="422"/>
      <c r="K2159" s="422"/>
      <c r="L2159" s="418"/>
    </row>
    <row r="2160" spans="1:12" ht="15.75" x14ac:dyDescent="0.25">
      <c r="A2160" s="94" t="s">
        <v>1602</v>
      </c>
      <c r="B2160" s="76" t="s">
        <v>1420</v>
      </c>
      <c r="C2160" s="68" t="s">
        <v>1421</v>
      </c>
      <c r="D2160" s="178">
        <v>38</v>
      </c>
      <c r="E2160" s="178">
        <v>160</v>
      </c>
      <c r="F2160" s="63">
        <v>131</v>
      </c>
      <c r="H2160" s="422"/>
      <c r="I2160" s="452"/>
      <c r="J2160" s="422"/>
      <c r="K2160" s="422"/>
      <c r="L2160" s="418"/>
    </row>
    <row r="2161" spans="1:12" ht="15.75" x14ac:dyDescent="0.25">
      <c r="A2161" s="94" t="s">
        <v>1602</v>
      </c>
      <c r="B2161" s="76" t="s">
        <v>1420</v>
      </c>
      <c r="C2161" s="68" t="s">
        <v>1421</v>
      </c>
      <c r="D2161" s="178">
        <v>40</v>
      </c>
      <c r="E2161" s="178">
        <v>100</v>
      </c>
      <c r="F2161" s="63">
        <v>65</v>
      </c>
      <c r="H2161" s="422"/>
      <c r="I2161" s="452"/>
      <c r="J2161" s="422"/>
      <c r="K2161" s="422"/>
      <c r="L2161" s="418"/>
    </row>
    <row r="2162" spans="1:12" ht="15.75" x14ac:dyDescent="0.25">
      <c r="A2162" s="94" t="s">
        <v>1602</v>
      </c>
      <c r="B2162" s="76" t="s">
        <v>1420</v>
      </c>
      <c r="C2162" s="68" t="s">
        <v>1421</v>
      </c>
      <c r="D2162" s="178">
        <v>41</v>
      </c>
      <c r="E2162" s="178">
        <v>100</v>
      </c>
      <c r="F2162" s="63">
        <v>30</v>
      </c>
      <c r="H2162" s="422"/>
      <c r="I2162" s="452"/>
      <c r="J2162" s="422"/>
      <c r="K2162" s="422"/>
      <c r="L2162" s="418"/>
    </row>
    <row r="2163" spans="1:12" ht="15.75" x14ac:dyDescent="0.25">
      <c r="A2163" s="94" t="s">
        <v>1602</v>
      </c>
      <c r="B2163" s="76" t="s">
        <v>1420</v>
      </c>
      <c r="C2163" s="68" t="s">
        <v>1421</v>
      </c>
      <c r="D2163" s="178">
        <v>43</v>
      </c>
      <c r="E2163" s="178">
        <v>160</v>
      </c>
      <c r="F2163" s="63">
        <v>129</v>
      </c>
      <c r="H2163" s="420"/>
      <c r="I2163" s="465"/>
      <c r="J2163" s="420"/>
      <c r="K2163" s="420"/>
      <c r="L2163" s="417"/>
    </row>
    <row r="2164" spans="1:12" ht="15.75" x14ac:dyDescent="0.25">
      <c r="A2164" s="94" t="s">
        <v>1602</v>
      </c>
      <c r="B2164" s="76" t="s">
        <v>1420</v>
      </c>
      <c r="C2164" s="68" t="s">
        <v>1421</v>
      </c>
      <c r="D2164" s="178">
        <v>61</v>
      </c>
      <c r="E2164" s="178">
        <v>250</v>
      </c>
      <c r="F2164" s="63">
        <v>170</v>
      </c>
      <c r="H2164" s="422"/>
      <c r="I2164" s="452"/>
      <c r="J2164" s="422"/>
      <c r="K2164" s="422"/>
      <c r="L2164" s="418"/>
    </row>
    <row r="2165" spans="1:12" ht="15.75" x14ac:dyDescent="0.25">
      <c r="A2165" s="94" t="s">
        <v>1602</v>
      </c>
      <c r="B2165" s="76" t="s">
        <v>1420</v>
      </c>
      <c r="C2165" s="68" t="s">
        <v>1421</v>
      </c>
      <c r="D2165" s="178">
        <v>71</v>
      </c>
      <c r="E2165" s="178">
        <v>160</v>
      </c>
      <c r="F2165" s="63">
        <v>120</v>
      </c>
      <c r="H2165" s="422"/>
      <c r="I2165" s="452"/>
      <c r="J2165" s="422"/>
      <c r="K2165" s="422"/>
      <c r="L2165" s="418"/>
    </row>
    <row r="2166" spans="1:12" ht="15.75" x14ac:dyDescent="0.25">
      <c r="A2166" s="94" t="s">
        <v>1602</v>
      </c>
      <c r="B2166" s="76" t="s">
        <v>1420</v>
      </c>
      <c r="C2166" s="68" t="s">
        <v>1421</v>
      </c>
      <c r="D2166" s="178">
        <v>58</v>
      </c>
      <c r="E2166" s="178">
        <v>160</v>
      </c>
      <c r="F2166" s="63">
        <v>68</v>
      </c>
      <c r="H2166" s="422"/>
      <c r="I2166" s="452"/>
      <c r="J2166" s="422"/>
      <c r="K2166" s="422"/>
      <c r="L2166" s="418"/>
    </row>
    <row r="2167" spans="1:12" ht="15.75" x14ac:dyDescent="0.25">
      <c r="A2167" s="94" t="s">
        <v>1603</v>
      </c>
      <c r="B2167" s="76" t="s">
        <v>1420</v>
      </c>
      <c r="C2167" s="68" t="s">
        <v>1421</v>
      </c>
      <c r="D2167" s="178">
        <v>67</v>
      </c>
      <c r="E2167" s="178">
        <v>160</v>
      </c>
      <c r="F2167" s="63">
        <v>131</v>
      </c>
      <c r="H2167" s="422"/>
      <c r="I2167" s="452"/>
      <c r="J2167" s="422"/>
      <c r="K2167" s="422"/>
      <c r="L2167" s="418"/>
    </row>
    <row r="2168" spans="1:12" ht="15.75" x14ac:dyDescent="0.25">
      <c r="A2168" s="94" t="s">
        <v>1602</v>
      </c>
      <c r="B2168" s="76" t="s">
        <v>1420</v>
      </c>
      <c r="C2168" s="68" t="s">
        <v>1421</v>
      </c>
      <c r="D2168" s="178">
        <v>57</v>
      </c>
      <c r="E2168" s="178">
        <v>160</v>
      </c>
      <c r="F2168" s="63">
        <v>147.19999999999999</v>
      </c>
      <c r="H2168" s="422"/>
      <c r="I2168" s="452"/>
      <c r="J2168" s="422"/>
      <c r="K2168" s="422"/>
      <c r="L2168" s="418"/>
    </row>
    <row r="2169" spans="1:12" ht="15.75" x14ac:dyDescent="0.25">
      <c r="A2169" s="94" t="s">
        <v>1602</v>
      </c>
      <c r="B2169" s="76" t="s">
        <v>1420</v>
      </c>
      <c r="C2169" s="68" t="s">
        <v>1421</v>
      </c>
      <c r="D2169" s="178">
        <v>60</v>
      </c>
      <c r="E2169" s="178">
        <v>250</v>
      </c>
      <c r="F2169" s="63">
        <v>175</v>
      </c>
      <c r="H2169" s="422"/>
      <c r="I2169" s="452"/>
      <c r="J2169" s="422"/>
      <c r="K2169" s="422"/>
      <c r="L2169" s="418"/>
    </row>
    <row r="2170" spans="1:12" ht="15.75" x14ac:dyDescent="0.25">
      <c r="A2170" s="94" t="s">
        <v>1602</v>
      </c>
      <c r="B2170" s="76" t="s">
        <v>1420</v>
      </c>
      <c r="C2170" s="68" t="s">
        <v>1421</v>
      </c>
      <c r="D2170" s="178">
        <v>49</v>
      </c>
      <c r="E2170" s="178">
        <v>63</v>
      </c>
      <c r="F2170" s="63">
        <v>55.4</v>
      </c>
      <c r="H2170" s="422"/>
      <c r="I2170" s="452"/>
      <c r="J2170" s="422"/>
      <c r="K2170" s="422"/>
      <c r="L2170" s="418"/>
    </row>
    <row r="2171" spans="1:12" ht="15.75" x14ac:dyDescent="0.25">
      <c r="A2171" s="94" t="s">
        <v>1637</v>
      </c>
      <c r="B2171" s="76" t="s">
        <v>1420</v>
      </c>
      <c r="C2171" s="68" t="s">
        <v>1421</v>
      </c>
      <c r="D2171" s="178">
        <v>46</v>
      </c>
      <c r="E2171" s="178">
        <v>160</v>
      </c>
      <c r="F2171" s="63">
        <v>129</v>
      </c>
      <c r="H2171" s="422"/>
      <c r="I2171" s="452"/>
      <c r="J2171" s="422"/>
      <c r="K2171" s="422"/>
      <c r="L2171" s="418"/>
    </row>
    <row r="2172" spans="1:12" ht="15.75" x14ac:dyDescent="0.25">
      <c r="A2172" s="94" t="s">
        <v>1637</v>
      </c>
      <c r="B2172" s="76" t="s">
        <v>1420</v>
      </c>
      <c r="C2172" s="68" t="s">
        <v>1421</v>
      </c>
      <c r="D2172" s="178">
        <v>56</v>
      </c>
      <c r="E2172" s="178">
        <v>100</v>
      </c>
      <c r="F2172" s="63">
        <v>80</v>
      </c>
      <c r="H2172" s="422"/>
      <c r="I2172" s="452"/>
      <c r="J2172" s="422"/>
      <c r="K2172" s="422"/>
      <c r="L2172" s="418"/>
    </row>
    <row r="2173" spans="1:12" ht="15.75" x14ac:dyDescent="0.25">
      <c r="A2173" s="94" t="s">
        <v>1638</v>
      </c>
      <c r="B2173" s="76" t="s">
        <v>1420</v>
      </c>
      <c r="C2173" s="68" t="s">
        <v>1421</v>
      </c>
      <c r="D2173" s="178">
        <v>12</v>
      </c>
      <c r="E2173" s="178">
        <v>400</v>
      </c>
      <c r="F2173" s="63">
        <v>332</v>
      </c>
      <c r="H2173" s="422"/>
      <c r="I2173" s="452"/>
      <c r="J2173" s="422"/>
      <c r="K2173" s="422"/>
      <c r="L2173" s="418"/>
    </row>
    <row r="2174" spans="1:12" ht="15.75" x14ac:dyDescent="0.25">
      <c r="A2174" s="94" t="s">
        <v>1639</v>
      </c>
      <c r="B2174" s="76" t="s">
        <v>1420</v>
      </c>
      <c r="C2174" s="68" t="s">
        <v>1421</v>
      </c>
      <c r="D2174" s="178">
        <v>52</v>
      </c>
      <c r="E2174" s="178">
        <v>160</v>
      </c>
      <c r="F2174" s="63">
        <v>131</v>
      </c>
      <c r="H2174" s="422"/>
      <c r="I2174" s="452"/>
      <c r="J2174" s="422"/>
      <c r="K2174" s="422"/>
      <c r="L2174" s="418"/>
    </row>
    <row r="2175" spans="1:12" ht="15.75" x14ac:dyDescent="0.25">
      <c r="A2175" s="94" t="s">
        <v>1639</v>
      </c>
      <c r="B2175" s="76" t="s">
        <v>1420</v>
      </c>
      <c r="C2175" s="68" t="s">
        <v>1421</v>
      </c>
      <c r="D2175" s="178">
        <v>53</v>
      </c>
      <c r="E2175" s="178">
        <v>100</v>
      </c>
      <c r="F2175" s="63">
        <v>86</v>
      </c>
      <c r="H2175" s="422"/>
      <c r="I2175" s="452"/>
      <c r="J2175" s="422"/>
      <c r="K2175" s="422"/>
      <c r="L2175" s="418"/>
    </row>
    <row r="2176" spans="1:12" ht="15.75" x14ac:dyDescent="0.25">
      <c r="A2176" s="94" t="s">
        <v>1639</v>
      </c>
      <c r="B2176" s="76" t="s">
        <v>1420</v>
      </c>
      <c r="C2176" s="68" t="s">
        <v>1421</v>
      </c>
      <c r="D2176" s="178">
        <v>81</v>
      </c>
      <c r="E2176" s="178">
        <v>160</v>
      </c>
      <c r="F2176" s="63">
        <v>131</v>
      </c>
      <c r="H2176" s="422"/>
      <c r="I2176" s="452"/>
      <c r="J2176" s="422"/>
      <c r="K2176" s="422"/>
      <c r="L2176" s="418"/>
    </row>
    <row r="2177" spans="1:12" ht="15.75" x14ac:dyDescent="0.25">
      <c r="A2177" s="94" t="s">
        <v>1638</v>
      </c>
      <c r="B2177" s="76" t="s">
        <v>1420</v>
      </c>
      <c r="C2177" s="68" t="s">
        <v>1421</v>
      </c>
      <c r="D2177" s="178">
        <v>1</v>
      </c>
      <c r="E2177" s="178">
        <v>160</v>
      </c>
      <c r="F2177" s="63">
        <v>100</v>
      </c>
      <c r="H2177" s="422"/>
      <c r="I2177" s="452"/>
      <c r="J2177" s="422"/>
      <c r="K2177" s="422"/>
      <c r="L2177" s="418"/>
    </row>
    <row r="2178" spans="1:12" ht="15.75" x14ac:dyDescent="0.25">
      <c r="A2178" s="94" t="s">
        <v>1638</v>
      </c>
      <c r="B2178" s="76" t="s">
        <v>1420</v>
      </c>
      <c r="C2178" s="68" t="s">
        <v>1421</v>
      </c>
      <c r="D2178" s="178">
        <v>2</v>
      </c>
      <c r="E2178" s="178">
        <v>400</v>
      </c>
      <c r="F2178" s="63">
        <v>200</v>
      </c>
      <c r="H2178" s="422"/>
      <c r="I2178" s="452"/>
      <c r="J2178" s="422"/>
      <c r="K2178" s="422"/>
      <c r="L2178" s="418"/>
    </row>
    <row r="2179" spans="1:12" ht="15.75" x14ac:dyDescent="0.25">
      <c r="A2179" s="94" t="s">
        <v>1638</v>
      </c>
      <c r="B2179" s="76" t="s">
        <v>1420</v>
      </c>
      <c r="C2179" s="68" t="s">
        <v>1421</v>
      </c>
      <c r="D2179" s="178">
        <v>45</v>
      </c>
      <c r="E2179" s="178">
        <v>100</v>
      </c>
      <c r="F2179" s="63">
        <v>34</v>
      </c>
      <c r="H2179" s="422"/>
      <c r="I2179" s="452"/>
      <c r="J2179" s="422"/>
      <c r="K2179" s="422"/>
      <c r="L2179" s="418"/>
    </row>
    <row r="2180" spans="1:12" ht="15.75" x14ac:dyDescent="0.25">
      <c r="A2180" s="94" t="s">
        <v>1638</v>
      </c>
      <c r="B2180" s="76" t="s">
        <v>1420</v>
      </c>
      <c r="C2180" s="68" t="s">
        <v>1421</v>
      </c>
      <c r="D2180" s="178">
        <v>11</v>
      </c>
      <c r="E2180" s="178">
        <v>100</v>
      </c>
      <c r="F2180" s="63">
        <v>88</v>
      </c>
      <c r="H2180" s="422"/>
      <c r="I2180" s="452"/>
      <c r="J2180" s="422"/>
      <c r="K2180" s="422"/>
      <c r="L2180" s="418"/>
    </row>
    <row r="2181" spans="1:12" ht="15.75" x14ac:dyDescent="0.25">
      <c r="A2181" s="94" t="s">
        <v>1638</v>
      </c>
      <c r="B2181" s="76" t="s">
        <v>1420</v>
      </c>
      <c r="C2181" s="68" t="s">
        <v>1421</v>
      </c>
      <c r="D2181" s="178">
        <v>14</v>
      </c>
      <c r="E2181" s="178">
        <v>160</v>
      </c>
      <c r="F2181" s="63">
        <v>129</v>
      </c>
      <c r="H2181" s="422"/>
      <c r="I2181" s="452"/>
      <c r="J2181" s="422"/>
      <c r="K2181" s="422"/>
      <c r="L2181" s="418"/>
    </row>
    <row r="2182" spans="1:12" ht="15.75" x14ac:dyDescent="0.25">
      <c r="A2182" s="94" t="s">
        <v>1638</v>
      </c>
      <c r="B2182" s="76" t="s">
        <v>1420</v>
      </c>
      <c r="C2182" s="68" t="s">
        <v>1421</v>
      </c>
      <c r="D2182" s="178">
        <v>15</v>
      </c>
      <c r="E2182" s="178">
        <v>100</v>
      </c>
      <c r="F2182" s="63">
        <v>88</v>
      </c>
      <c r="H2182" s="422"/>
      <c r="I2182" s="452"/>
      <c r="J2182" s="422"/>
      <c r="K2182" s="420"/>
      <c r="L2182" s="417"/>
    </row>
    <row r="2183" spans="1:12" ht="15.75" x14ac:dyDescent="0.25">
      <c r="A2183" s="94" t="s">
        <v>1638</v>
      </c>
      <c r="B2183" s="76" t="s">
        <v>1420</v>
      </c>
      <c r="C2183" s="68" t="s">
        <v>1421</v>
      </c>
      <c r="D2183" s="178">
        <v>16</v>
      </c>
      <c r="E2183" s="178">
        <v>100</v>
      </c>
      <c r="F2183" s="63">
        <v>77</v>
      </c>
      <c r="H2183" s="422"/>
      <c r="I2183" s="452"/>
      <c r="J2183" s="422"/>
      <c r="K2183" s="422"/>
      <c r="L2183" s="418"/>
    </row>
    <row r="2184" spans="1:12" ht="15.75" x14ac:dyDescent="0.25">
      <c r="A2184" s="94" t="s">
        <v>1638</v>
      </c>
      <c r="B2184" s="76" t="s">
        <v>1420</v>
      </c>
      <c r="C2184" s="68" t="s">
        <v>1421</v>
      </c>
      <c r="D2184" s="178">
        <v>17</v>
      </c>
      <c r="E2184" s="178">
        <v>100</v>
      </c>
      <c r="F2184" s="63">
        <v>77</v>
      </c>
      <c r="H2184" s="422"/>
      <c r="I2184" s="452"/>
      <c r="J2184" s="422"/>
      <c r="K2184" s="422"/>
      <c r="L2184" s="418"/>
    </row>
    <row r="2185" spans="1:12" ht="15.75" x14ac:dyDescent="0.25">
      <c r="A2185" s="94" t="s">
        <v>1638</v>
      </c>
      <c r="B2185" s="76" t="s">
        <v>1420</v>
      </c>
      <c r="C2185" s="68" t="s">
        <v>1421</v>
      </c>
      <c r="D2185" s="178">
        <v>18</v>
      </c>
      <c r="E2185" s="178">
        <v>100</v>
      </c>
      <c r="F2185" s="63">
        <v>86</v>
      </c>
      <c r="H2185" s="422"/>
      <c r="I2185" s="452"/>
      <c r="J2185" s="422"/>
      <c r="K2185" s="422"/>
      <c r="L2185" s="418"/>
    </row>
    <row r="2186" spans="1:12" ht="15.75" x14ac:dyDescent="0.25">
      <c r="A2186" s="94" t="s">
        <v>1638</v>
      </c>
      <c r="B2186" s="76" t="s">
        <v>1420</v>
      </c>
      <c r="C2186" s="68" t="s">
        <v>1421</v>
      </c>
      <c r="D2186" s="178">
        <v>19</v>
      </c>
      <c r="E2186" s="178">
        <v>160</v>
      </c>
      <c r="F2186" s="63">
        <v>128</v>
      </c>
      <c r="H2186" s="422"/>
      <c r="I2186" s="452"/>
      <c r="J2186" s="422"/>
      <c r="K2186" s="422"/>
      <c r="L2186" s="418"/>
    </row>
    <row r="2187" spans="1:12" ht="15.75" x14ac:dyDescent="0.25">
      <c r="A2187" s="94" t="s">
        <v>1638</v>
      </c>
      <c r="B2187" s="76" t="s">
        <v>1420</v>
      </c>
      <c r="C2187" s="68" t="s">
        <v>1421</v>
      </c>
      <c r="D2187" s="178">
        <v>20</v>
      </c>
      <c r="E2187" s="178">
        <v>100</v>
      </c>
      <c r="F2187" s="63">
        <v>44</v>
      </c>
      <c r="H2187" s="422"/>
      <c r="I2187" s="452"/>
      <c r="J2187" s="422"/>
      <c r="K2187" s="420"/>
      <c r="L2187" s="417"/>
    </row>
    <row r="2188" spans="1:12" ht="15.75" x14ac:dyDescent="0.25">
      <c r="A2188" s="94" t="s">
        <v>1638</v>
      </c>
      <c r="B2188" s="76" t="s">
        <v>1420</v>
      </c>
      <c r="C2188" s="68" t="s">
        <v>1421</v>
      </c>
      <c r="D2188" s="178">
        <v>22</v>
      </c>
      <c r="E2188" s="178">
        <v>160</v>
      </c>
      <c r="F2188" s="63">
        <v>108</v>
      </c>
      <c r="H2188" s="422"/>
      <c r="I2188" s="452"/>
      <c r="J2188" s="422"/>
      <c r="K2188" s="422"/>
      <c r="L2188" s="418"/>
    </row>
    <row r="2189" spans="1:12" ht="15.75" x14ac:dyDescent="0.25">
      <c r="A2189" s="94" t="s">
        <v>1638</v>
      </c>
      <c r="B2189" s="76" t="s">
        <v>1420</v>
      </c>
      <c r="C2189" s="68" t="s">
        <v>1421</v>
      </c>
      <c r="D2189" s="178">
        <v>23</v>
      </c>
      <c r="E2189" s="178">
        <v>250</v>
      </c>
      <c r="F2189" s="63">
        <v>215</v>
      </c>
      <c r="H2189" s="422"/>
      <c r="I2189" s="452"/>
      <c r="J2189" s="422"/>
      <c r="K2189" s="422"/>
      <c r="L2189" s="418"/>
    </row>
    <row r="2190" spans="1:12" ht="15.75" x14ac:dyDescent="0.25">
      <c r="A2190" s="94" t="s">
        <v>1638</v>
      </c>
      <c r="B2190" s="76" t="s">
        <v>1420</v>
      </c>
      <c r="C2190" s="68" t="s">
        <v>1421</v>
      </c>
      <c r="D2190" s="178">
        <v>24</v>
      </c>
      <c r="E2190" s="178">
        <v>60</v>
      </c>
      <c r="F2190" s="63">
        <v>45</v>
      </c>
      <c r="H2190" s="422"/>
      <c r="I2190" s="452"/>
      <c r="J2190" s="422"/>
      <c r="K2190" s="422"/>
      <c r="L2190" s="418"/>
    </row>
    <row r="2191" spans="1:12" ht="15.75" x14ac:dyDescent="0.25">
      <c r="A2191" s="94" t="s">
        <v>1638</v>
      </c>
      <c r="B2191" s="76" t="s">
        <v>1420</v>
      </c>
      <c r="C2191" s="68" t="s">
        <v>1421</v>
      </c>
      <c r="D2191" s="178">
        <v>10</v>
      </c>
      <c r="E2191" s="178">
        <v>250</v>
      </c>
      <c r="F2191" s="63">
        <v>227</v>
      </c>
      <c r="H2191" s="422"/>
      <c r="I2191" s="452"/>
      <c r="J2191" s="422"/>
      <c r="K2191" s="422"/>
      <c r="L2191" s="418"/>
    </row>
    <row r="2192" spans="1:12" ht="15.75" x14ac:dyDescent="0.25">
      <c r="A2192" s="94" t="s">
        <v>1640</v>
      </c>
      <c r="B2192" s="76" t="s">
        <v>1420</v>
      </c>
      <c r="C2192" s="68" t="s">
        <v>1421</v>
      </c>
      <c r="D2192" s="178">
        <v>28</v>
      </c>
      <c r="E2192" s="178">
        <v>30</v>
      </c>
      <c r="F2192" s="63">
        <v>25</v>
      </c>
      <c r="H2192" s="422"/>
      <c r="I2192" s="452"/>
      <c r="J2192" s="422"/>
      <c r="K2192" s="422"/>
      <c r="L2192" s="418"/>
    </row>
    <row r="2193" spans="1:12" ht="15.75" x14ac:dyDescent="0.25">
      <c r="A2193" s="94" t="s">
        <v>1640</v>
      </c>
      <c r="B2193" s="76" t="s">
        <v>1420</v>
      </c>
      <c r="C2193" s="68" t="s">
        <v>1421</v>
      </c>
      <c r="D2193" s="178">
        <v>29</v>
      </c>
      <c r="E2193" s="178">
        <v>100</v>
      </c>
      <c r="F2193" s="63">
        <v>92</v>
      </c>
      <c r="H2193" s="422"/>
      <c r="I2193" s="452"/>
      <c r="J2193" s="422"/>
      <c r="K2193" s="422"/>
      <c r="L2193" s="418"/>
    </row>
    <row r="2194" spans="1:12" ht="15.75" x14ac:dyDescent="0.25">
      <c r="A2194" s="94" t="s">
        <v>1640</v>
      </c>
      <c r="B2194" s="76" t="s">
        <v>1420</v>
      </c>
      <c r="C2194" s="68" t="s">
        <v>1421</v>
      </c>
      <c r="D2194" s="178">
        <v>30</v>
      </c>
      <c r="E2194" s="178">
        <v>100</v>
      </c>
      <c r="F2194" s="63">
        <v>92</v>
      </c>
      <c r="H2194" s="422"/>
      <c r="I2194" s="452"/>
      <c r="J2194" s="422"/>
      <c r="K2194" s="422"/>
      <c r="L2194" s="418"/>
    </row>
    <row r="2195" spans="1:12" ht="15.75" x14ac:dyDescent="0.25">
      <c r="A2195" s="94" t="s">
        <v>1640</v>
      </c>
      <c r="B2195" s="76" t="s">
        <v>1420</v>
      </c>
      <c r="C2195" s="68" t="s">
        <v>1421</v>
      </c>
      <c r="D2195" s="178">
        <v>33</v>
      </c>
      <c r="E2195" s="178">
        <v>60</v>
      </c>
      <c r="F2195" s="63">
        <v>54</v>
      </c>
      <c r="H2195" s="422"/>
      <c r="I2195" s="452"/>
      <c r="J2195" s="422"/>
      <c r="K2195" s="422"/>
      <c r="L2195" s="418"/>
    </row>
    <row r="2196" spans="1:12" ht="15.75" x14ac:dyDescent="0.25">
      <c r="A2196" s="94" t="s">
        <v>1640</v>
      </c>
      <c r="B2196" s="76" t="s">
        <v>1420</v>
      </c>
      <c r="C2196" s="68" t="s">
        <v>1421</v>
      </c>
      <c r="D2196" s="178">
        <v>72</v>
      </c>
      <c r="E2196" s="178">
        <v>63</v>
      </c>
      <c r="F2196" s="63">
        <v>56</v>
      </c>
      <c r="H2196" s="422"/>
      <c r="I2196" s="452"/>
      <c r="J2196" s="422"/>
      <c r="K2196" s="422"/>
      <c r="L2196" s="418"/>
    </row>
    <row r="2197" spans="1:12" ht="15.75" x14ac:dyDescent="0.25">
      <c r="A2197" s="94" t="s">
        <v>1641</v>
      </c>
      <c r="B2197" s="76" t="s">
        <v>1420</v>
      </c>
      <c r="C2197" s="68" t="s">
        <v>1421</v>
      </c>
      <c r="D2197" s="178">
        <v>14</v>
      </c>
      <c r="E2197" s="178">
        <v>60</v>
      </c>
      <c r="F2197" s="63">
        <v>23</v>
      </c>
      <c r="H2197" s="422"/>
      <c r="I2197" s="452"/>
      <c r="J2197" s="422"/>
      <c r="K2197" s="422"/>
      <c r="L2197" s="418"/>
    </row>
    <row r="2198" spans="1:12" ht="15.75" x14ac:dyDescent="0.25">
      <c r="A2198" s="94" t="s">
        <v>1641</v>
      </c>
      <c r="B2198" s="76" t="s">
        <v>1420</v>
      </c>
      <c r="C2198" s="68" t="s">
        <v>1421</v>
      </c>
      <c r="D2198" s="178">
        <v>15</v>
      </c>
      <c r="E2198" s="178">
        <v>630</v>
      </c>
      <c r="F2198" s="63">
        <v>75</v>
      </c>
      <c r="H2198" s="422"/>
      <c r="I2198" s="452"/>
      <c r="J2198" s="422"/>
      <c r="K2198" s="422"/>
      <c r="L2198" s="418"/>
    </row>
    <row r="2199" spans="1:12" ht="15.75" x14ac:dyDescent="0.25">
      <c r="A2199" s="94" t="s">
        <v>1641</v>
      </c>
      <c r="B2199" s="76" t="s">
        <v>1420</v>
      </c>
      <c r="C2199" s="68" t="s">
        <v>1421</v>
      </c>
      <c r="D2199" s="178">
        <v>16</v>
      </c>
      <c r="E2199" s="178">
        <v>100</v>
      </c>
      <c r="F2199" s="63">
        <v>79</v>
      </c>
      <c r="H2199" s="422"/>
      <c r="I2199" s="452"/>
      <c r="J2199" s="422"/>
      <c r="K2199" s="422"/>
      <c r="L2199" s="418"/>
    </row>
    <row r="2200" spans="1:12" ht="15.75" x14ac:dyDescent="0.25">
      <c r="A2200" s="94" t="s">
        <v>1641</v>
      </c>
      <c r="B2200" s="76" t="s">
        <v>1420</v>
      </c>
      <c r="C2200" s="68" t="s">
        <v>1421</v>
      </c>
      <c r="D2200" s="178">
        <v>17</v>
      </c>
      <c r="E2200" s="178">
        <v>100</v>
      </c>
      <c r="F2200" s="63">
        <v>80</v>
      </c>
      <c r="H2200" s="422"/>
      <c r="I2200" s="452"/>
      <c r="J2200" s="422"/>
      <c r="K2200" s="422"/>
      <c r="L2200" s="428"/>
    </row>
    <row r="2201" spans="1:12" ht="15.75" x14ac:dyDescent="0.25">
      <c r="A2201" s="94" t="s">
        <v>1641</v>
      </c>
      <c r="B2201" s="76" t="s">
        <v>1420</v>
      </c>
      <c r="C2201" s="68" t="s">
        <v>1421</v>
      </c>
      <c r="D2201" s="178">
        <v>18</v>
      </c>
      <c r="E2201" s="178">
        <v>160</v>
      </c>
      <c r="F2201" s="63">
        <v>142</v>
      </c>
      <c r="H2201" s="422"/>
      <c r="I2201" s="452"/>
      <c r="J2201" s="422"/>
      <c r="K2201" s="422"/>
      <c r="L2201" s="428"/>
    </row>
    <row r="2202" spans="1:12" ht="15.75" x14ac:dyDescent="0.25">
      <c r="A2202" s="94" t="s">
        <v>1641</v>
      </c>
      <c r="B2202" s="76" t="s">
        <v>1420</v>
      </c>
      <c r="C2202" s="68" t="s">
        <v>1421</v>
      </c>
      <c r="D2202" s="178">
        <v>19</v>
      </c>
      <c r="E2202" s="178">
        <v>60</v>
      </c>
      <c r="F2202" s="63">
        <v>47</v>
      </c>
      <c r="H2202" s="422"/>
      <c r="I2202" s="452"/>
      <c r="J2202" s="422"/>
      <c r="K2202" s="422"/>
      <c r="L2202" s="428"/>
    </row>
    <row r="2203" spans="1:12" ht="15.75" x14ac:dyDescent="0.25">
      <c r="A2203" s="94" t="s">
        <v>1641</v>
      </c>
      <c r="B2203" s="76" t="s">
        <v>1420</v>
      </c>
      <c r="C2203" s="68" t="s">
        <v>1421</v>
      </c>
      <c r="D2203" s="178">
        <v>20</v>
      </c>
      <c r="E2203" s="178">
        <v>630</v>
      </c>
      <c r="F2203" s="63">
        <v>579</v>
      </c>
      <c r="H2203" s="422"/>
      <c r="I2203" s="452"/>
      <c r="J2203" s="422"/>
      <c r="K2203" s="422"/>
      <c r="L2203" s="428"/>
    </row>
    <row r="2204" spans="1:12" ht="15.75" x14ac:dyDescent="0.25">
      <c r="A2204" s="94" t="s">
        <v>1641</v>
      </c>
      <c r="B2204" s="76" t="s">
        <v>1420</v>
      </c>
      <c r="C2204" s="68" t="s">
        <v>1421</v>
      </c>
      <c r="D2204" s="178">
        <v>24</v>
      </c>
      <c r="E2204" s="178">
        <v>160</v>
      </c>
      <c r="F2204" s="63">
        <v>147.19999999999999</v>
      </c>
      <c r="H2204" s="422"/>
      <c r="I2204" s="452"/>
      <c r="J2204" s="422"/>
      <c r="K2204" s="420"/>
      <c r="L2204" s="417"/>
    </row>
    <row r="2205" spans="1:12" ht="15.75" x14ac:dyDescent="0.25">
      <c r="A2205" s="94" t="s">
        <v>1641</v>
      </c>
      <c r="B2205" s="76" t="s">
        <v>1420</v>
      </c>
      <c r="C2205" s="68" t="s">
        <v>1421</v>
      </c>
      <c r="D2205" s="178">
        <v>26</v>
      </c>
      <c r="E2205" s="178">
        <v>250</v>
      </c>
      <c r="F2205" s="63">
        <v>50</v>
      </c>
      <c r="H2205" s="422"/>
      <c r="I2205" s="452"/>
      <c r="J2205" s="422"/>
      <c r="K2205" s="422"/>
      <c r="L2205" s="428"/>
    </row>
    <row r="2206" spans="1:12" ht="15.75" x14ac:dyDescent="0.25">
      <c r="A2206" s="94" t="s">
        <v>1641</v>
      </c>
      <c r="B2206" s="76" t="s">
        <v>1420</v>
      </c>
      <c r="C2206" s="68" t="s">
        <v>1421</v>
      </c>
      <c r="D2206" s="178">
        <v>29</v>
      </c>
      <c r="E2206" s="178">
        <v>100</v>
      </c>
      <c r="F2206" s="63">
        <v>77</v>
      </c>
      <c r="H2206" s="422"/>
      <c r="I2206" s="452"/>
      <c r="J2206" s="422"/>
      <c r="K2206" s="422"/>
      <c r="L2206" s="428"/>
    </row>
    <row r="2207" spans="1:12" ht="15.75" x14ac:dyDescent="0.25">
      <c r="A2207" s="94" t="s">
        <v>1641</v>
      </c>
      <c r="B2207" s="76" t="s">
        <v>1420</v>
      </c>
      <c r="C2207" s="68" t="s">
        <v>1421</v>
      </c>
      <c r="D2207" s="178">
        <v>35</v>
      </c>
      <c r="E2207" s="178">
        <v>250</v>
      </c>
      <c r="F2207" s="63">
        <v>227</v>
      </c>
      <c r="H2207" s="422"/>
      <c r="I2207" s="452"/>
      <c r="J2207" s="422"/>
      <c r="K2207" s="422"/>
      <c r="L2207" s="428"/>
    </row>
    <row r="2208" spans="1:12" ht="15.75" x14ac:dyDescent="0.25">
      <c r="A2208" s="94" t="s">
        <v>1642</v>
      </c>
      <c r="B2208" s="76" t="s">
        <v>1420</v>
      </c>
      <c r="C2208" s="68" t="s">
        <v>1421</v>
      </c>
      <c r="D2208" s="178">
        <v>39</v>
      </c>
      <c r="E2208" s="178">
        <v>100</v>
      </c>
      <c r="F2208" s="63">
        <v>89</v>
      </c>
      <c r="H2208" s="422"/>
      <c r="I2208" s="452"/>
      <c r="J2208" s="422"/>
      <c r="K2208" s="422"/>
      <c r="L2208" s="428"/>
    </row>
    <row r="2209" spans="1:12" ht="15.75" x14ac:dyDescent="0.25">
      <c r="A2209" s="94" t="s">
        <v>1641</v>
      </c>
      <c r="B2209" s="76" t="s">
        <v>1420</v>
      </c>
      <c r="C2209" s="68" t="s">
        <v>1421</v>
      </c>
      <c r="D2209" s="178">
        <v>40</v>
      </c>
      <c r="E2209" s="178">
        <v>160</v>
      </c>
      <c r="F2209" s="63">
        <v>142</v>
      </c>
      <c r="H2209" s="422"/>
      <c r="I2209" s="452"/>
      <c r="J2209" s="422"/>
      <c r="K2209" s="422"/>
      <c r="L2209" s="428"/>
    </row>
    <row r="2210" spans="1:12" ht="15.75" x14ac:dyDescent="0.25">
      <c r="A2210" s="94" t="s">
        <v>1641</v>
      </c>
      <c r="B2210" s="76" t="s">
        <v>1420</v>
      </c>
      <c r="C2210" s="68" t="s">
        <v>1421</v>
      </c>
      <c r="D2210" s="178">
        <v>41</v>
      </c>
      <c r="E2210" s="178">
        <v>160</v>
      </c>
      <c r="F2210" s="63">
        <v>139</v>
      </c>
      <c r="H2210" s="422"/>
      <c r="I2210" s="452"/>
      <c r="J2210" s="422"/>
      <c r="K2210" s="422"/>
      <c r="L2210" s="428"/>
    </row>
    <row r="2211" spans="1:12" ht="15.75" x14ac:dyDescent="0.25">
      <c r="A2211" s="94" t="s">
        <v>1641</v>
      </c>
      <c r="B2211" s="76" t="s">
        <v>1420</v>
      </c>
      <c r="C2211" s="68" t="s">
        <v>1421</v>
      </c>
      <c r="D2211" s="178">
        <v>32</v>
      </c>
      <c r="E2211" s="178">
        <v>60</v>
      </c>
      <c r="F2211" s="63">
        <v>54</v>
      </c>
      <c r="H2211" s="422"/>
      <c r="I2211" s="452"/>
      <c r="J2211" s="422"/>
      <c r="K2211" s="422"/>
      <c r="L2211" s="428"/>
    </row>
    <row r="2212" spans="1:12" ht="15.75" x14ac:dyDescent="0.25">
      <c r="A2212" s="94" t="s">
        <v>1642</v>
      </c>
      <c r="B2212" s="76" t="s">
        <v>1420</v>
      </c>
      <c r="C2212" s="68" t="s">
        <v>1421</v>
      </c>
      <c r="D2212" s="178">
        <v>1</v>
      </c>
      <c r="E2212" s="178">
        <v>250</v>
      </c>
      <c r="F2212" s="63">
        <v>225</v>
      </c>
      <c r="H2212" s="422"/>
      <c r="I2212" s="452"/>
      <c r="J2212" s="422"/>
      <c r="K2212" s="422"/>
      <c r="L2212" s="428"/>
    </row>
    <row r="2213" spans="1:12" ht="15.75" x14ac:dyDescent="0.25">
      <c r="A2213" s="94" t="s">
        <v>1642</v>
      </c>
      <c r="B2213" s="76" t="s">
        <v>1420</v>
      </c>
      <c r="C2213" s="68" t="s">
        <v>1421</v>
      </c>
      <c r="D2213" s="178">
        <v>27</v>
      </c>
      <c r="E2213" s="178">
        <v>100</v>
      </c>
      <c r="F2213" s="63">
        <v>85</v>
      </c>
      <c r="H2213" s="422"/>
      <c r="I2213" s="452"/>
      <c r="J2213" s="422"/>
      <c r="K2213" s="422"/>
      <c r="L2213" s="428"/>
    </row>
    <row r="2214" spans="1:12" ht="15.75" x14ac:dyDescent="0.25">
      <c r="A2214" s="94" t="s">
        <v>1643</v>
      </c>
      <c r="B2214" s="76" t="s">
        <v>1420</v>
      </c>
      <c r="C2214" s="68" t="s">
        <v>1421</v>
      </c>
      <c r="D2214" s="178">
        <v>2</v>
      </c>
      <c r="E2214" s="178">
        <v>63</v>
      </c>
      <c r="F2214" s="63">
        <v>36</v>
      </c>
      <c r="H2214" s="422"/>
      <c r="I2214" s="452"/>
      <c r="J2214" s="422"/>
      <c r="K2214" s="422"/>
      <c r="L2214" s="428"/>
    </row>
    <row r="2215" spans="1:12" ht="15.75" x14ac:dyDescent="0.25">
      <c r="A2215" s="94" t="s">
        <v>1643</v>
      </c>
      <c r="B2215" s="76" t="s">
        <v>1420</v>
      </c>
      <c r="C2215" s="68" t="s">
        <v>1421</v>
      </c>
      <c r="D2215" s="178">
        <v>4</v>
      </c>
      <c r="E2215" s="178">
        <v>100</v>
      </c>
      <c r="F2215" s="63">
        <v>85</v>
      </c>
      <c r="H2215" s="422"/>
      <c r="I2215" s="452"/>
      <c r="J2215" s="422"/>
      <c r="K2215" s="422"/>
      <c r="L2215" s="428"/>
    </row>
    <row r="2216" spans="1:12" ht="15.75" x14ac:dyDescent="0.25">
      <c r="A2216" s="94" t="s">
        <v>1643</v>
      </c>
      <c r="B2216" s="76" t="s">
        <v>1420</v>
      </c>
      <c r="C2216" s="68" t="s">
        <v>1421</v>
      </c>
      <c r="D2216" s="178">
        <v>43</v>
      </c>
      <c r="E2216" s="178">
        <v>100</v>
      </c>
      <c r="F2216" s="63">
        <v>92</v>
      </c>
      <c r="H2216" s="422"/>
      <c r="I2216" s="452"/>
      <c r="J2216" s="422"/>
      <c r="K2216" s="422"/>
      <c r="L2216" s="428"/>
    </row>
    <row r="2217" spans="1:12" ht="15.75" x14ac:dyDescent="0.25">
      <c r="A2217" s="94" t="s">
        <v>1644</v>
      </c>
      <c r="B2217" s="76" t="s">
        <v>1420</v>
      </c>
      <c r="C2217" s="68" t="s">
        <v>1421</v>
      </c>
      <c r="D2217" s="178">
        <v>5</v>
      </c>
      <c r="E2217" s="178">
        <v>100</v>
      </c>
      <c r="F2217" s="63">
        <v>79</v>
      </c>
      <c r="H2217" s="422"/>
      <c r="I2217" s="452"/>
      <c r="J2217" s="422"/>
      <c r="K2217" s="422"/>
      <c r="L2217" s="428"/>
    </row>
    <row r="2218" spans="1:12" ht="15.75" x14ac:dyDescent="0.25">
      <c r="A2218" s="94" t="s">
        <v>1644</v>
      </c>
      <c r="B2218" s="76" t="s">
        <v>1420</v>
      </c>
      <c r="C2218" s="68" t="s">
        <v>1421</v>
      </c>
      <c r="D2218" s="178">
        <v>44</v>
      </c>
      <c r="E2218" s="178">
        <v>63</v>
      </c>
      <c r="F2218" s="63">
        <v>56.07</v>
      </c>
      <c r="H2218" s="422"/>
      <c r="I2218" s="452"/>
      <c r="J2218" s="422"/>
      <c r="K2218" s="422"/>
      <c r="L2218" s="428"/>
    </row>
    <row r="2219" spans="1:12" ht="15.75" x14ac:dyDescent="0.25">
      <c r="A2219" s="94" t="s">
        <v>1644</v>
      </c>
      <c r="B2219" s="76" t="s">
        <v>1420</v>
      </c>
      <c r="C2219" s="68" t="s">
        <v>1421</v>
      </c>
      <c r="D2219" s="178">
        <v>45</v>
      </c>
      <c r="E2219" s="178">
        <v>63</v>
      </c>
      <c r="F2219" s="63">
        <v>46</v>
      </c>
      <c r="H2219" s="422"/>
      <c r="I2219" s="452"/>
      <c r="J2219" s="422"/>
      <c r="K2219" s="422"/>
      <c r="L2219" s="428"/>
    </row>
    <row r="2220" spans="1:12" ht="15.75" x14ac:dyDescent="0.25">
      <c r="A2220" s="94" t="s">
        <v>1645</v>
      </c>
      <c r="B2220" s="76" t="s">
        <v>1420</v>
      </c>
      <c r="C2220" s="68" t="s">
        <v>1421</v>
      </c>
      <c r="D2220" s="178">
        <v>22</v>
      </c>
      <c r="E2220" s="178">
        <v>63</v>
      </c>
      <c r="F2220" s="63">
        <v>54</v>
      </c>
      <c r="H2220" s="422"/>
      <c r="I2220" s="452"/>
      <c r="J2220" s="422"/>
      <c r="K2220" s="422"/>
      <c r="L2220" s="428"/>
    </row>
    <row r="2221" spans="1:12" ht="15.75" x14ac:dyDescent="0.25">
      <c r="A2221" s="94" t="s">
        <v>1646</v>
      </c>
      <c r="B2221" s="76" t="s">
        <v>1420</v>
      </c>
      <c r="C2221" s="68" t="s">
        <v>1421</v>
      </c>
      <c r="D2221" s="178">
        <v>8</v>
      </c>
      <c r="E2221" s="178">
        <v>63</v>
      </c>
      <c r="F2221" s="63">
        <v>57.33</v>
      </c>
      <c r="H2221" s="422"/>
      <c r="I2221" s="452"/>
      <c r="J2221" s="422"/>
      <c r="K2221" s="422"/>
      <c r="L2221" s="428"/>
    </row>
    <row r="2222" spans="1:12" ht="15.75" x14ac:dyDescent="0.25">
      <c r="A2222" s="94" t="s">
        <v>1647</v>
      </c>
      <c r="B2222" s="76" t="s">
        <v>1420</v>
      </c>
      <c r="C2222" s="68" t="s">
        <v>1421</v>
      </c>
      <c r="D2222" s="178">
        <v>14</v>
      </c>
      <c r="E2222" s="178">
        <v>160</v>
      </c>
      <c r="F2222" s="63">
        <v>145</v>
      </c>
      <c r="H2222" s="422"/>
      <c r="I2222" s="452"/>
      <c r="J2222" s="422"/>
      <c r="K2222" s="422"/>
      <c r="L2222" s="428"/>
    </row>
    <row r="2223" spans="1:12" ht="15.75" x14ac:dyDescent="0.25">
      <c r="A2223" s="94" t="s">
        <v>1647</v>
      </c>
      <c r="B2223" s="76" t="s">
        <v>1420</v>
      </c>
      <c r="C2223" s="68" t="s">
        <v>1421</v>
      </c>
      <c r="D2223" s="178">
        <v>19</v>
      </c>
      <c r="E2223" s="178">
        <v>63</v>
      </c>
      <c r="F2223" s="63">
        <v>47</v>
      </c>
      <c r="H2223" s="422"/>
      <c r="I2223" s="452"/>
      <c r="J2223" s="422"/>
      <c r="K2223" s="422"/>
      <c r="L2223" s="428"/>
    </row>
    <row r="2224" spans="1:12" ht="15.75" x14ac:dyDescent="0.25">
      <c r="A2224" s="94" t="s">
        <v>1647</v>
      </c>
      <c r="B2224" s="76" t="s">
        <v>1420</v>
      </c>
      <c r="C2224" s="68" t="s">
        <v>1421</v>
      </c>
      <c r="D2224" s="178">
        <v>23</v>
      </c>
      <c r="E2224" s="178">
        <v>160</v>
      </c>
      <c r="F2224" s="63">
        <v>134</v>
      </c>
      <c r="H2224" s="422"/>
      <c r="I2224" s="452"/>
      <c r="J2224" s="422"/>
      <c r="K2224" s="422"/>
      <c r="L2224" s="428"/>
    </row>
    <row r="2225" spans="1:12" ht="15.75" x14ac:dyDescent="0.25">
      <c r="A2225" s="94" t="s">
        <v>1647</v>
      </c>
      <c r="B2225" s="76" t="s">
        <v>1420</v>
      </c>
      <c r="C2225" s="68" t="s">
        <v>1421</v>
      </c>
      <c r="D2225" s="178">
        <v>24</v>
      </c>
      <c r="E2225" s="178">
        <v>160</v>
      </c>
      <c r="F2225" s="63">
        <v>147.19999999999999</v>
      </c>
      <c r="H2225" s="422"/>
      <c r="I2225" s="452"/>
      <c r="J2225" s="422"/>
      <c r="K2225" s="422"/>
      <c r="L2225" s="428"/>
    </row>
    <row r="2226" spans="1:12" ht="15.75" x14ac:dyDescent="0.25">
      <c r="A2226" s="94" t="s">
        <v>1647</v>
      </c>
      <c r="B2226" s="76" t="s">
        <v>1420</v>
      </c>
      <c r="C2226" s="68" t="s">
        <v>1421</v>
      </c>
      <c r="D2226" s="178">
        <v>25</v>
      </c>
      <c r="E2226" s="178">
        <v>250</v>
      </c>
      <c r="F2226" s="63">
        <v>230</v>
      </c>
      <c r="H2226" s="422"/>
      <c r="I2226" s="452"/>
      <c r="J2226" s="422"/>
      <c r="K2226" s="422"/>
      <c r="L2226" s="428"/>
    </row>
    <row r="2227" spans="1:12" ht="15.75" x14ac:dyDescent="0.25">
      <c r="A2227" s="94" t="s">
        <v>1647</v>
      </c>
      <c r="B2227" s="76" t="s">
        <v>1420</v>
      </c>
      <c r="C2227" s="68" t="s">
        <v>1421</v>
      </c>
      <c r="D2227" s="178">
        <v>27</v>
      </c>
      <c r="E2227" s="178">
        <v>100</v>
      </c>
      <c r="F2227" s="63">
        <v>90</v>
      </c>
      <c r="H2227" s="422"/>
      <c r="I2227" s="452"/>
      <c r="J2227" s="422"/>
      <c r="K2227" s="422"/>
      <c r="L2227" s="428"/>
    </row>
    <row r="2228" spans="1:12" ht="15.75" x14ac:dyDescent="0.25">
      <c r="A2228" s="94" t="s">
        <v>1647</v>
      </c>
      <c r="B2228" s="76" t="s">
        <v>1420</v>
      </c>
      <c r="C2228" s="68" t="s">
        <v>1421</v>
      </c>
      <c r="D2228" s="178">
        <v>29</v>
      </c>
      <c r="E2228" s="178">
        <v>100</v>
      </c>
      <c r="F2228" s="63">
        <v>92</v>
      </c>
      <c r="H2228" s="422"/>
      <c r="I2228" s="452"/>
      <c r="J2228" s="422"/>
      <c r="K2228" s="422"/>
      <c r="L2228" s="428"/>
    </row>
    <row r="2229" spans="1:12" ht="15.75" x14ac:dyDescent="0.25">
      <c r="A2229" s="94" t="s">
        <v>1647</v>
      </c>
      <c r="B2229" s="76" t="s">
        <v>1420</v>
      </c>
      <c r="C2229" s="68" t="s">
        <v>1421</v>
      </c>
      <c r="D2229" s="178">
        <v>30</v>
      </c>
      <c r="E2229" s="178">
        <v>160</v>
      </c>
      <c r="F2229" s="63">
        <v>144</v>
      </c>
      <c r="H2229" s="422"/>
      <c r="I2229" s="452"/>
      <c r="J2229" s="422"/>
      <c r="K2229" s="422"/>
      <c r="L2229" s="428"/>
    </row>
    <row r="2230" spans="1:12" ht="15.75" x14ac:dyDescent="0.25">
      <c r="A2230" s="94" t="s">
        <v>1648</v>
      </c>
      <c r="B2230" s="76" t="s">
        <v>1420</v>
      </c>
      <c r="C2230" s="68" t="s">
        <v>1421</v>
      </c>
      <c r="D2230" s="178">
        <v>8</v>
      </c>
      <c r="E2230" s="178">
        <v>250</v>
      </c>
      <c r="F2230" s="63">
        <v>230</v>
      </c>
      <c r="H2230" s="422"/>
      <c r="I2230" s="452"/>
      <c r="J2230" s="422"/>
      <c r="K2230" s="420"/>
      <c r="L2230" s="417"/>
    </row>
    <row r="2231" spans="1:12" ht="15.75" x14ac:dyDescent="0.25">
      <c r="A2231" s="94" t="s">
        <v>1649</v>
      </c>
      <c r="B2231" s="76" t="s">
        <v>1420</v>
      </c>
      <c r="C2231" s="68" t="s">
        <v>1421</v>
      </c>
      <c r="D2231" s="178">
        <v>1</v>
      </c>
      <c r="E2231" s="178">
        <v>160</v>
      </c>
      <c r="F2231" s="63">
        <v>140</v>
      </c>
      <c r="H2231" s="422"/>
      <c r="I2231" s="452"/>
      <c r="J2231" s="422"/>
      <c r="K2231" s="422"/>
      <c r="L2231" s="428"/>
    </row>
    <row r="2232" spans="1:12" ht="15.75" x14ac:dyDescent="0.25">
      <c r="A2232" s="94" t="s">
        <v>1649</v>
      </c>
      <c r="B2232" s="76" t="s">
        <v>1420</v>
      </c>
      <c r="C2232" s="68" t="s">
        <v>1421</v>
      </c>
      <c r="D2232" s="178">
        <v>5</v>
      </c>
      <c r="E2232" s="178">
        <v>250</v>
      </c>
      <c r="F2232" s="63">
        <v>230</v>
      </c>
      <c r="H2232" s="422"/>
      <c r="I2232" s="452"/>
      <c r="J2232" s="422"/>
      <c r="K2232" s="422"/>
      <c r="L2232" s="428"/>
    </row>
    <row r="2233" spans="1:12" ht="15.75" x14ac:dyDescent="0.25">
      <c r="A2233" s="94" t="s">
        <v>1649</v>
      </c>
      <c r="B2233" s="76" t="s">
        <v>1420</v>
      </c>
      <c r="C2233" s="68" t="s">
        <v>1421</v>
      </c>
      <c r="D2233" s="178">
        <v>6</v>
      </c>
      <c r="E2233" s="178">
        <v>100</v>
      </c>
      <c r="F2233" s="63">
        <v>92</v>
      </c>
      <c r="H2233" s="422"/>
      <c r="I2233" s="452"/>
      <c r="J2233" s="422"/>
      <c r="K2233" s="422"/>
      <c r="L2233" s="428"/>
    </row>
    <row r="2234" spans="1:12" ht="15.75" x14ac:dyDescent="0.25">
      <c r="A2234" s="94" t="s">
        <v>1649</v>
      </c>
      <c r="B2234" s="76" t="s">
        <v>1420</v>
      </c>
      <c r="C2234" s="68" t="s">
        <v>1421</v>
      </c>
      <c r="D2234" s="178">
        <v>12</v>
      </c>
      <c r="E2234" s="178">
        <v>63</v>
      </c>
      <c r="F2234" s="63">
        <v>50</v>
      </c>
      <c r="H2234" s="422"/>
      <c r="I2234" s="452"/>
      <c r="J2234" s="422"/>
      <c r="K2234" s="422"/>
      <c r="L2234" s="428"/>
    </row>
    <row r="2235" spans="1:12" ht="15.75" x14ac:dyDescent="0.25">
      <c r="A2235" s="94" t="s">
        <v>1649</v>
      </c>
      <c r="B2235" s="76" t="s">
        <v>1420</v>
      </c>
      <c r="C2235" s="68" t="s">
        <v>1421</v>
      </c>
      <c r="D2235" s="178">
        <v>21</v>
      </c>
      <c r="E2235" s="178">
        <v>100</v>
      </c>
      <c r="F2235" s="63">
        <v>87</v>
      </c>
      <c r="H2235" s="422"/>
      <c r="I2235" s="452"/>
      <c r="J2235" s="422"/>
      <c r="K2235" s="422"/>
      <c r="L2235" s="428"/>
    </row>
    <row r="2236" spans="1:12" ht="15.75" x14ac:dyDescent="0.25">
      <c r="A2236" s="94" t="s">
        <v>1649</v>
      </c>
      <c r="B2236" s="76" t="s">
        <v>1420</v>
      </c>
      <c r="C2236" s="68" t="s">
        <v>1421</v>
      </c>
      <c r="D2236" s="178">
        <v>22</v>
      </c>
      <c r="E2236" s="178">
        <v>100</v>
      </c>
      <c r="F2236" s="63">
        <v>92</v>
      </c>
      <c r="H2236" s="422"/>
      <c r="I2236" s="452"/>
      <c r="J2236" s="422"/>
      <c r="K2236" s="422"/>
      <c r="L2236" s="428"/>
    </row>
    <row r="2237" spans="1:12" ht="15.75" x14ac:dyDescent="0.25">
      <c r="A2237" s="94" t="s">
        <v>1649</v>
      </c>
      <c r="B2237" s="76" t="s">
        <v>1420</v>
      </c>
      <c r="C2237" s="68" t="s">
        <v>1421</v>
      </c>
      <c r="D2237" s="178">
        <v>36</v>
      </c>
      <c r="E2237" s="178">
        <v>100</v>
      </c>
      <c r="F2237" s="63">
        <v>90</v>
      </c>
      <c r="H2237" s="422"/>
      <c r="I2237" s="452"/>
      <c r="J2237" s="422"/>
      <c r="K2237" s="422"/>
      <c r="L2237" s="428"/>
    </row>
    <row r="2238" spans="1:12" ht="15.75" x14ac:dyDescent="0.25">
      <c r="A2238" s="94" t="s">
        <v>1649</v>
      </c>
      <c r="B2238" s="76" t="s">
        <v>1420</v>
      </c>
      <c r="C2238" s="68" t="s">
        <v>1421</v>
      </c>
      <c r="D2238" s="178">
        <v>37</v>
      </c>
      <c r="E2238" s="178">
        <v>250</v>
      </c>
      <c r="F2238" s="63">
        <v>230</v>
      </c>
      <c r="H2238" s="422"/>
      <c r="I2238" s="452"/>
      <c r="J2238" s="422"/>
      <c r="K2238" s="422"/>
      <c r="L2238" s="428"/>
    </row>
    <row r="2239" spans="1:12" ht="15.75" x14ac:dyDescent="0.25">
      <c r="A2239" s="94" t="s">
        <v>1649</v>
      </c>
      <c r="B2239" s="76" t="s">
        <v>1420</v>
      </c>
      <c r="C2239" s="68" t="s">
        <v>1421</v>
      </c>
      <c r="D2239" s="178">
        <v>40</v>
      </c>
      <c r="E2239" s="178">
        <v>250</v>
      </c>
      <c r="F2239" s="63">
        <v>217</v>
      </c>
      <c r="H2239" s="422"/>
      <c r="I2239" s="452"/>
      <c r="J2239" s="422"/>
      <c r="K2239" s="422"/>
      <c r="L2239" s="428"/>
    </row>
    <row r="2240" spans="1:12" ht="15.75" x14ac:dyDescent="0.25">
      <c r="A2240" s="94" t="s">
        <v>1649</v>
      </c>
      <c r="B2240" s="76" t="s">
        <v>1420</v>
      </c>
      <c r="C2240" s="68" t="s">
        <v>1421</v>
      </c>
      <c r="D2240" s="178">
        <v>47</v>
      </c>
      <c r="E2240" s="178">
        <v>63</v>
      </c>
      <c r="F2240" s="63">
        <v>56</v>
      </c>
      <c r="H2240" s="422"/>
      <c r="I2240" s="452"/>
      <c r="J2240" s="422"/>
      <c r="K2240" s="422"/>
      <c r="L2240" s="428"/>
    </row>
    <row r="2241" spans="1:12" ht="15.75" x14ac:dyDescent="0.25">
      <c r="A2241" s="94" t="s">
        <v>1649</v>
      </c>
      <c r="B2241" s="76" t="s">
        <v>1420</v>
      </c>
      <c r="C2241" s="68" t="s">
        <v>1421</v>
      </c>
      <c r="D2241" s="178">
        <v>52</v>
      </c>
      <c r="E2241" s="178">
        <v>160</v>
      </c>
      <c r="F2241" s="63">
        <v>147</v>
      </c>
      <c r="H2241" s="422"/>
      <c r="I2241" s="452"/>
      <c r="J2241" s="422"/>
      <c r="K2241" s="422"/>
      <c r="L2241" s="428"/>
    </row>
    <row r="2242" spans="1:12" ht="15.75" x14ac:dyDescent="0.25">
      <c r="A2242" s="94" t="s">
        <v>1649</v>
      </c>
      <c r="B2242" s="76" t="s">
        <v>1420</v>
      </c>
      <c r="C2242" s="68" t="s">
        <v>1421</v>
      </c>
      <c r="D2242" s="178">
        <v>3</v>
      </c>
      <c r="E2242" s="178">
        <v>60</v>
      </c>
      <c r="F2242" s="63">
        <v>34</v>
      </c>
      <c r="H2242" s="422"/>
      <c r="I2242" s="452"/>
      <c r="J2242" s="422"/>
      <c r="K2242" s="422"/>
      <c r="L2242" s="428"/>
    </row>
    <row r="2243" spans="1:12" ht="15.75" x14ac:dyDescent="0.25">
      <c r="A2243" s="94" t="s">
        <v>1650</v>
      </c>
      <c r="B2243" s="76" t="s">
        <v>1420</v>
      </c>
      <c r="C2243" s="68" t="s">
        <v>1421</v>
      </c>
      <c r="D2243" s="178">
        <v>33</v>
      </c>
      <c r="E2243" s="178">
        <v>63</v>
      </c>
      <c r="F2243" s="63">
        <v>56</v>
      </c>
      <c r="H2243" s="422"/>
      <c r="I2243" s="452"/>
      <c r="J2243" s="422"/>
      <c r="K2243" s="422"/>
      <c r="L2243" s="428"/>
    </row>
    <row r="2244" spans="1:12" ht="15.75" x14ac:dyDescent="0.25">
      <c r="A2244" s="94" t="s">
        <v>1650</v>
      </c>
      <c r="B2244" s="76" t="s">
        <v>1420</v>
      </c>
      <c r="C2244" s="68" t="s">
        <v>1421</v>
      </c>
      <c r="D2244" s="178">
        <v>38</v>
      </c>
      <c r="E2244" s="178">
        <v>160</v>
      </c>
      <c r="F2244" s="63">
        <v>147.19999999999999</v>
      </c>
      <c r="H2244" s="422"/>
      <c r="I2244" s="452"/>
      <c r="J2244" s="422"/>
      <c r="K2244" s="422"/>
      <c r="L2244" s="428"/>
    </row>
    <row r="2245" spans="1:12" ht="15.75" x14ac:dyDescent="0.25">
      <c r="A2245" s="94" t="s">
        <v>1651</v>
      </c>
      <c r="B2245" s="76" t="s">
        <v>1420</v>
      </c>
      <c r="C2245" s="68" t="s">
        <v>1421</v>
      </c>
      <c r="D2245" s="178">
        <v>10</v>
      </c>
      <c r="E2245" s="178">
        <v>160</v>
      </c>
      <c r="F2245" s="63">
        <v>140</v>
      </c>
      <c r="H2245" s="422"/>
      <c r="I2245" s="452"/>
      <c r="J2245" s="422"/>
      <c r="K2245" s="422"/>
      <c r="L2245" s="428"/>
    </row>
    <row r="2246" spans="1:12" ht="15.75" x14ac:dyDescent="0.25">
      <c r="A2246" s="94" t="s">
        <v>1651</v>
      </c>
      <c r="B2246" s="76" t="s">
        <v>1420</v>
      </c>
      <c r="C2246" s="68" t="s">
        <v>1421</v>
      </c>
      <c r="D2246" s="178">
        <v>11</v>
      </c>
      <c r="E2246" s="178">
        <v>160</v>
      </c>
      <c r="F2246" s="63">
        <v>147</v>
      </c>
      <c r="H2246" s="422"/>
      <c r="I2246" s="452"/>
      <c r="J2246" s="422"/>
      <c r="K2246" s="422"/>
      <c r="L2246" s="428"/>
    </row>
    <row r="2247" spans="1:12" ht="15.75" x14ac:dyDescent="0.25">
      <c r="A2247" s="94" t="s">
        <v>1651</v>
      </c>
      <c r="B2247" s="76" t="s">
        <v>1420</v>
      </c>
      <c r="C2247" s="68" t="s">
        <v>1421</v>
      </c>
      <c r="D2247" s="178">
        <v>12</v>
      </c>
      <c r="E2247" s="178">
        <v>160</v>
      </c>
      <c r="F2247" s="63">
        <v>140.80000000000001</v>
      </c>
      <c r="H2247" s="422"/>
      <c r="I2247" s="452"/>
      <c r="J2247" s="422"/>
      <c r="K2247" s="422"/>
      <c r="L2247" s="428"/>
    </row>
    <row r="2248" spans="1:12" ht="15.75" x14ac:dyDescent="0.25">
      <c r="A2248" s="94" t="s">
        <v>1651</v>
      </c>
      <c r="B2248" s="76" t="s">
        <v>1420</v>
      </c>
      <c r="C2248" s="68" t="s">
        <v>1421</v>
      </c>
      <c r="D2248" s="178">
        <v>13</v>
      </c>
      <c r="E2248" s="178">
        <v>100</v>
      </c>
      <c r="F2248" s="63">
        <v>75</v>
      </c>
      <c r="H2248" s="422"/>
      <c r="I2248" s="452"/>
      <c r="J2248" s="422"/>
      <c r="K2248" s="422"/>
      <c r="L2248" s="428"/>
    </row>
    <row r="2249" spans="1:12" ht="15.75" x14ac:dyDescent="0.25">
      <c r="A2249" s="94" t="s">
        <v>1651</v>
      </c>
      <c r="B2249" s="76" t="s">
        <v>1420</v>
      </c>
      <c r="C2249" s="68" t="s">
        <v>1421</v>
      </c>
      <c r="D2249" s="178">
        <v>14</v>
      </c>
      <c r="E2249" s="178">
        <v>250</v>
      </c>
      <c r="F2249" s="63">
        <v>215</v>
      </c>
      <c r="H2249" s="422"/>
      <c r="I2249" s="452"/>
      <c r="J2249" s="422"/>
      <c r="K2249" s="422"/>
      <c r="L2249" s="428"/>
    </row>
    <row r="2250" spans="1:12" ht="15.75" x14ac:dyDescent="0.25">
      <c r="A2250" s="94" t="s">
        <v>1651</v>
      </c>
      <c r="B2250" s="76" t="s">
        <v>1420</v>
      </c>
      <c r="C2250" s="68" t="s">
        <v>1421</v>
      </c>
      <c r="D2250" s="178">
        <v>15</v>
      </c>
      <c r="E2250" s="178">
        <v>250</v>
      </c>
      <c r="F2250" s="63">
        <v>220</v>
      </c>
      <c r="H2250" s="422"/>
      <c r="I2250" s="452"/>
      <c r="J2250" s="422"/>
      <c r="K2250" s="422"/>
      <c r="L2250" s="428"/>
    </row>
    <row r="2251" spans="1:12" ht="15.75" x14ac:dyDescent="0.25">
      <c r="A2251" s="94" t="s">
        <v>1651</v>
      </c>
      <c r="B2251" s="76" t="s">
        <v>1420</v>
      </c>
      <c r="C2251" s="68" t="s">
        <v>1421</v>
      </c>
      <c r="D2251" s="178">
        <v>16</v>
      </c>
      <c r="E2251" s="178">
        <v>160</v>
      </c>
      <c r="F2251" s="63">
        <v>144</v>
      </c>
      <c r="H2251" s="422"/>
      <c r="I2251" s="452"/>
      <c r="J2251" s="422"/>
      <c r="K2251" s="422"/>
      <c r="L2251" s="428"/>
    </row>
    <row r="2252" spans="1:12" ht="15.75" x14ac:dyDescent="0.25">
      <c r="A2252" s="94" t="s">
        <v>1651</v>
      </c>
      <c r="B2252" s="76" t="s">
        <v>1420</v>
      </c>
      <c r="C2252" s="68" t="s">
        <v>1421</v>
      </c>
      <c r="D2252" s="178">
        <v>18</v>
      </c>
      <c r="E2252" s="178">
        <v>100</v>
      </c>
      <c r="F2252" s="63">
        <v>80</v>
      </c>
      <c r="H2252" s="422"/>
      <c r="I2252" s="452"/>
      <c r="J2252" s="422"/>
      <c r="K2252" s="422"/>
      <c r="L2252" s="428"/>
    </row>
    <row r="2253" spans="1:12" ht="15.75" x14ac:dyDescent="0.25">
      <c r="A2253" s="94" t="s">
        <v>1651</v>
      </c>
      <c r="B2253" s="76" t="s">
        <v>1420</v>
      </c>
      <c r="C2253" s="68" t="s">
        <v>1421</v>
      </c>
      <c r="D2253" s="178">
        <v>19</v>
      </c>
      <c r="E2253" s="178">
        <v>160</v>
      </c>
      <c r="F2253" s="63">
        <v>145</v>
      </c>
      <c r="H2253" s="422"/>
      <c r="I2253" s="452"/>
      <c r="J2253" s="422"/>
      <c r="K2253" s="422"/>
      <c r="L2253" s="428"/>
    </row>
    <row r="2254" spans="1:12" ht="15.75" x14ac:dyDescent="0.25">
      <c r="A2254" s="94" t="s">
        <v>1651</v>
      </c>
      <c r="B2254" s="76" t="s">
        <v>1420</v>
      </c>
      <c r="C2254" s="68" t="s">
        <v>1421</v>
      </c>
      <c r="D2254" s="178">
        <v>20</v>
      </c>
      <c r="E2254" s="178">
        <v>100</v>
      </c>
      <c r="F2254" s="63">
        <v>90</v>
      </c>
      <c r="H2254" s="422"/>
      <c r="I2254" s="452"/>
      <c r="J2254" s="422"/>
      <c r="K2254" s="422"/>
      <c r="L2254" s="428"/>
    </row>
    <row r="2255" spans="1:12" ht="15.75" x14ac:dyDescent="0.25">
      <c r="A2255" s="94" t="s">
        <v>1651</v>
      </c>
      <c r="B2255" s="76" t="s">
        <v>1420</v>
      </c>
      <c r="C2255" s="68" t="s">
        <v>1421</v>
      </c>
      <c r="D2255" s="178">
        <v>21</v>
      </c>
      <c r="E2255" s="178">
        <v>100</v>
      </c>
      <c r="F2255" s="63">
        <v>92</v>
      </c>
      <c r="H2255" s="422"/>
      <c r="I2255" s="452"/>
      <c r="J2255" s="422"/>
      <c r="K2255" s="422"/>
      <c r="L2255" s="428"/>
    </row>
    <row r="2256" spans="1:12" ht="15.75" x14ac:dyDescent="0.25">
      <c r="A2256" s="94" t="s">
        <v>1652</v>
      </c>
      <c r="B2256" s="76" t="s">
        <v>1420</v>
      </c>
      <c r="C2256" s="68" t="s">
        <v>1421</v>
      </c>
      <c r="D2256" s="178">
        <v>8</v>
      </c>
      <c r="E2256" s="178">
        <v>400</v>
      </c>
      <c r="F2256" s="63">
        <v>368</v>
      </c>
      <c r="H2256" s="422"/>
      <c r="I2256" s="452"/>
      <c r="J2256" s="422"/>
      <c r="K2256" s="422"/>
      <c r="L2256" s="428"/>
    </row>
    <row r="2257" spans="1:12" ht="15.75" x14ac:dyDescent="0.25">
      <c r="A2257" s="94" t="s">
        <v>1653</v>
      </c>
      <c r="B2257" s="76" t="s">
        <v>1420</v>
      </c>
      <c r="C2257" s="68" t="s">
        <v>1421</v>
      </c>
      <c r="D2257" s="178">
        <v>9</v>
      </c>
      <c r="E2257" s="178">
        <v>160</v>
      </c>
      <c r="F2257" s="63">
        <v>134</v>
      </c>
      <c r="H2257" s="422"/>
      <c r="I2257" s="452"/>
      <c r="J2257" s="422"/>
      <c r="K2257" s="420"/>
      <c r="L2257" s="417"/>
    </row>
    <row r="2258" spans="1:12" ht="15.75" x14ac:dyDescent="0.25">
      <c r="A2258" s="94" t="s">
        <v>1654</v>
      </c>
      <c r="B2258" s="76" t="s">
        <v>1420</v>
      </c>
      <c r="C2258" s="68" t="s">
        <v>1421</v>
      </c>
      <c r="D2258" s="178">
        <v>11</v>
      </c>
      <c r="E2258" s="178">
        <v>250</v>
      </c>
      <c r="F2258" s="63">
        <v>211</v>
      </c>
      <c r="H2258" s="422"/>
      <c r="I2258" s="452"/>
      <c r="J2258" s="422"/>
      <c r="K2258" s="422"/>
      <c r="L2258" s="428"/>
    </row>
    <row r="2259" spans="1:12" ht="15.75" x14ac:dyDescent="0.25">
      <c r="A2259" s="94" t="s">
        <v>1654</v>
      </c>
      <c r="B2259" s="76" t="s">
        <v>1420</v>
      </c>
      <c r="C2259" s="68" t="s">
        <v>1421</v>
      </c>
      <c r="D2259" s="178">
        <v>28</v>
      </c>
      <c r="E2259" s="178">
        <v>250</v>
      </c>
      <c r="F2259" s="63">
        <v>230</v>
      </c>
      <c r="H2259" s="422"/>
      <c r="I2259" s="452"/>
      <c r="J2259" s="422"/>
      <c r="K2259" s="422"/>
      <c r="L2259" s="428"/>
    </row>
    <row r="2260" spans="1:12" ht="15.75" x14ac:dyDescent="0.25">
      <c r="A2260" s="94" t="s">
        <v>1653</v>
      </c>
      <c r="B2260" s="76" t="s">
        <v>1420</v>
      </c>
      <c r="C2260" s="68" t="s">
        <v>1421</v>
      </c>
      <c r="D2260" s="178">
        <v>29</v>
      </c>
      <c r="E2260" s="178">
        <v>100</v>
      </c>
      <c r="F2260" s="63">
        <v>91</v>
      </c>
      <c r="H2260" s="422"/>
      <c r="I2260" s="452"/>
      <c r="J2260" s="422"/>
      <c r="K2260" s="422"/>
      <c r="L2260" s="428"/>
    </row>
    <row r="2261" spans="1:12" ht="15.75" x14ac:dyDescent="0.25">
      <c r="A2261" s="94" t="s">
        <v>1654</v>
      </c>
      <c r="B2261" s="76" t="s">
        <v>1420</v>
      </c>
      <c r="C2261" s="68" t="s">
        <v>1421</v>
      </c>
      <c r="D2261" s="178">
        <v>30</v>
      </c>
      <c r="E2261" s="178">
        <v>160</v>
      </c>
      <c r="F2261" s="63">
        <v>145</v>
      </c>
      <c r="H2261" s="422"/>
      <c r="I2261" s="452"/>
      <c r="J2261" s="422"/>
      <c r="K2261" s="422"/>
      <c r="L2261" s="428"/>
    </row>
    <row r="2262" spans="1:12" ht="15.75" x14ac:dyDescent="0.25">
      <c r="A2262" s="94" t="s">
        <v>1653</v>
      </c>
      <c r="B2262" s="76" t="s">
        <v>1420</v>
      </c>
      <c r="C2262" s="68" t="s">
        <v>1421</v>
      </c>
      <c r="D2262" s="178">
        <v>38</v>
      </c>
      <c r="E2262" s="178">
        <v>160</v>
      </c>
      <c r="F2262" s="63">
        <v>145</v>
      </c>
      <c r="H2262" s="422"/>
      <c r="I2262" s="452"/>
      <c r="J2262" s="422"/>
      <c r="K2262" s="422"/>
      <c r="L2262" s="428"/>
    </row>
    <row r="2263" spans="1:12" ht="15.75" x14ac:dyDescent="0.25">
      <c r="A2263" s="94" t="s">
        <v>1654</v>
      </c>
      <c r="B2263" s="76" t="s">
        <v>1420</v>
      </c>
      <c r="C2263" s="68" t="s">
        <v>1421</v>
      </c>
      <c r="D2263" s="178">
        <v>39</v>
      </c>
      <c r="E2263" s="178">
        <v>160</v>
      </c>
      <c r="F2263" s="63">
        <v>145</v>
      </c>
      <c r="H2263" s="422"/>
      <c r="I2263" s="452"/>
      <c r="J2263" s="422"/>
      <c r="K2263" s="422"/>
      <c r="L2263" s="428"/>
    </row>
    <row r="2264" spans="1:12" ht="15.75" x14ac:dyDescent="0.25">
      <c r="A2264" s="94" t="s">
        <v>1654</v>
      </c>
      <c r="B2264" s="76" t="s">
        <v>1420</v>
      </c>
      <c r="C2264" s="68" t="s">
        <v>1421</v>
      </c>
      <c r="D2264" s="178">
        <v>27</v>
      </c>
      <c r="E2264" s="178">
        <v>100</v>
      </c>
      <c r="F2264" s="63">
        <v>92</v>
      </c>
      <c r="H2264" s="422"/>
      <c r="I2264" s="452"/>
      <c r="J2264" s="422"/>
      <c r="K2264" s="422"/>
      <c r="L2264" s="428"/>
    </row>
    <row r="2265" spans="1:12" ht="15.75" x14ac:dyDescent="0.25">
      <c r="A2265" s="94" t="s">
        <v>1653</v>
      </c>
      <c r="B2265" s="76" t="s">
        <v>1420</v>
      </c>
      <c r="C2265" s="68" t="s">
        <v>1421</v>
      </c>
      <c r="D2265" s="178">
        <v>53</v>
      </c>
      <c r="E2265" s="178">
        <v>63</v>
      </c>
      <c r="F2265" s="63">
        <v>56</v>
      </c>
      <c r="H2265" s="422"/>
      <c r="I2265" s="452"/>
      <c r="J2265" s="422"/>
      <c r="K2265" s="422"/>
      <c r="L2265" s="428"/>
    </row>
    <row r="2266" spans="1:12" ht="15.75" x14ac:dyDescent="0.25">
      <c r="A2266" s="94" t="s">
        <v>1651</v>
      </c>
      <c r="B2266" s="76" t="s">
        <v>1420</v>
      </c>
      <c r="C2266" s="68" t="s">
        <v>1421</v>
      </c>
      <c r="D2266" s="178">
        <v>41</v>
      </c>
      <c r="E2266" s="178">
        <v>160</v>
      </c>
      <c r="F2266" s="63">
        <v>147</v>
      </c>
      <c r="H2266" s="422"/>
      <c r="I2266" s="452"/>
      <c r="J2266" s="426"/>
      <c r="K2266" s="426"/>
      <c r="L2266" s="428"/>
    </row>
    <row r="2267" spans="1:12" ht="15.75" x14ac:dyDescent="0.25">
      <c r="A2267" s="463" t="s">
        <v>1655</v>
      </c>
      <c r="B2267" s="76" t="s">
        <v>1420</v>
      </c>
      <c r="C2267" s="68" t="s">
        <v>1421</v>
      </c>
      <c r="D2267" s="431">
        <v>1</v>
      </c>
      <c r="E2267" s="431">
        <v>250</v>
      </c>
      <c r="F2267" s="63">
        <v>230</v>
      </c>
      <c r="H2267" s="422"/>
      <c r="I2267" s="452"/>
      <c r="J2267" s="426"/>
      <c r="K2267" s="426"/>
      <c r="L2267" s="428"/>
    </row>
    <row r="2268" spans="1:12" ht="15.75" x14ac:dyDescent="0.25">
      <c r="A2268" s="463" t="s">
        <v>1655</v>
      </c>
      <c r="B2268" s="76" t="s">
        <v>1420</v>
      </c>
      <c r="C2268" s="68" t="s">
        <v>1421</v>
      </c>
      <c r="D2268" s="431">
        <v>2</v>
      </c>
      <c r="E2268" s="431">
        <v>60</v>
      </c>
      <c r="F2268" s="63">
        <v>46</v>
      </c>
      <c r="H2268" s="422"/>
      <c r="I2268" s="452"/>
      <c r="J2268" s="426"/>
      <c r="K2268" s="426"/>
      <c r="L2268" s="428"/>
    </row>
    <row r="2269" spans="1:12" ht="15.75" x14ac:dyDescent="0.25">
      <c r="A2269" s="463" t="s">
        <v>1655</v>
      </c>
      <c r="B2269" s="76" t="s">
        <v>1420</v>
      </c>
      <c r="C2269" s="68" t="s">
        <v>1421</v>
      </c>
      <c r="D2269" s="431">
        <v>3</v>
      </c>
      <c r="E2269" s="431">
        <v>400</v>
      </c>
      <c r="F2269" s="63">
        <v>368</v>
      </c>
      <c r="H2269" s="422"/>
      <c r="I2269" s="452"/>
      <c r="J2269" s="426"/>
      <c r="K2269" s="427"/>
      <c r="L2269" s="417"/>
    </row>
    <row r="2270" spans="1:12" ht="15.75" x14ac:dyDescent="0.25">
      <c r="A2270" s="463" t="s">
        <v>1655</v>
      </c>
      <c r="B2270" s="76" t="s">
        <v>1420</v>
      </c>
      <c r="C2270" s="68" t="s">
        <v>1421</v>
      </c>
      <c r="D2270" s="431">
        <v>4</v>
      </c>
      <c r="E2270" s="431">
        <v>160</v>
      </c>
      <c r="F2270" s="63">
        <v>22</v>
      </c>
      <c r="G2270" s="91"/>
      <c r="H2270" s="422"/>
      <c r="I2270" s="452"/>
      <c r="J2270" s="426"/>
      <c r="K2270" s="426"/>
      <c r="L2270" s="428"/>
    </row>
    <row r="2271" spans="1:12" s="90" customFormat="1" ht="15.75" x14ac:dyDescent="0.25">
      <c r="A2271" s="463" t="s">
        <v>1655</v>
      </c>
      <c r="B2271" s="76" t="s">
        <v>1420</v>
      </c>
      <c r="C2271" s="68" t="s">
        <v>1421</v>
      </c>
      <c r="D2271" s="431">
        <v>5</v>
      </c>
      <c r="E2271" s="431">
        <v>100</v>
      </c>
      <c r="F2271" s="63">
        <v>76</v>
      </c>
      <c r="G2271" s="91"/>
      <c r="H2271" s="422"/>
      <c r="I2271" s="452"/>
      <c r="J2271" s="426"/>
      <c r="K2271" s="426"/>
      <c r="L2271" s="428"/>
    </row>
    <row r="2272" spans="1:12" s="90" customFormat="1" ht="15.75" x14ac:dyDescent="0.25">
      <c r="A2272" s="463" t="s">
        <v>1655</v>
      </c>
      <c r="B2272" s="76" t="s">
        <v>1420</v>
      </c>
      <c r="C2272" s="68" t="s">
        <v>1421</v>
      </c>
      <c r="D2272" s="431">
        <v>6</v>
      </c>
      <c r="E2272" s="431">
        <v>250</v>
      </c>
      <c r="F2272" s="63">
        <v>227</v>
      </c>
      <c r="G2272" s="91"/>
      <c r="H2272" s="422"/>
      <c r="I2272" s="452"/>
      <c r="J2272" s="426"/>
      <c r="K2272" s="426"/>
      <c r="L2272" s="428"/>
    </row>
    <row r="2273" spans="1:16" s="90" customFormat="1" ht="15.75" x14ac:dyDescent="0.25">
      <c r="A2273" s="463" t="s">
        <v>1655</v>
      </c>
      <c r="B2273" s="76" t="s">
        <v>1420</v>
      </c>
      <c r="C2273" s="68" t="s">
        <v>1421</v>
      </c>
      <c r="D2273" s="431">
        <v>7</v>
      </c>
      <c r="E2273" s="431">
        <v>160</v>
      </c>
      <c r="F2273" s="63">
        <v>145</v>
      </c>
      <c r="G2273" s="91"/>
      <c r="H2273" s="422"/>
      <c r="I2273" s="452"/>
      <c r="J2273" s="426"/>
      <c r="K2273" s="426"/>
      <c r="L2273" s="428"/>
    </row>
    <row r="2274" spans="1:16" s="90" customFormat="1" ht="15.75" x14ac:dyDescent="0.25">
      <c r="A2274" s="463" t="s">
        <v>1655</v>
      </c>
      <c r="B2274" s="76" t="s">
        <v>1420</v>
      </c>
      <c r="C2274" s="68" t="s">
        <v>1421</v>
      </c>
      <c r="D2274" s="431">
        <v>8</v>
      </c>
      <c r="E2274" s="431">
        <v>250</v>
      </c>
      <c r="F2274" s="63">
        <v>230</v>
      </c>
      <c r="G2274" s="91"/>
      <c r="H2274" s="422"/>
      <c r="I2274" s="452"/>
      <c r="J2274" s="426"/>
      <c r="K2274" s="426"/>
      <c r="L2274" s="428"/>
    </row>
    <row r="2275" spans="1:16" s="90" customFormat="1" ht="15.75" x14ac:dyDescent="0.25">
      <c r="A2275" s="463" t="s">
        <v>1655</v>
      </c>
      <c r="B2275" s="76" t="s">
        <v>1420</v>
      </c>
      <c r="C2275" s="68" t="s">
        <v>1421</v>
      </c>
      <c r="D2275" s="431">
        <v>24</v>
      </c>
      <c r="E2275" s="431">
        <v>100</v>
      </c>
      <c r="F2275" s="63">
        <v>92</v>
      </c>
      <c r="G2275" s="91"/>
      <c r="H2275" s="422"/>
      <c r="I2275" s="452"/>
      <c r="J2275" s="426"/>
      <c r="K2275" s="426"/>
      <c r="L2275" s="428"/>
    </row>
    <row r="2276" spans="1:16" s="90" customFormat="1" ht="15.75" x14ac:dyDescent="0.25">
      <c r="A2276" s="463" t="s">
        <v>1655</v>
      </c>
      <c r="B2276" s="76" t="s">
        <v>1420</v>
      </c>
      <c r="C2276" s="68" t="s">
        <v>1421</v>
      </c>
      <c r="D2276" s="431">
        <v>32</v>
      </c>
      <c r="E2276" s="431">
        <v>63</v>
      </c>
      <c r="F2276" s="63">
        <v>55</v>
      </c>
      <c r="G2276" s="91"/>
      <c r="H2276" s="422"/>
      <c r="I2276" s="452"/>
      <c r="J2276" s="426"/>
      <c r="K2276" s="426"/>
      <c r="L2276" s="428"/>
    </row>
    <row r="2277" spans="1:16" s="90" customFormat="1" ht="15.75" x14ac:dyDescent="0.25">
      <c r="A2277" s="463" t="s">
        <v>1655</v>
      </c>
      <c r="B2277" s="76" t="s">
        <v>1420</v>
      </c>
      <c r="C2277" s="68" t="s">
        <v>1421</v>
      </c>
      <c r="D2277" s="431">
        <v>33</v>
      </c>
      <c r="E2277" s="431">
        <v>250</v>
      </c>
      <c r="F2277" s="63">
        <v>230</v>
      </c>
      <c r="G2277" s="91"/>
      <c r="H2277" s="422"/>
      <c r="I2277" s="452"/>
      <c r="J2277" s="426"/>
      <c r="K2277" s="426"/>
      <c r="L2277" s="428"/>
    </row>
    <row r="2278" spans="1:16" s="90" customFormat="1" ht="15.75" x14ac:dyDescent="0.25">
      <c r="A2278" s="463" t="s">
        <v>1655</v>
      </c>
      <c r="B2278" s="76" t="s">
        <v>1420</v>
      </c>
      <c r="C2278" s="68" t="s">
        <v>1421</v>
      </c>
      <c r="D2278" s="431">
        <v>34</v>
      </c>
      <c r="E2278" s="431">
        <v>160</v>
      </c>
      <c r="F2278" s="63">
        <v>147</v>
      </c>
      <c r="G2278" s="91"/>
      <c r="H2278" s="422"/>
      <c r="I2278" s="452"/>
      <c r="J2278" s="426"/>
      <c r="K2278" s="426"/>
      <c r="L2278" s="428"/>
    </row>
    <row r="2279" spans="1:16" s="90" customFormat="1" ht="15.75" x14ac:dyDescent="0.25">
      <c r="A2279" s="463" t="s">
        <v>1655</v>
      </c>
      <c r="B2279" s="76" t="s">
        <v>1420</v>
      </c>
      <c r="C2279" s="68" t="s">
        <v>1421</v>
      </c>
      <c r="D2279" s="462">
        <v>43</v>
      </c>
      <c r="E2279" s="462">
        <v>100</v>
      </c>
      <c r="F2279" s="458">
        <v>92</v>
      </c>
      <c r="G2279" s="91"/>
      <c r="H2279" s="422"/>
      <c r="I2279" s="452"/>
      <c r="J2279" s="426"/>
      <c r="K2279" s="426"/>
      <c r="L2279" s="429"/>
    </row>
    <row r="2280" spans="1:16" s="90" customFormat="1" ht="15.75" x14ac:dyDescent="0.25">
      <c r="A2280" s="463" t="s">
        <v>1655</v>
      </c>
      <c r="B2280" s="76" t="s">
        <v>1420</v>
      </c>
      <c r="C2280" s="68" t="s">
        <v>1421</v>
      </c>
      <c r="D2280" s="462">
        <v>42</v>
      </c>
      <c r="E2280" s="462">
        <v>250</v>
      </c>
      <c r="F2280" s="464">
        <v>230</v>
      </c>
      <c r="G2280" s="91"/>
      <c r="H2280" s="426"/>
      <c r="I2280" s="429"/>
    </row>
    <row r="2281" spans="1:16" ht="15.75" x14ac:dyDescent="0.2">
      <c r="A2281" s="467" t="s">
        <v>1676</v>
      </c>
      <c r="B2281" s="42" t="s">
        <v>1043</v>
      </c>
      <c r="C2281" s="466" t="s">
        <v>1422</v>
      </c>
      <c r="D2281" s="39" t="s">
        <v>36</v>
      </c>
      <c r="E2281" s="466">
        <v>250</v>
      </c>
      <c r="F2281" s="154">
        <v>243</v>
      </c>
      <c r="G2281" s="91"/>
      <c r="H2281" s="472"/>
      <c r="I2281" s="507"/>
      <c r="J2281" s="481"/>
      <c r="K2281" s="483"/>
      <c r="L2281" s="484"/>
      <c r="M2281" s="483"/>
      <c r="N2281" s="485"/>
      <c r="O2281" s="486"/>
      <c r="P2281" s="457"/>
    </row>
    <row r="2282" spans="1:16" ht="15.75" x14ac:dyDescent="0.2">
      <c r="A2282" s="572" t="s">
        <v>1676</v>
      </c>
      <c r="B2282" s="42" t="s">
        <v>1043</v>
      </c>
      <c r="C2282" s="466" t="s">
        <v>1422</v>
      </c>
      <c r="D2282" s="39" t="s">
        <v>38</v>
      </c>
      <c r="E2282" s="466">
        <v>250</v>
      </c>
      <c r="F2282" s="154">
        <v>61</v>
      </c>
      <c r="G2282" s="91"/>
      <c r="H2282" s="89"/>
      <c r="I2282" s="508"/>
      <c r="J2282" s="481"/>
      <c r="K2282" s="483"/>
      <c r="L2282" s="484"/>
      <c r="M2282" s="483"/>
      <c r="N2282" s="485"/>
      <c r="O2282" s="486"/>
      <c r="P2282" s="457"/>
    </row>
    <row r="2283" spans="1:16" ht="15.75" x14ac:dyDescent="0.2">
      <c r="A2283" s="572" t="s">
        <v>1676</v>
      </c>
      <c r="B2283" s="42" t="s">
        <v>1043</v>
      </c>
      <c r="C2283" s="466" t="s">
        <v>1422</v>
      </c>
      <c r="D2283" s="39" t="s">
        <v>43</v>
      </c>
      <c r="E2283" s="466">
        <v>160</v>
      </c>
      <c r="F2283" s="154">
        <v>91</v>
      </c>
      <c r="G2283" s="91"/>
      <c r="H2283" s="89"/>
      <c r="I2283" s="508"/>
      <c r="J2283" s="481"/>
      <c r="K2283" s="483"/>
      <c r="L2283" s="487"/>
      <c r="M2283" s="483"/>
      <c r="N2283" s="485"/>
      <c r="O2283" s="486"/>
      <c r="P2283" s="457"/>
    </row>
    <row r="2284" spans="1:16" ht="15.75" x14ac:dyDescent="0.2">
      <c r="A2284" s="467" t="s">
        <v>1677</v>
      </c>
      <c r="B2284" s="42" t="s">
        <v>1043</v>
      </c>
      <c r="C2284" s="466" t="s">
        <v>1422</v>
      </c>
      <c r="D2284" s="39" t="s">
        <v>44</v>
      </c>
      <c r="E2284" s="466">
        <v>400</v>
      </c>
      <c r="F2284" s="154">
        <v>336</v>
      </c>
      <c r="G2284" s="91"/>
      <c r="H2284" s="89"/>
      <c r="I2284" s="508"/>
      <c r="J2284" s="481"/>
      <c r="K2284" s="483"/>
      <c r="L2284" s="487"/>
      <c r="M2284" s="483"/>
      <c r="N2284" s="485"/>
      <c r="O2284" s="486"/>
      <c r="P2284" s="457"/>
    </row>
    <row r="2285" spans="1:16" ht="15.75" x14ac:dyDescent="0.2">
      <c r="A2285" s="467" t="s">
        <v>1677</v>
      </c>
      <c r="B2285" s="42" t="s">
        <v>1043</v>
      </c>
      <c r="C2285" s="466" t="s">
        <v>1422</v>
      </c>
      <c r="D2285" s="39" t="s">
        <v>45</v>
      </c>
      <c r="E2285" s="466">
        <v>630</v>
      </c>
      <c r="F2285" s="154">
        <v>586</v>
      </c>
      <c r="G2285" s="91"/>
      <c r="H2285" s="89"/>
      <c r="I2285" s="508"/>
      <c r="J2285" s="481"/>
      <c r="K2285" s="483"/>
      <c r="L2285" s="487"/>
      <c r="M2285" s="483"/>
      <c r="N2285" s="485"/>
      <c r="O2285" s="486"/>
      <c r="P2285" s="457"/>
    </row>
    <row r="2286" spans="1:16" ht="15.75" x14ac:dyDescent="0.2">
      <c r="A2286" s="467" t="s">
        <v>1677</v>
      </c>
      <c r="B2286" s="42" t="s">
        <v>1043</v>
      </c>
      <c r="C2286" s="466" t="s">
        <v>1422</v>
      </c>
      <c r="D2286" s="39" t="s">
        <v>51</v>
      </c>
      <c r="E2286" s="466">
        <v>250</v>
      </c>
      <c r="F2286" s="154">
        <v>86.222222222222229</v>
      </c>
      <c r="G2286" s="91"/>
      <c r="H2286" s="89"/>
      <c r="I2286" s="508"/>
      <c r="J2286" s="481"/>
      <c r="K2286" s="483"/>
      <c r="L2286" s="487"/>
      <c r="M2286" s="483"/>
      <c r="N2286" s="485"/>
      <c r="O2286" s="486"/>
      <c r="P2286" s="457"/>
    </row>
    <row r="2287" spans="1:16" ht="15.75" x14ac:dyDescent="0.2">
      <c r="A2287" s="467" t="s">
        <v>1677</v>
      </c>
      <c r="B2287" s="42" t="s">
        <v>1043</v>
      </c>
      <c r="C2287" s="466" t="s">
        <v>1422</v>
      </c>
      <c r="D2287" s="39" t="s">
        <v>52</v>
      </c>
      <c r="E2287" s="466">
        <v>100</v>
      </c>
      <c r="F2287" s="154">
        <v>35</v>
      </c>
      <c r="G2287" s="91"/>
      <c r="H2287" s="89"/>
      <c r="I2287" s="508"/>
      <c r="J2287" s="481"/>
      <c r="K2287" s="483"/>
      <c r="L2287" s="487"/>
      <c r="M2287" s="483"/>
      <c r="N2287" s="485"/>
      <c r="O2287" s="486"/>
      <c r="P2287" s="457"/>
    </row>
    <row r="2288" spans="1:16" ht="15.75" x14ac:dyDescent="0.2">
      <c r="A2288" s="467" t="s">
        <v>1677</v>
      </c>
      <c r="B2288" s="42" t="s">
        <v>1043</v>
      </c>
      <c r="C2288" s="466" t="s">
        <v>1422</v>
      </c>
      <c r="D2288" s="39" t="s">
        <v>53</v>
      </c>
      <c r="E2288" s="466">
        <v>100</v>
      </c>
      <c r="F2288" s="154">
        <v>18</v>
      </c>
      <c r="G2288" s="91"/>
      <c r="H2288" s="89"/>
      <c r="I2288" s="508"/>
      <c r="J2288" s="481"/>
      <c r="K2288" s="483"/>
      <c r="L2288" s="487"/>
      <c r="M2288" s="483"/>
      <c r="N2288" s="485"/>
      <c r="O2288" s="486"/>
      <c r="P2288" s="457"/>
    </row>
    <row r="2289" spans="1:16" ht="15.75" x14ac:dyDescent="0.2">
      <c r="A2289" s="467" t="s">
        <v>1677</v>
      </c>
      <c r="B2289" s="42" t="s">
        <v>1043</v>
      </c>
      <c r="C2289" s="466" t="s">
        <v>1422</v>
      </c>
      <c r="D2289" s="39" t="s">
        <v>55</v>
      </c>
      <c r="E2289" s="466">
        <v>160</v>
      </c>
      <c r="F2289" s="154">
        <v>120</v>
      </c>
      <c r="G2289" s="91"/>
      <c r="H2289" s="89"/>
      <c r="I2289" s="508"/>
      <c r="J2289" s="481"/>
      <c r="K2289" s="483"/>
      <c r="L2289" s="487"/>
      <c r="M2289" s="483"/>
      <c r="N2289" s="485"/>
      <c r="O2289" s="486"/>
      <c r="P2289" s="457"/>
    </row>
    <row r="2290" spans="1:16" ht="15.75" x14ac:dyDescent="0.2">
      <c r="A2290" s="467" t="s">
        <v>1677</v>
      </c>
      <c r="B2290" s="42" t="s">
        <v>1043</v>
      </c>
      <c r="C2290" s="466" t="s">
        <v>1422</v>
      </c>
      <c r="D2290" s="39" t="s">
        <v>56</v>
      </c>
      <c r="E2290" s="466">
        <v>100</v>
      </c>
      <c r="F2290" s="154">
        <v>28</v>
      </c>
      <c r="G2290" s="91"/>
      <c r="H2290" s="89"/>
      <c r="I2290" s="508"/>
      <c r="J2290" s="481"/>
      <c r="K2290" s="483"/>
      <c r="L2290" s="487"/>
      <c r="M2290" s="483"/>
      <c r="N2290" s="485"/>
      <c r="O2290" s="486"/>
      <c r="P2290" s="457"/>
    </row>
    <row r="2291" spans="1:16" ht="15.75" x14ac:dyDescent="0.2">
      <c r="A2291" s="467" t="s">
        <v>1677</v>
      </c>
      <c r="B2291" s="42" t="s">
        <v>1043</v>
      </c>
      <c r="C2291" s="466" t="s">
        <v>1422</v>
      </c>
      <c r="D2291" s="39" t="s">
        <v>57</v>
      </c>
      <c r="E2291" s="466">
        <v>160</v>
      </c>
      <c r="F2291" s="154">
        <v>82</v>
      </c>
      <c r="G2291" s="91"/>
      <c r="H2291" s="89"/>
      <c r="I2291" s="508"/>
      <c r="J2291" s="481"/>
      <c r="K2291" s="483"/>
      <c r="L2291" s="487"/>
      <c r="M2291" s="483"/>
      <c r="N2291" s="485"/>
      <c r="O2291" s="486"/>
      <c r="P2291" s="457"/>
    </row>
    <row r="2292" spans="1:16" ht="15.75" x14ac:dyDescent="0.2">
      <c r="A2292" s="467" t="s">
        <v>1677</v>
      </c>
      <c r="B2292" s="42" t="s">
        <v>1043</v>
      </c>
      <c r="C2292" s="466" t="s">
        <v>1422</v>
      </c>
      <c r="D2292" s="39" t="s">
        <v>58</v>
      </c>
      <c r="E2292" s="466">
        <v>160</v>
      </c>
      <c r="F2292" s="154">
        <v>52.666666666666671</v>
      </c>
      <c r="G2292" s="91"/>
      <c r="H2292" s="89"/>
      <c r="I2292" s="508"/>
      <c r="J2292" s="481"/>
      <c r="K2292" s="483"/>
      <c r="L2292" s="487"/>
      <c r="M2292" s="483"/>
      <c r="N2292" s="485"/>
      <c r="O2292" s="486"/>
      <c r="P2292" s="457"/>
    </row>
    <row r="2293" spans="1:16" ht="15.75" x14ac:dyDescent="0.2">
      <c r="A2293" s="467" t="s">
        <v>1677</v>
      </c>
      <c r="B2293" s="42" t="s">
        <v>1043</v>
      </c>
      <c r="C2293" s="466" t="s">
        <v>1422</v>
      </c>
      <c r="D2293" s="39" t="s">
        <v>59</v>
      </c>
      <c r="E2293" s="479">
        <v>60</v>
      </c>
      <c r="F2293" s="154">
        <v>60</v>
      </c>
      <c r="G2293" s="91"/>
      <c r="H2293" s="89"/>
      <c r="I2293" s="508"/>
      <c r="J2293" s="481"/>
      <c r="K2293" s="483"/>
      <c r="L2293" s="487"/>
      <c r="M2293" s="483"/>
      <c r="N2293" s="485"/>
      <c r="O2293" s="486"/>
      <c r="P2293" s="457"/>
    </row>
    <row r="2294" spans="1:16" ht="15.75" x14ac:dyDescent="0.2">
      <c r="A2294" s="467" t="s">
        <v>1319</v>
      </c>
      <c r="B2294" s="42" t="s">
        <v>1043</v>
      </c>
      <c r="C2294" s="466" t="s">
        <v>1422</v>
      </c>
      <c r="D2294" s="39" t="s">
        <v>60</v>
      </c>
      <c r="E2294" s="479">
        <v>100</v>
      </c>
      <c r="F2294" s="154">
        <v>98</v>
      </c>
      <c r="G2294" s="91"/>
      <c r="H2294" s="89"/>
      <c r="I2294" s="508"/>
      <c r="J2294" s="481"/>
      <c r="K2294" s="483"/>
      <c r="L2294" s="487"/>
      <c r="M2294" s="483"/>
      <c r="N2294" s="485"/>
      <c r="O2294" s="486"/>
      <c r="P2294" s="457"/>
    </row>
    <row r="2295" spans="1:16" ht="15.75" x14ac:dyDescent="0.2">
      <c r="A2295" s="467" t="s">
        <v>1677</v>
      </c>
      <c r="B2295" s="42" t="s">
        <v>1043</v>
      </c>
      <c r="C2295" s="466" t="s">
        <v>1422</v>
      </c>
      <c r="D2295" s="39" t="s">
        <v>61</v>
      </c>
      <c r="E2295" s="479">
        <v>100</v>
      </c>
      <c r="F2295" s="154">
        <v>63</v>
      </c>
      <c r="G2295" s="91"/>
      <c r="H2295" s="89"/>
      <c r="I2295" s="508"/>
      <c r="J2295" s="489"/>
      <c r="K2295" s="490"/>
      <c r="L2295" s="487"/>
      <c r="M2295" s="491"/>
      <c r="N2295" s="492"/>
      <c r="O2295" s="486"/>
      <c r="P2295" s="457"/>
    </row>
    <row r="2296" spans="1:16" ht="15.75" x14ac:dyDescent="0.2">
      <c r="A2296" s="467" t="s">
        <v>1678</v>
      </c>
      <c r="B2296" s="42" t="s">
        <v>1043</v>
      </c>
      <c r="C2296" s="466" t="s">
        <v>1422</v>
      </c>
      <c r="D2296" s="39" t="s">
        <v>62</v>
      </c>
      <c r="E2296" s="479">
        <v>250</v>
      </c>
      <c r="F2296" s="154">
        <v>244</v>
      </c>
      <c r="G2296" s="91"/>
      <c r="H2296" s="472"/>
      <c r="I2296" s="507"/>
      <c r="J2296" s="489"/>
      <c r="K2296" s="490"/>
      <c r="L2296" s="487"/>
      <c r="M2296" s="491"/>
      <c r="N2296" s="492"/>
      <c r="O2296" s="486"/>
      <c r="P2296" s="457"/>
    </row>
    <row r="2297" spans="1:16" ht="15.75" x14ac:dyDescent="0.2">
      <c r="A2297" s="467" t="s">
        <v>1319</v>
      </c>
      <c r="B2297" s="42" t="s">
        <v>1043</v>
      </c>
      <c r="C2297" s="466" t="s">
        <v>1422</v>
      </c>
      <c r="D2297" s="39" t="s">
        <v>63</v>
      </c>
      <c r="E2297" s="479">
        <v>160</v>
      </c>
      <c r="F2297" s="154">
        <v>158</v>
      </c>
      <c r="G2297" s="91"/>
      <c r="H2297" s="89"/>
      <c r="I2297" s="508"/>
      <c r="J2297" s="481"/>
      <c r="K2297" s="483"/>
      <c r="L2297" s="487"/>
      <c r="M2297" s="483"/>
      <c r="N2297" s="485"/>
      <c r="O2297" s="486"/>
      <c r="P2297" s="457"/>
    </row>
    <row r="2298" spans="1:16" ht="15.75" x14ac:dyDescent="0.2">
      <c r="A2298" s="467" t="s">
        <v>67</v>
      </c>
      <c r="B2298" s="42" t="s">
        <v>1043</v>
      </c>
      <c r="C2298" s="466" t="s">
        <v>1422</v>
      </c>
      <c r="D2298" s="39" t="s">
        <v>66</v>
      </c>
      <c r="E2298" s="479">
        <v>63</v>
      </c>
      <c r="F2298" s="154">
        <v>47</v>
      </c>
      <c r="G2298" s="91"/>
      <c r="H2298" s="89"/>
      <c r="I2298" s="508"/>
      <c r="J2298" s="481"/>
      <c r="K2298" s="483"/>
      <c r="L2298" s="487"/>
      <c r="M2298" s="483"/>
      <c r="N2298" s="485"/>
      <c r="O2298" s="486"/>
      <c r="P2298" s="457"/>
    </row>
    <row r="2299" spans="1:16" ht="15.75" x14ac:dyDescent="0.2">
      <c r="A2299" s="467" t="s">
        <v>1677</v>
      </c>
      <c r="B2299" s="42" t="s">
        <v>1043</v>
      </c>
      <c r="C2299" s="466" t="s">
        <v>1422</v>
      </c>
      <c r="D2299" s="39" t="s">
        <v>68</v>
      </c>
      <c r="E2299" s="479">
        <v>100</v>
      </c>
      <c r="F2299" s="154">
        <v>58</v>
      </c>
      <c r="G2299" s="91"/>
      <c r="H2299" s="89"/>
      <c r="I2299" s="508"/>
      <c r="J2299" s="481"/>
      <c r="K2299" s="483"/>
      <c r="L2299" s="487"/>
      <c r="M2299" s="483"/>
      <c r="N2299" s="485"/>
      <c r="O2299" s="486"/>
      <c r="P2299" s="457"/>
    </row>
    <row r="2300" spans="1:16" ht="15.75" x14ac:dyDescent="0.2">
      <c r="A2300" s="467" t="s">
        <v>1677</v>
      </c>
      <c r="B2300" s="42" t="s">
        <v>1043</v>
      </c>
      <c r="C2300" s="466" t="s">
        <v>1422</v>
      </c>
      <c r="D2300" s="39" t="s">
        <v>73</v>
      </c>
      <c r="E2300" s="479">
        <v>250</v>
      </c>
      <c r="F2300" s="154">
        <v>205</v>
      </c>
      <c r="G2300" s="91"/>
      <c r="H2300" s="477"/>
      <c r="I2300" s="509"/>
      <c r="J2300" s="481"/>
      <c r="K2300" s="483"/>
      <c r="L2300" s="487"/>
      <c r="M2300" s="483"/>
      <c r="N2300" s="485"/>
      <c r="O2300" s="486"/>
      <c r="P2300" s="457"/>
    </row>
    <row r="2301" spans="1:16" ht="15.75" x14ac:dyDescent="0.2">
      <c r="A2301" s="467" t="s">
        <v>1679</v>
      </c>
      <c r="B2301" s="42" t="s">
        <v>1043</v>
      </c>
      <c r="C2301" s="466" t="s">
        <v>1422</v>
      </c>
      <c r="D2301" s="39" t="s">
        <v>74</v>
      </c>
      <c r="E2301" s="479">
        <v>630</v>
      </c>
      <c r="F2301" s="154">
        <v>209</v>
      </c>
      <c r="G2301" s="91"/>
      <c r="H2301" s="89"/>
      <c r="I2301" s="508"/>
      <c r="J2301" s="481"/>
      <c r="K2301" s="483"/>
      <c r="L2301" s="487"/>
      <c r="M2301" s="483"/>
      <c r="N2301" s="485"/>
      <c r="O2301" s="486"/>
      <c r="P2301" s="457"/>
    </row>
    <row r="2302" spans="1:16" ht="15.75" x14ac:dyDescent="0.2">
      <c r="A2302" s="467" t="s">
        <v>1680</v>
      </c>
      <c r="B2302" s="42" t="s">
        <v>1043</v>
      </c>
      <c r="C2302" s="466" t="s">
        <v>1422</v>
      </c>
      <c r="D2302" s="39" t="s">
        <v>75</v>
      </c>
      <c r="E2302" s="479">
        <v>250</v>
      </c>
      <c r="F2302" s="154">
        <v>113</v>
      </c>
      <c r="G2302" s="91"/>
      <c r="H2302" s="89"/>
      <c r="I2302" s="508"/>
      <c r="J2302" s="481"/>
      <c r="K2302" s="483"/>
      <c r="L2302" s="487"/>
      <c r="M2302" s="483"/>
      <c r="N2302" s="485"/>
      <c r="O2302" s="486"/>
      <c r="P2302" s="457"/>
    </row>
    <row r="2303" spans="1:16" ht="15.75" x14ac:dyDescent="0.2">
      <c r="A2303" s="467" t="s">
        <v>1680</v>
      </c>
      <c r="B2303" s="42" t="s">
        <v>1043</v>
      </c>
      <c r="C2303" s="466" t="s">
        <v>1422</v>
      </c>
      <c r="D2303" s="39" t="s">
        <v>76</v>
      </c>
      <c r="E2303" s="479">
        <v>160</v>
      </c>
      <c r="F2303" s="154">
        <v>80</v>
      </c>
      <c r="G2303" s="91"/>
      <c r="H2303" s="89"/>
      <c r="I2303" s="508"/>
      <c r="J2303" s="481"/>
      <c r="K2303" s="483"/>
      <c r="L2303" s="487"/>
      <c r="M2303" s="483"/>
      <c r="N2303" s="485"/>
      <c r="O2303" s="486"/>
      <c r="P2303" s="457"/>
    </row>
    <row r="2304" spans="1:16" ht="15.75" x14ac:dyDescent="0.2">
      <c r="A2304" s="467" t="s">
        <v>1677</v>
      </c>
      <c r="B2304" s="42" t="s">
        <v>1043</v>
      </c>
      <c r="C2304" s="466" t="s">
        <v>1422</v>
      </c>
      <c r="D2304" s="39" t="s">
        <v>83</v>
      </c>
      <c r="E2304" s="479">
        <v>100</v>
      </c>
      <c r="F2304" s="154">
        <v>53</v>
      </c>
      <c r="G2304" s="91"/>
      <c r="H2304" s="89"/>
      <c r="I2304" s="508"/>
      <c r="J2304" s="481"/>
      <c r="K2304" s="483"/>
      <c r="L2304" s="484"/>
      <c r="M2304" s="483"/>
      <c r="N2304" s="485"/>
      <c r="O2304" s="486"/>
      <c r="P2304" s="457"/>
    </row>
    <row r="2305" spans="1:16" ht="15.75" x14ac:dyDescent="0.2">
      <c r="A2305" s="467" t="s">
        <v>1677</v>
      </c>
      <c r="B2305" s="42" t="s">
        <v>1043</v>
      </c>
      <c r="C2305" s="466" t="s">
        <v>1422</v>
      </c>
      <c r="D2305" s="39" t="s">
        <v>84</v>
      </c>
      <c r="E2305" s="479">
        <v>250</v>
      </c>
      <c r="F2305" s="154">
        <v>245</v>
      </c>
      <c r="G2305" s="91"/>
      <c r="H2305" s="89"/>
      <c r="I2305" s="508"/>
      <c r="J2305" s="481"/>
      <c r="K2305" s="483"/>
      <c r="L2305" s="484"/>
      <c r="M2305" s="483"/>
      <c r="N2305" s="485"/>
      <c r="O2305" s="486"/>
      <c r="P2305" s="457"/>
    </row>
    <row r="2306" spans="1:16" ht="15.75" x14ac:dyDescent="0.2">
      <c r="A2306" s="467" t="s">
        <v>1680</v>
      </c>
      <c r="B2306" s="42" t="s">
        <v>1043</v>
      </c>
      <c r="C2306" s="466" t="s">
        <v>1422</v>
      </c>
      <c r="D2306" s="39" t="s">
        <v>153</v>
      </c>
      <c r="E2306" s="479">
        <v>100</v>
      </c>
      <c r="F2306" s="154">
        <v>60</v>
      </c>
      <c r="G2306" s="91"/>
      <c r="H2306" s="89"/>
      <c r="I2306" s="508"/>
      <c r="J2306" s="481"/>
      <c r="K2306" s="483"/>
      <c r="L2306" s="484"/>
      <c r="M2306" s="483"/>
      <c r="N2306" s="485"/>
      <c r="O2306" s="486"/>
      <c r="P2306" s="457"/>
    </row>
    <row r="2307" spans="1:16" ht="15.75" x14ac:dyDescent="0.2">
      <c r="A2307" s="467" t="s">
        <v>1679</v>
      </c>
      <c r="B2307" s="42" t="s">
        <v>1043</v>
      </c>
      <c r="C2307" s="466" t="s">
        <v>1422</v>
      </c>
      <c r="D2307" s="39" t="s">
        <v>89</v>
      </c>
      <c r="E2307" s="479">
        <v>160</v>
      </c>
      <c r="F2307" s="154">
        <v>87</v>
      </c>
      <c r="G2307" s="91"/>
      <c r="H2307" s="89"/>
      <c r="I2307" s="508"/>
      <c r="J2307" s="481"/>
      <c r="K2307" s="483"/>
      <c r="L2307" s="484"/>
      <c r="M2307" s="483"/>
      <c r="N2307" s="485"/>
      <c r="O2307" s="486"/>
      <c r="P2307" s="457"/>
    </row>
    <row r="2308" spans="1:16" ht="15.75" x14ac:dyDescent="0.2">
      <c r="A2308" s="467" t="s">
        <v>1681</v>
      </c>
      <c r="B2308" s="42" t="s">
        <v>1043</v>
      </c>
      <c r="C2308" s="466" t="s">
        <v>1422</v>
      </c>
      <c r="D2308" s="39" t="s">
        <v>91</v>
      </c>
      <c r="E2308" s="479">
        <v>100</v>
      </c>
      <c r="F2308" s="154">
        <v>64</v>
      </c>
      <c r="G2308" s="91"/>
      <c r="H2308" s="89"/>
      <c r="I2308" s="508"/>
      <c r="J2308" s="481"/>
      <c r="K2308" s="483"/>
      <c r="L2308" s="484"/>
      <c r="M2308" s="483"/>
      <c r="N2308" s="485"/>
      <c r="O2308" s="486"/>
      <c r="P2308" s="457"/>
    </row>
    <row r="2309" spans="1:16" ht="15.75" x14ac:dyDescent="0.2">
      <c r="A2309" s="467" t="s">
        <v>1681</v>
      </c>
      <c r="B2309" s="42" t="s">
        <v>1043</v>
      </c>
      <c r="C2309" s="466" t="s">
        <v>1422</v>
      </c>
      <c r="D2309" s="39" t="s">
        <v>99</v>
      </c>
      <c r="E2309" s="479">
        <v>100</v>
      </c>
      <c r="F2309" s="154">
        <v>14</v>
      </c>
      <c r="G2309" s="91"/>
      <c r="H2309" s="89"/>
      <c r="I2309" s="508"/>
      <c r="J2309" s="493"/>
      <c r="K2309" s="494"/>
      <c r="L2309" s="484"/>
      <c r="M2309" s="494"/>
      <c r="N2309" s="495"/>
      <c r="O2309" s="486"/>
      <c r="P2309" s="457"/>
    </row>
    <row r="2310" spans="1:16" ht="15.75" x14ac:dyDescent="0.2">
      <c r="A2310" s="467" t="s">
        <v>1681</v>
      </c>
      <c r="B2310" s="42" t="s">
        <v>1043</v>
      </c>
      <c r="C2310" s="466" t="s">
        <v>1422</v>
      </c>
      <c r="D2310" s="39" t="s">
        <v>101</v>
      </c>
      <c r="E2310" s="479">
        <v>400</v>
      </c>
      <c r="F2310" s="154">
        <v>339</v>
      </c>
      <c r="G2310" s="91"/>
      <c r="H2310" s="89"/>
      <c r="I2310" s="508"/>
      <c r="J2310" s="481"/>
      <c r="K2310" s="483"/>
      <c r="L2310" s="487"/>
      <c r="M2310" s="483"/>
      <c r="N2310" s="485"/>
      <c r="O2310" s="486"/>
      <c r="P2310" s="457"/>
    </row>
    <row r="2311" spans="1:16" ht="15.75" x14ac:dyDescent="0.2">
      <c r="A2311" s="467" t="s">
        <v>1681</v>
      </c>
      <c r="B2311" s="42" t="s">
        <v>1043</v>
      </c>
      <c r="C2311" s="466" t="s">
        <v>1422</v>
      </c>
      <c r="D2311" s="39" t="s">
        <v>102</v>
      </c>
      <c r="E2311" s="479">
        <v>100</v>
      </c>
      <c r="F2311" s="154">
        <v>63</v>
      </c>
      <c r="G2311" s="91"/>
      <c r="H2311" s="89"/>
      <c r="I2311" s="508"/>
      <c r="J2311" s="481"/>
      <c r="K2311" s="483"/>
      <c r="L2311" s="487"/>
      <c r="M2311" s="483"/>
      <c r="N2311" s="485"/>
      <c r="O2311" s="486"/>
      <c r="P2311" s="457"/>
    </row>
    <row r="2312" spans="1:16" ht="15.75" x14ac:dyDescent="0.2">
      <c r="A2312" s="467" t="s">
        <v>1682</v>
      </c>
      <c r="B2312" s="42" t="s">
        <v>1043</v>
      </c>
      <c r="C2312" s="466" t="s">
        <v>1422</v>
      </c>
      <c r="D2312" s="39" t="s">
        <v>104</v>
      </c>
      <c r="E2312" s="479">
        <v>400</v>
      </c>
      <c r="F2312" s="154">
        <v>206</v>
      </c>
      <c r="G2312" s="91"/>
      <c r="H2312" s="89"/>
      <c r="I2312" s="508"/>
      <c r="J2312" s="481"/>
      <c r="K2312" s="483"/>
      <c r="L2312" s="487"/>
      <c r="M2312" s="483"/>
      <c r="N2312" s="485"/>
      <c r="O2312" s="486"/>
      <c r="P2312" s="457"/>
    </row>
    <row r="2313" spans="1:16" ht="15.75" x14ac:dyDescent="0.2">
      <c r="A2313" s="467" t="s">
        <v>1677</v>
      </c>
      <c r="B2313" s="42" t="s">
        <v>1043</v>
      </c>
      <c r="C2313" s="466" t="s">
        <v>1422</v>
      </c>
      <c r="D2313" s="39" t="s">
        <v>105</v>
      </c>
      <c r="E2313" s="479">
        <v>400</v>
      </c>
      <c r="F2313" s="154">
        <v>283</v>
      </c>
      <c r="G2313" s="91"/>
      <c r="H2313" s="89"/>
      <c r="I2313" s="508"/>
      <c r="J2313" s="481"/>
      <c r="K2313" s="483"/>
      <c r="L2313" s="487"/>
      <c r="M2313" s="483"/>
      <c r="N2313" s="485"/>
      <c r="O2313" s="486"/>
      <c r="P2313" s="457"/>
    </row>
    <row r="2314" spans="1:16" ht="15.75" x14ac:dyDescent="0.2">
      <c r="A2314" s="467" t="s">
        <v>1681</v>
      </c>
      <c r="B2314" s="42" t="s">
        <v>1043</v>
      </c>
      <c r="C2314" s="466" t="s">
        <v>1422</v>
      </c>
      <c r="D2314" s="39" t="s">
        <v>106</v>
      </c>
      <c r="E2314" s="479">
        <v>630</v>
      </c>
      <c r="F2314" s="154">
        <v>594</v>
      </c>
      <c r="G2314" s="91"/>
      <c r="H2314" s="89"/>
      <c r="I2314" s="508"/>
      <c r="J2314" s="481"/>
      <c r="K2314" s="483"/>
      <c r="L2314" s="487"/>
      <c r="M2314" s="483"/>
      <c r="N2314" s="485"/>
      <c r="O2314" s="486"/>
      <c r="P2314" s="457"/>
    </row>
    <row r="2315" spans="1:16" ht="15.75" x14ac:dyDescent="0.2">
      <c r="A2315" s="467" t="s">
        <v>1676</v>
      </c>
      <c r="B2315" s="42" t="s">
        <v>1043</v>
      </c>
      <c r="C2315" s="466" t="s">
        <v>1422</v>
      </c>
      <c r="D2315" s="39" t="s">
        <v>107</v>
      </c>
      <c r="E2315" s="479">
        <v>160</v>
      </c>
      <c r="F2315" s="154">
        <v>49</v>
      </c>
      <c r="G2315" s="91"/>
      <c r="H2315" s="89"/>
      <c r="I2315" s="508"/>
      <c r="J2315" s="481"/>
      <c r="K2315" s="483"/>
      <c r="L2315" s="487"/>
      <c r="M2315" s="483"/>
      <c r="N2315" s="485"/>
      <c r="O2315" s="486"/>
      <c r="P2315" s="457"/>
    </row>
    <row r="2316" spans="1:16" ht="15.75" x14ac:dyDescent="0.2">
      <c r="A2316" s="467" t="s">
        <v>1683</v>
      </c>
      <c r="B2316" s="42" t="s">
        <v>1043</v>
      </c>
      <c r="C2316" s="466" t="s">
        <v>1422</v>
      </c>
      <c r="D2316" s="39" t="s">
        <v>111</v>
      </c>
      <c r="E2316" s="479">
        <v>60</v>
      </c>
      <c r="F2316" s="154">
        <v>20</v>
      </c>
      <c r="G2316" s="91"/>
      <c r="H2316" s="89"/>
      <c r="I2316" s="508"/>
      <c r="J2316" s="481"/>
      <c r="K2316" s="483"/>
      <c r="L2316" s="487"/>
      <c r="M2316" s="483"/>
      <c r="N2316" s="485"/>
      <c r="O2316" s="486"/>
      <c r="P2316" s="457"/>
    </row>
    <row r="2317" spans="1:16" ht="20.25" customHeight="1" x14ac:dyDescent="0.2">
      <c r="A2317" s="467" t="s">
        <v>1683</v>
      </c>
      <c r="B2317" s="42" t="s">
        <v>1043</v>
      </c>
      <c r="C2317" s="466" t="s">
        <v>1422</v>
      </c>
      <c r="D2317" s="39" t="s">
        <v>122</v>
      </c>
      <c r="E2317" s="479">
        <v>160</v>
      </c>
      <c r="F2317" s="154">
        <v>108</v>
      </c>
      <c r="G2317" s="91" t="s">
        <v>398</v>
      </c>
      <c r="H2317" s="89"/>
      <c r="I2317" s="508"/>
      <c r="J2317" s="489"/>
      <c r="K2317" s="490"/>
      <c r="L2317" s="487"/>
      <c r="M2317" s="491"/>
      <c r="N2317" s="492"/>
      <c r="O2317" s="486"/>
      <c r="P2317" s="457"/>
    </row>
    <row r="2318" spans="1:16" ht="15.75" x14ac:dyDescent="0.2">
      <c r="A2318" s="467" t="s">
        <v>1683</v>
      </c>
      <c r="B2318" s="42" t="s">
        <v>1043</v>
      </c>
      <c r="C2318" s="466" t="s">
        <v>1422</v>
      </c>
      <c r="D2318" s="39" t="s">
        <v>102</v>
      </c>
      <c r="E2318" s="479">
        <v>160</v>
      </c>
      <c r="F2318" s="154">
        <v>150</v>
      </c>
      <c r="G2318" s="91"/>
      <c r="H2318" s="89"/>
      <c r="I2318" s="508"/>
      <c r="J2318" s="481"/>
      <c r="K2318" s="483"/>
      <c r="L2318" s="487"/>
      <c r="M2318" s="483"/>
      <c r="N2318" s="485"/>
      <c r="O2318" s="486"/>
      <c r="P2318" s="457"/>
    </row>
    <row r="2319" spans="1:16" ht="15.75" x14ac:dyDescent="0.2">
      <c r="A2319" s="467" t="s">
        <v>1687</v>
      </c>
      <c r="B2319" s="42" t="s">
        <v>1043</v>
      </c>
      <c r="C2319" s="466" t="s">
        <v>1422</v>
      </c>
      <c r="D2319" s="39" t="s">
        <v>64</v>
      </c>
      <c r="E2319" s="479">
        <v>250</v>
      </c>
      <c r="F2319" s="154">
        <v>242</v>
      </c>
      <c r="G2319" s="91"/>
      <c r="H2319" s="89"/>
      <c r="I2319" s="508"/>
      <c r="J2319" s="481"/>
      <c r="K2319" s="483"/>
      <c r="L2319" s="487"/>
      <c r="M2319" s="483"/>
      <c r="N2319" s="485"/>
      <c r="O2319" s="486"/>
      <c r="P2319" s="457"/>
    </row>
    <row r="2320" spans="1:16" ht="15.75" x14ac:dyDescent="0.2">
      <c r="A2320" s="467" t="s">
        <v>1687</v>
      </c>
      <c r="B2320" s="42" t="s">
        <v>1043</v>
      </c>
      <c r="C2320" s="466" t="s">
        <v>1422</v>
      </c>
      <c r="D2320" s="39" t="s">
        <v>94</v>
      </c>
      <c r="E2320" s="479">
        <v>160</v>
      </c>
      <c r="F2320" s="154">
        <v>119</v>
      </c>
      <c r="G2320" s="91"/>
      <c r="H2320" s="89"/>
      <c r="I2320" s="508"/>
      <c r="J2320" s="481"/>
      <c r="K2320" s="483"/>
      <c r="L2320" s="487"/>
      <c r="M2320" s="483"/>
      <c r="N2320" s="485"/>
      <c r="O2320" s="486"/>
      <c r="P2320" s="457"/>
    </row>
    <row r="2321" spans="1:16" ht="15.75" x14ac:dyDescent="0.2">
      <c r="A2321" s="467" t="s">
        <v>1687</v>
      </c>
      <c r="B2321" s="42" t="s">
        <v>1043</v>
      </c>
      <c r="C2321" s="466" t="s">
        <v>1422</v>
      </c>
      <c r="D2321" s="39" t="s">
        <v>60</v>
      </c>
      <c r="E2321" s="479">
        <v>400</v>
      </c>
      <c r="F2321" s="154">
        <v>229</v>
      </c>
      <c r="G2321" s="91"/>
      <c r="H2321" s="89"/>
      <c r="I2321" s="508"/>
      <c r="J2321" s="481"/>
      <c r="K2321" s="483"/>
      <c r="L2321" s="487"/>
      <c r="M2321" s="483"/>
      <c r="N2321" s="485"/>
      <c r="O2321" s="486"/>
      <c r="P2321" s="457"/>
    </row>
    <row r="2322" spans="1:16" ht="15.75" x14ac:dyDescent="0.2">
      <c r="A2322" s="467" t="s">
        <v>1688</v>
      </c>
      <c r="B2322" s="42" t="s">
        <v>1043</v>
      </c>
      <c r="C2322" s="466" t="s">
        <v>1422</v>
      </c>
      <c r="D2322" s="39" t="s">
        <v>96</v>
      </c>
      <c r="E2322" s="479">
        <v>100</v>
      </c>
      <c r="F2322" s="154">
        <v>34</v>
      </c>
      <c r="G2322" s="91"/>
      <c r="H2322" s="89"/>
      <c r="I2322" s="508"/>
      <c r="J2322" s="481"/>
      <c r="K2322" s="483"/>
      <c r="L2322" s="487"/>
      <c r="M2322" s="483"/>
      <c r="N2322" s="485"/>
      <c r="O2322" s="486"/>
      <c r="P2322" s="457"/>
    </row>
    <row r="2323" spans="1:16" ht="15.75" x14ac:dyDescent="0.2">
      <c r="A2323" s="467" t="s">
        <v>1687</v>
      </c>
      <c r="B2323" s="42" t="s">
        <v>1043</v>
      </c>
      <c r="C2323" s="466" t="s">
        <v>1422</v>
      </c>
      <c r="D2323" s="39" t="s">
        <v>98</v>
      </c>
      <c r="E2323" s="479">
        <v>250</v>
      </c>
      <c r="F2323" s="154">
        <v>166</v>
      </c>
      <c r="G2323" s="91"/>
      <c r="H2323" s="89"/>
      <c r="I2323" s="508"/>
      <c r="J2323" s="481"/>
      <c r="K2323" s="483"/>
      <c r="L2323" s="487"/>
      <c r="M2323" s="483"/>
      <c r="N2323" s="485"/>
      <c r="O2323" s="486"/>
      <c r="P2323" s="457"/>
    </row>
    <row r="2324" spans="1:16" ht="15.75" x14ac:dyDescent="0.2">
      <c r="A2324" s="467" t="s">
        <v>1687</v>
      </c>
      <c r="B2324" s="42" t="s">
        <v>1043</v>
      </c>
      <c r="C2324" s="466" t="s">
        <v>1422</v>
      </c>
      <c r="D2324" s="39" t="s">
        <v>71</v>
      </c>
      <c r="E2324" s="479">
        <v>250</v>
      </c>
      <c r="F2324" s="154">
        <v>225</v>
      </c>
      <c r="G2324" s="91"/>
      <c r="H2324" s="89"/>
      <c r="I2324" s="508"/>
      <c r="J2324" s="489"/>
      <c r="K2324" s="490"/>
      <c r="L2324" s="487"/>
      <c r="M2324" s="491"/>
      <c r="N2324" s="492"/>
      <c r="O2324" s="486"/>
      <c r="P2324" s="457"/>
    </row>
    <row r="2325" spans="1:16" ht="15.75" x14ac:dyDescent="0.2">
      <c r="A2325" s="467" t="s">
        <v>1687</v>
      </c>
      <c r="B2325" s="42" t="s">
        <v>1043</v>
      </c>
      <c r="C2325" s="466" t="s">
        <v>1422</v>
      </c>
      <c r="D2325" s="39" t="s">
        <v>61</v>
      </c>
      <c r="E2325" s="479">
        <v>160</v>
      </c>
      <c r="F2325" s="154">
        <v>158</v>
      </c>
      <c r="G2325" s="91"/>
      <c r="H2325" s="89"/>
      <c r="I2325" s="508"/>
      <c r="J2325" s="481"/>
      <c r="K2325" s="483"/>
      <c r="L2325" s="487"/>
      <c r="M2325" s="483"/>
      <c r="N2325" s="485"/>
      <c r="O2325" s="486"/>
      <c r="P2325" s="457"/>
    </row>
    <row r="2326" spans="1:16" ht="15.75" x14ac:dyDescent="0.2">
      <c r="A2326" s="467" t="s">
        <v>1687</v>
      </c>
      <c r="B2326" s="42" t="s">
        <v>1043</v>
      </c>
      <c r="C2326" s="466" t="s">
        <v>1422</v>
      </c>
      <c r="D2326" s="39" t="s">
        <v>63</v>
      </c>
      <c r="E2326" s="479">
        <v>400</v>
      </c>
      <c r="F2326" s="154">
        <v>346</v>
      </c>
      <c r="G2326" s="91"/>
      <c r="H2326" s="89"/>
      <c r="I2326" s="508"/>
      <c r="J2326" s="481"/>
      <c r="K2326" s="483"/>
      <c r="L2326" s="487"/>
      <c r="M2326" s="483"/>
      <c r="N2326" s="485"/>
      <c r="O2326" s="486"/>
      <c r="P2326" s="457"/>
    </row>
    <row r="2327" spans="1:16" ht="15.75" x14ac:dyDescent="0.2">
      <c r="A2327" s="467" t="s">
        <v>1687</v>
      </c>
      <c r="B2327" s="42" t="s">
        <v>1043</v>
      </c>
      <c r="C2327" s="466" t="s">
        <v>1422</v>
      </c>
      <c r="D2327" s="39" t="s">
        <v>118</v>
      </c>
      <c r="E2327" s="479">
        <v>160</v>
      </c>
      <c r="F2327" s="154">
        <v>51</v>
      </c>
      <c r="G2327" s="91"/>
      <c r="H2327" s="89"/>
      <c r="I2327" s="508"/>
      <c r="J2327" s="481"/>
      <c r="K2327" s="483"/>
      <c r="L2327" s="487"/>
      <c r="M2327" s="483"/>
      <c r="N2327" s="485"/>
      <c r="O2327" s="486"/>
      <c r="P2327" s="457"/>
    </row>
    <row r="2328" spans="1:16" ht="15.75" x14ac:dyDescent="0.2">
      <c r="A2328" s="467" t="s">
        <v>1687</v>
      </c>
      <c r="B2328" s="42" t="s">
        <v>1043</v>
      </c>
      <c r="C2328" s="466" t="s">
        <v>1422</v>
      </c>
      <c r="D2328" s="39" t="s">
        <v>87</v>
      </c>
      <c r="E2328" s="479">
        <v>400</v>
      </c>
      <c r="F2328" s="154">
        <v>294</v>
      </c>
      <c r="G2328" s="91"/>
      <c r="H2328" s="89"/>
      <c r="I2328" s="508"/>
      <c r="J2328" s="481"/>
      <c r="K2328" s="483"/>
      <c r="L2328" s="487"/>
      <c r="M2328" s="483"/>
      <c r="N2328" s="485"/>
      <c r="O2328" s="486"/>
      <c r="P2328" s="457"/>
    </row>
    <row r="2329" spans="1:16" ht="15.75" x14ac:dyDescent="0.2">
      <c r="A2329" s="467" t="s">
        <v>1688</v>
      </c>
      <c r="B2329" s="42" t="s">
        <v>1043</v>
      </c>
      <c r="C2329" s="466" t="s">
        <v>1422</v>
      </c>
      <c r="D2329" s="39" t="s">
        <v>88</v>
      </c>
      <c r="E2329" s="479">
        <v>630</v>
      </c>
      <c r="F2329" s="154">
        <v>144</v>
      </c>
      <c r="G2329" s="91"/>
      <c r="H2329" s="89"/>
      <c r="I2329" s="508"/>
      <c r="J2329" s="481"/>
      <c r="K2329" s="483"/>
      <c r="L2329" s="487"/>
      <c r="M2329" s="483"/>
      <c r="N2329" s="485"/>
      <c r="O2329" s="486"/>
      <c r="P2329" s="457"/>
    </row>
    <row r="2330" spans="1:16" ht="15.75" x14ac:dyDescent="0.2">
      <c r="A2330" s="467" t="s">
        <v>1688</v>
      </c>
      <c r="B2330" s="42" t="s">
        <v>1043</v>
      </c>
      <c r="C2330" s="466" t="s">
        <v>1422</v>
      </c>
      <c r="D2330" s="39" t="s">
        <v>48</v>
      </c>
      <c r="E2330" s="479">
        <v>160</v>
      </c>
      <c r="F2330" s="154">
        <v>69</v>
      </c>
      <c r="G2330" s="91"/>
      <c r="H2330" s="89"/>
      <c r="I2330" s="508"/>
      <c r="J2330" s="481"/>
      <c r="K2330" s="483"/>
      <c r="L2330" s="487"/>
      <c r="M2330" s="483"/>
      <c r="N2330" s="485"/>
      <c r="O2330" s="486"/>
      <c r="P2330" s="457"/>
    </row>
    <row r="2331" spans="1:16" ht="15.75" x14ac:dyDescent="0.2">
      <c r="A2331" s="467" t="s">
        <v>1687</v>
      </c>
      <c r="B2331" s="42" t="s">
        <v>1043</v>
      </c>
      <c r="C2331" s="466" t="s">
        <v>1422</v>
      </c>
      <c r="D2331" s="39" t="s">
        <v>69</v>
      </c>
      <c r="E2331" s="479">
        <v>100</v>
      </c>
      <c r="F2331" s="154">
        <v>93</v>
      </c>
      <c r="G2331" s="91"/>
      <c r="H2331" s="89"/>
      <c r="I2331" s="508"/>
      <c r="J2331" s="481"/>
      <c r="K2331" s="483"/>
      <c r="L2331" s="487"/>
      <c r="M2331" s="483"/>
      <c r="N2331" s="485"/>
      <c r="O2331" s="486"/>
      <c r="P2331" s="457"/>
    </row>
    <row r="2332" spans="1:16" ht="15.75" x14ac:dyDescent="0.2">
      <c r="A2332" s="467" t="s">
        <v>1688</v>
      </c>
      <c r="B2332" s="42" t="s">
        <v>1043</v>
      </c>
      <c r="C2332" s="466" t="s">
        <v>1422</v>
      </c>
      <c r="D2332" s="39" t="s">
        <v>70</v>
      </c>
      <c r="E2332" s="479">
        <v>160</v>
      </c>
      <c r="F2332" s="154">
        <v>132</v>
      </c>
      <c r="G2332" s="91"/>
      <c r="H2332" s="89"/>
      <c r="I2332" s="508"/>
      <c r="J2332" s="481"/>
      <c r="K2332" s="483"/>
      <c r="L2332" s="487"/>
      <c r="M2332" s="483"/>
      <c r="N2332" s="485"/>
      <c r="O2332" s="486"/>
      <c r="P2332" s="457"/>
    </row>
    <row r="2333" spans="1:16" ht="15.75" x14ac:dyDescent="0.2">
      <c r="A2333" s="467" t="s">
        <v>1687</v>
      </c>
      <c r="B2333" s="42" t="s">
        <v>1043</v>
      </c>
      <c r="C2333" s="466" t="s">
        <v>1422</v>
      </c>
      <c r="D2333" s="39" t="s">
        <v>123</v>
      </c>
      <c r="E2333" s="479">
        <v>100</v>
      </c>
      <c r="F2333" s="154">
        <v>30</v>
      </c>
      <c r="G2333" s="91"/>
      <c r="H2333" s="89"/>
      <c r="I2333" s="508"/>
      <c r="J2333" s="481"/>
      <c r="K2333" s="483"/>
      <c r="L2333" s="487"/>
      <c r="M2333" s="483"/>
      <c r="N2333" s="485"/>
      <c r="O2333" s="486"/>
      <c r="P2333" s="457"/>
    </row>
    <row r="2334" spans="1:16" ht="15.75" x14ac:dyDescent="0.2">
      <c r="A2334" s="467" t="s">
        <v>1683</v>
      </c>
      <c r="B2334" s="42" t="s">
        <v>1043</v>
      </c>
      <c r="C2334" s="466" t="s">
        <v>1422</v>
      </c>
      <c r="D2334" s="39" t="s">
        <v>163</v>
      </c>
      <c r="E2334" s="479">
        <v>400</v>
      </c>
      <c r="F2334" s="154">
        <v>329</v>
      </c>
      <c r="G2334" s="91"/>
      <c r="H2334" s="89"/>
      <c r="I2334" s="508"/>
      <c r="J2334" s="481"/>
      <c r="K2334" s="483"/>
      <c r="L2334" s="487"/>
      <c r="M2334" s="483"/>
      <c r="N2334" s="485"/>
      <c r="O2334" s="486"/>
      <c r="P2334" s="457"/>
    </row>
    <row r="2335" spans="1:16" ht="15.75" x14ac:dyDescent="0.2">
      <c r="A2335" s="467" t="s">
        <v>1683</v>
      </c>
      <c r="B2335" s="42" t="s">
        <v>1043</v>
      </c>
      <c r="C2335" s="466" t="s">
        <v>1422</v>
      </c>
      <c r="D2335" s="39" t="s">
        <v>51</v>
      </c>
      <c r="E2335" s="479">
        <v>400</v>
      </c>
      <c r="F2335" s="154">
        <v>367</v>
      </c>
      <c r="G2335" s="91"/>
      <c r="H2335" s="89"/>
      <c r="I2335" s="508"/>
      <c r="J2335" s="481"/>
      <c r="K2335" s="483"/>
      <c r="L2335" s="487"/>
      <c r="M2335" s="483"/>
      <c r="N2335" s="485"/>
      <c r="O2335" s="486"/>
      <c r="P2335" s="457"/>
    </row>
    <row r="2336" spans="1:16" ht="15.75" x14ac:dyDescent="0.2">
      <c r="A2336" s="467" t="s">
        <v>1683</v>
      </c>
      <c r="B2336" s="42" t="s">
        <v>1043</v>
      </c>
      <c r="C2336" s="466" t="s">
        <v>1422</v>
      </c>
      <c r="D2336" s="39" t="s">
        <v>77</v>
      </c>
      <c r="E2336" s="479">
        <v>250</v>
      </c>
      <c r="F2336" s="154">
        <v>188</v>
      </c>
      <c r="G2336" s="91"/>
      <c r="H2336" s="89"/>
      <c r="I2336" s="508"/>
      <c r="J2336" s="481"/>
      <c r="K2336" s="483"/>
      <c r="L2336" s="487"/>
      <c r="M2336" s="483"/>
      <c r="N2336" s="485"/>
      <c r="O2336" s="486"/>
      <c r="P2336" s="457"/>
    </row>
    <row r="2337" spans="1:16" ht="15.75" x14ac:dyDescent="0.2">
      <c r="A2337" s="467" t="s">
        <v>1683</v>
      </c>
      <c r="B2337" s="42" t="s">
        <v>1043</v>
      </c>
      <c r="C2337" s="466" t="s">
        <v>1422</v>
      </c>
      <c r="D2337" s="39" t="s">
        <v>113</v>
      </c>
      <c r="E2337" s="479">
        <v>160</v>
      </c>
      <c r="F2337" s="154">
        <v>101</v>
      </c>
      <c r="G2337" s="91"/>
      <c r="H2337" s="89"/>
      <c r="I2337" s="508"/>
      <c r="J2337" s="481"/>
      <c r="K2337" s="483"/>
      <c r="L2337" s="487"/>
      <c r="M2337" s="483"/>
      <c r="N2337" s="485"/>
      <c r="O2337" s="486"/>
      <c r="P2337" s="457"/>
    </row>
    <row r="2338" spans="1:16" ht="15.75" x14ac:dyDescent="0.2">
      <c r="A2338" s="467" t="s">
        <v>1683</v>
      </c>
      <c r="B2338" s="42" t="s">
        <v>1043</v>
      </c>
      <c r="C2338" s="466" t="s">
        <v>1422</v>
      </c>
      <c r="D2338" s="39" t="s">
        <v>52</v>
      </c>
      <c r="E2338" s="479">
        <v>250</v>
      </c>
      <c r="F2338" s="154">
        <v>183</v>
      </c>
      <c r="G2338" s="91"/>
      <c r="H2338" s="89"/>
      <c r="I2338" s="508"/>
      <c r="J2338" s="481"/>
      <c r="K2338" s="483"/>
      <c r="L2338" s="487"/>
      <c r="M2338" s="483"/>
      <c r="N2338" s="485"/>
      <c r="O2338" s="486"/>
      <c r="P2338" s="457"/>
    </row>
    <row r="2339" spans="1:16" ht="15.75" x14ac:dyDescent="0.2">
      <c r="A2339" s="467" t="s">
        <v>1683</v>
      </c>
      <c r="B2339" s="42" t="s">
        <v>1043</v>
      </c>
      <c r="C2339" s="466" t="s">
        <v>1422</v>
      </c>
      <c r="D2339" s="39" t="s">
        <v>53</v>
      </c>
      <c r="E2339" s="479">
        <v>160</v>
      </c>
      <c r="F2339" s="154">
        <v>129</v>
      </c>
      <c r="G2339" s="91"/>
      <c r="H2339" s="89"/>
      <c r="I2339" s="508"/>
      <c r="J2339" s="481"/>
      <c r="K2339" s="483"/>
      <c r="L2339" s="487"/>
      <c r="M2339" s="483"/>
      <c r="N2339" s="485"/>
      <c r="O2339" s="486"/>
      <c r="P2339" s="457"/>
    </row>
    <row r="2340" spans="1:16" ht="15.75" x14ac:dyDescent="0.2">
      <c r="A2340" s="467" t="s">
        <v>1683</v>
      </c>
      <c r="B2340" s="42" t="s">
        <v>1043</v>
      </c>
      <c r="C2340" s="466" t="s">
        <v>1422</v>
      </c>
      <c r="D2340" s="39" t="s">
        <v>39</v>
      </c>
      <c r="E2340" s="479">
        <v>100</v>
      </c>
      <c r="F2340" s="154">
        <v>123.11111111111111</v>
      </c>
      <c r="G2340" s="91"/>
      <c r="H2340" s="89"/>
      <c r="I2340" s="508"/>
      <c r="J2340" s="481"/>
      <c r="K2340" s="483"/>
      <c r="L2340" s="487"/>
      <c r="M2340" s="483"/>
      <c r="N2340" s="485"/>
      <c r="O2340" s="486"/>
      <c r="P2340" s="457"/>
    </row>
    <row r="2341" spans="1:16" ht="15.75" x14ac:dyDescent="0.2">
      <c r="A2341" s="467" t="s">
        <v>1683</v>
      </c>
      <c r="B2341" s="42" t="s">
        <v>1043</v>
      </c>
      <c r="C2341" s="466" t="s">
        <v>1422</v>
      </c>
      <c r="D2341" s="39" t="s">
        <v>72</v>
      </c>
      <c r="E2341" s="479">
        <v>250</v>
      </c>
      <c r="F2341" s="154">
        <v>155</v>
      </c>
      <c r="G2341" s="91"/>
      <c r="H2341" s="89"/>
      <c r="I2341" s="508"/>
      <c r="J2341" s="481"/>
      <c r="K2341" s="483"/>
      <c r="L2341" s="487"/>
      <c r="M2341" s="483"/>
      <c r="N2341" s="485"/>
      <c r="O2341" s="486"/>
      <c r="P2341" s="457"/>
    </row>
    <row r="2342" spans="1:16" ht="15.75" x14ac:dyDescent="0.2">
      <c r="A2342" s="467" t="s">
        <v>1683</v>
      </c>
      <c r="B2342" s="42" t="s">
        <v>1043</v>
      </c>
      <c r="C2342" s="466" t="s">
        <v>1422</v>
      </c>
      <c r="D2342" s="39" t="s">
        <v>89</v>
      </c>
      <c r="E2342" s="479">
        <v>100</v>
      </c>
      <c r="F2342" s="154">
        <v>77</v>
      </c>
      <c r="G2342" s="91"/>
      <c r="H2342" s="89"/>
      <c r="I2342" s="508"/>
      <c r="J2342" s="481"/>
      <c r="K2342" s="483"/>
      <c r="L2342" s="487"/>
      <c r="M2342" s="483"/>
      <c r="N2342" s="485"/>
      <c r="O2342" s="486"/>
      <c r="P2342" s="457"/>
    </row>
    <row r="2343" spans="1:16" ht="15.75" x14ac:dyDescent="0.2">
      <c r="A2343" s="467" t="s">
        <v>1683</v>
      </c>
      <c r="B2343" s="42" t="s">
        <v>1043</v>
      </c>
      <c r="C2343" s="466" t="s">
        <v>1422</v>
      </c>
      <c r="D2343" s="39" t="s">
        <v>124</v>
      </c>
      <c r="E2343" s="479">
        <v>100</v>
      </c>
      <c r="F2343" s="154">
        <v>68</v>
      </c>
      <c r="G2343" s="91"/>
      <c r="H2343" s="89"/>
      <c r="I2343" s="508"/>
      <c r="J2343" s="481"/>
      <c r="K2343" s="483"/>
      <c r="L2343" s="487"/>
      <c r="M2343" s="483"/>
      <c r="N2343" s="485"/>
      <c r="O2343" s="486"/>
      <c r="P2343" s="457"/>
    </row>
    <row r="2344" spans="1:16" ht="15.75" x14ac:dyDescent="0.2">
      <c r="A2344" s="467" t="s">
        <v>1686</v>
      </c>
      <c r="B2344" s="42" t="s">
        <v>1043</v>
      </c>
      <c r="C2344" s="466" t="s">
        <v>1422</v>
      </c>
      <c r="D2344" s="39" t="s">
        <v>49</v>
      </c>
      <c r="E2344" s="479">
        <v>100</v>
      </c>
      <c r="F2344" s="154">
        <v>59</v>
      </c>
      <c r="G2344" s="91"/>
      <c r="H2344" s="89"/>
      <c r="I2344" s="508"/>
      <c r="J2344" s="481"/>
      <c r="K2344" s="483"/>
      <c r="L2344" s="487"/>
      <c r="M2344" s="483"/>
      <c r="N2344" s="485"/>
      <c r="O2344" s="486"/>
      <c r="P2344" s="457"/>
    </row>
    <row r="2345" spans="1:16" ht="21.75" customHeight="1" x14ac:dyDescent="0.2">
      <c r="A2345" s="467" t="s">
        <v>1686</v>
      </c>
      <c r="B2345" s="42" t="s">
        <v>1043</v>
      </c>
      <c r="C2345" s="466" t="s">
        <v>1422</v>
      </c>
      <c r="D2345" s="39" t="s">
        <v>59</v>
      </c>
      <c r="E2345" s="479">
        <v>100</v>
      </c>
      <c r="F2345" s="154">
        <v>56</v>
      </c>
      <c r="G2345" s="91" t="s">
        <v>399</v>
      </c>
      <c r="H2345" s="89"/>
      <c r="I2345" s="508"/>
      <c r="J2345" s="481"/>
      <c r="K2345" s="483"/>
      <c r="L2345" s="487"/>
      <c r="M2345" s="483"/>
      <c r="N2345" s="485"/>
      <c r="O2345" s="486"/>
      <c r="P2345" s="457"/>
    </row>
    <row r="2346" spans="1:16" ht="15.75" x14ac:dyDescent="0.2">
      <c r="A2346" s="467" t="s">
        <v>1683</v>
      </c>
      <c r="B2346" s="42" t="s">
        <v>1043</v>
      </c>
      <c r="C2346" s="466" t="s">
        <v>1422</v>
      </c>
      <c r="D2346" s="39" t="s">
        <v>75</v>
      </c>
      <c r="E2346" s="479">
        <v>250</v>
      </c>
      <c r="F2346" s="154">
        <v>249</v>
      </c>
      <c r="G2346" s="91"/>
      <c r="H2346" s="472"/>
      <c r="I2346" s="507"/>
      <c r="J2346" s="481"/>
      <c r="K2346" s="483"/>
      <c r="L2346" s="487"/>
      <c r="M2346" s="483"/>
      <c r="N2346" s="485"/>
      <c r="O2346" s="486"/>
      <c r="P2346" s="457"/>
    </row>
    <row r="2347" spans="1:16" ht="21" customHeight="1" x14ac:dyDescent="0.2">
      <c r="A2347" s="467" t="s">
        <v>1686</v>
      </c>
      <c r="B2347" s="42" t="s">
        <v>1043</v>
      </c>
      <c r="C2347" s="466" t="s">
        <v>1422</v>
      </c>
      <c r="D2347" s="39" t="s">
        <v>37</v>
      </c>
      <c r="E2347" s="479">
        <v>250</v>
      </c>
      <c r="F2347" s="154">
        <v>240</v>
      </c>
      <c r="G2347" s="91" t="s">
        <v>400</v>
      </c>
      <c r="H2347" s="89"/>
      <c r="I2347" s="508"/>
      <c r="J2347" s="481"/>
      <c r="K2347" s="483"/>
      <c r="L2347" s="487"/>
      <c r="M2347" s="483"/>
      <c r="N2347" s="485"/>
      <c r="O2347" s="486"/>
      <c r="P2347" s="457"/>
    </row>
    <row r="2348" spans="1:16" ht="15.75" x14ac:dyDescent="0.2">
      <c r="A2348" s="467" t="s">
        <v>1686</v>
      </c>
      <c r="B2348" s="42" t="s">
        <v>1043</v>
      </c>
      <c r="C2348" s="466" t="s">
        <v>1422</v>
      </c>
      <c r="D2348" s="39" t="s">
        <v>46</v>
      </c>
      <c r="E2348" s="479">
        <v>100</v>
      </c>
      <c r="F2348" s="154">
        <v>100</v>
      </c>
      <c r="G2348" s="91">
        <v>66840</v>
      </c>
      <c r="H2348" s="89"/>
      <c r="I2348" s="508"/>
      <c r="J2348" s="481"/>
      <c r="K2348" s="483"/>
      <c r="L2348" s="487"/>
      <c r="M2348" s="483"/>
      <c r="N2348" s="485"/>
      <c r="O2348" s="486"/>
      <c r="P2348" s="457"/>
    </row>
    <row r="2349" spans="1:16" ht="15.75" x14ac:dyDescent="0.2">
      <c r="A2349" s="467" t="s">
        <v>1683</v>
      </c>
      <c r="B2349" s="42" t="s">
        <v>1043</v>
      </c>
      <c r="C2349" s="466" t="s">
        <v>1422</v>
      </c>
      <c r="D2349" s="39" t="s">
        <v>85</v>
      </c>
      <c r="E2349" s="479">
        <v>160</v>
      </c>
      <c r="F2349" s="154">
        <v>23</v>
      </c>
      <c r="G2349" s="91"/>
      <c r="H2349" s="89"/>
      <c r="I2349" s="508"/>
      <c r="J2349" s="481"/>
      <c r="K2349" s="483"/>
      <c r="L2349" s="487"/>
      <c r="M2349" s="483"/>
      <c r="N2349" s="485"/>
      <c r="O2349" s="486"/>
      <c r="P2349" s="457"/>
    </row>
    <row r="2350" spans="1:16" ht="15.75" x14ac:dyDescent="0.2">
      <c r="A2350" s="467" t="s">
        <v>1686</v>
      </c>
      <c r="B2350" s="42" t="s">
        <v>1043</v>
      </c>
      <c r="C2350" s="466" t="s">
        <v>1422</v>
      </c>
      <c r="D2350" s="39" t="s">
        <v>65</v>
      </c>
      <c r="E2350" s="479">
        <v>160</v>
      </c>
      <c r="F2350" s="154">
        <v>138</v>
      </c>
      <c r="G2350" s="91"/>
      <c r="H2350" s="89"/>
      <c r="I2350" s="508"/>
      <c r="J2350" s="481"/>
      <c r="K2350" s="483"/>
      <c r="L2350" s="487"/>
      <c r="M2350" s="483"/>
      <c r="N2350" s="485"/>
      <c r="O2350" s="486"/>
      <c r="P2350" s="457"/>
    </row>
    <row r="2351" spans="1:16" ht="15.75" x14ac:dyDescent="0.2">
      <c r="A2351" s="467" t="s">
        <v>1686</v>
      </c>
      <c r="B2351" s="42" t="s">
        <v>1043</v>
      </c>
      <c r="C2351" s="466" t="s">
        <v>1422</v>
      </c>
      <c r="D2351" s="39" t="s">
        <v>90</v>
      </c>
      <c r="E2351" s="479">
        <v>160</v>
      </c>
      <c r="F2351" s="154">
        <v>144</v>
      </c>
      <c r="G2351" s="91"/>
      <c r="H2351" s="89"/>
      <c r="I2351" s="508"/>
      <c r="J2351" s="493"/>
      <c r="K2351" s="494"/>
      <c r="L2351" s="487"/>
      <c r="M2351" s="494"/>
      <c r="N2351" s="495"/>
      <c r="O2351" s="486"/>
      <c r="P2351" s="457"/>
    </row>
    <row r="2352" spans="1:16" ht="15.75" x14ac:dyDescent="0.2">
      <c r="A2352" s="467" t="s">
        <v>1686</v>
      </c>
      <c r="B2352" s="42" t="s">
        <v>1043</v>
      </c>
      <c r="C2352" s="466" t="s">
        <v>1422</v>
      </c>
      <c r="D2352" s="39" t="s">
        <v>120</v>
      </c>
      <c r="E2352" s="479">
        <v>100</v>
      </c>
      <c r="F2352" s="154">
        <v>59</v>
      </c>
      <c r="G2352" s="91"/>
      <c r="H2352" s="89"/>
      <c r="I2352" s="508"/>
      <c r="J2352" s="481"/>
      <c r="K2352" s="483"/>
      <c r="L2352" s="487"/>
      <c r="M2352" s="483"/>
      <c r="N2352" s="485"/>
      <c r="O2352" s="486"/>
      <c r="P2352" s="457"/>
    </row>
    <row r="2353" spans="1:16" ht="15.75" x14ac:dyDescent="0.2">
      <c r="A2353" s="468" t="s">
        <v>1684</v>
      </c>
      <c r="B2353" s="42" t="s">
        <v>1043</v>
      </c>
      <c r="C2353" s="466" t="s">
        <v>1422</v>
      </c>
      <c r="D2353" s="39" t="s">
        <v>44</v>
      </c>
      <c r="E2353" s="479">
        <v>160</v>
      </c>
      <c r="F2353" s="154">
        <v>140.38888888888889</v>
      </c>
      <c r="G2353" s="91"/>
      <c r="H2353" s="89"/>
      <c r="I2353" s="508"/>
      <c r="J2353" s="481"/>
      <c r="K2353" s="483"/>
      <c r="L2353" s="487"/>
      <c r="M2353" s="483"/>
      <c r="N2353" s="485"/>
      <c r="O2353" s="486"/>
      <c r="P2353" s="457"/>
    </row>
    <row r="2354" spans="1:16" ht="15.75" x14ac:dyDescent="0.2">
      <c r="A2354" s="467" t="s">
        <v>1684</v>
      </c>
      <c r="B2354" s="42" t="s">
        <v>1043</v>
      </c>
      <c r="C2354" s="300" t="s">
        <v>1422</v>
      </c>
      <c r="D2354" s="81" t="s">
        <v>112</v>
      </c>
      <c r="E2354" s="300">
        <v>250</v>
      </c>
      <c r="F2354" s="154">
        <v>206</v>
      </c>
      <c r="G2354" s="91"/>
      <c r="H2354" s="89"/>
      <c r="I2354" s="508"/>
      <c r="J2354" s="489"/>
      <c r="K2354" s="490"/>
      <c r="L2354" s="487"/>
      <c r="M2354" s="491"/>
      <c r="N2354" s="492"/>
      <c r="O2354" s="486"/>
      <c r="P2354" s="457"/>
    </row>
    <row r="2355" spans="1:16" ht="15.75" x14ac:dyDescent="0.2">
      <c r="A2355" s="467" t="s">
        <v>1684</v>
      </c>
      <c r="B2355" s="42" t="s">
        <v>1043</v>
      </c>
      <c r="C2355" s="466" t="s">
        <v>1422</v>
      </c>
      <c r="D2355" s="39" t="s">
        <v>76</v>
      </c>
      <c r="E2355" s="479">
        <v>250</v>
      </c>
      <c r="F2355" s="154">
        <v>179</v>
      </c>
      <c r="G2355" s="91"/>
      <c r="H2355" s="89"/>
      <c r="I2355" s="508"/>
      <c r="J2355" s="481"/>
      <c r="K2355" s="483"/>
      <c r="L2355" s="487"/>
      <c r="M2355" s="483"/>
      <c r="N2355" s="485"/>
      <c r="O2355" s="486"/>
      <c r="P2355" s="457"/>
    </row>
    <row r="2356" spans="1:16" ht="15.75" x14ac:dyDescent="0.2">
      <c r="A2356" s="467" t="s">
        <v>1684</v>
      </c>
      <c r="B2356" s="42" t="s">
        <v>1043</v>
      </c>
      <c r="C2356" s="466" t="s">
        <v>1422</v>
      </c>
      <c r="D2356" s="39" t="s">
        <v>100</v>
      </c>
      <c r="E2356" s="479">
        <v>100</v>
      </c>
      <c r="F2356" s="154">
        <v>70</v>
      </c>
      <c r="G2356" s="91"/>
      <c r="H2356" s="89"/>
      <c r="I2356" s="508"/>
      <c r="J2356" s="481"/>
      <c r="K2356" s="483"/>
      <c r="L2356" s="487"/>
      <c r="M2356" s="483"/>
      <c r="N2356" s="485"/>
      <c r="O2356" s="486"/>
      <c r="P2356" s="457"/>
    </row>
    <row r="2357" spans="1:16" ht="19.5" customHeight="1" x14ac:dyDescent="0.2">
      <c r="A2357" s="467" t="s">
        <v>1684</v>
      </c>
      <c r="B2357" s="42" t="s">
        <v>1043</v>
      </c>
      <c r="C2357" s="466" t="s">
        <v>1422</v>
      </c>
      <c r="D2357" s="39" t="s">
        <v>125</v>
      </c>
      <c r="E2357" s="479">
        <v>100</v>
      </c>
      <c r="F2357" s="154">
        <v>61</v>
      </c>
      <c r="G2357" s="91" t="s">
        <v>401</v>
      </c>
      <c r="H2357" s="89"/>
      <c r="I2357" s="508"/>
      <c r="J2357" s="481"/>
      <c r="K2357" s="483"/>
      <c r="L2357" s="487"/>
      <c r="M2357" s="483"/>
      <c r="N2357" s="485"/>
      <c r="O2357" s="486"/>
      <c r="P2357" s="457"/>
    </row>
    <row r="2358" spans="1:16" ht="19.5" customHeight="1" x14ac:dyDescent="0.2">
      <c r="A2358" s="467" t="s">
        <v>1684</v>
      </c>
      <c r="B2358" s="42" t="s">
        <v>1043</v>
      </c>
      <c r="C2358" s="466" t="s">
        <v>1422</v>
      </c>
      <c r="D2358" s="39" t="s">
        <v>126</v>
      </c>
      <c r="E2358" s="479">
        <v>100</v>
      </c>
      <c r="F2358" s="154">
        <v>98</v>
      </c>
      <c r="G2358" s="91" t="s">
        <v>402</v>
      </c>
      <c r="H2358" s="89"/>
      <c r="I2358" s="508"/>
      <c r="J2358" s="481"/>
      <c r="K2358" s="483"/>
      <c r="L2358" s="487"/>
      <c r="M2358" s="483"/>
      <c r="N2358" s="485"/>
      <c r="O2358" s="486"/>
      <c r="P2358" s="457"/>
    </row>
    <row r="2359" spans="1:16" ht="15.75" x14ac:dyDescent="0.2">
      <c r="A2359" s="467" t="s">
        <v>1685</v>
      </c>
      <c r="B2359" s="42" t="s">
        <v>1043</v>
      </c>
      <c r="C2359" s="466" t="s">
        <v>1422</v>
      </c>
      <c r="D2359" s="39" t="s">
        <v>92</v>
      </c>
      <c r="E2359" s="479">
        <v>100</v>
      </c>
      <c r="F2359" s="154">
        <v>100</v>
      </c>
      <c r="G2359" s="91"/>
      <c r="H2359" s="472"/>
      <c r="I2359" s="507"/>
      <c r="J2359" s="481"/>
      <c r="K2359" s="483"/>
      <c r="L2359" s="487"/>
      <c r="M2359" s="483"/>
      <c r="N2359" s="485"/>
      <c r="O2359" s="486"/>
      <c r="P2359" s="457"/>
    </row>
    <row r="2360" spans="1:16" ht="15.75" x14ac:dyDescent="0.2">
      <c r="A2360" s="467" t="s">
        <v>1685</v>
      </c>
      <c r="B2360" s="42" t="s">
        <v>1043</v>
      </c>
      <c r="C2360" s="466" t="s">
        <v>1422</v>
      </c>
      <c r="D2360" s="39" t="s">
        <v>111</v>
      </c>
      <c r="E2360" s="479">
        <v>100</v>
      </c>
      <c r="F2360" s="154">
        <v>97</v>
      </c>
      <c r="G2360" s="91"/>
      <c r="H2360" s="89"/>
      <c r="I2360" s="508"/>
      <c r="J2360" s="481"/>
      <c r="K2360" s="483"/>
      <c r="L2360" s="487"/>
      <c r="M2360" s="483"/>
      <c r="N2360" s="485"/>
      <c r="O2360" s="486"/>
      <c r="P2360" s="457"/>
    </row>
    <row r="2361" spans="1:16" ht="15.75" x14ac:dyDescent="0.2">
      <c r="A2361" s="467" t="s">
        <v>1684</v>
      </c>
      <c r="B2361" s="42" t="s">
        <v>1043</v>
      </c>
      <c r="C2361" s="466" t="s">
        <v>1422</v>
      </c>
      <c r="D2361" s="39" t="s">
        <v>93</v>
      </c>
      <c r="E2361" s="479">
        <v>100</v>
      </c>
      <c r="F2361" s="154">
        <v>80</v>
      </c>
      <c r="G2361" s="91"/>
      <c r="H2361" s="89"/>
      <c r="I2361" s="508"/>
      <c r="J2361" s="489"/>
      <c r="K2361" s="490"/>
      <c r="L2361" s="487"/>
      <c r="M2361" s="491"/>
      <c r="N2361" s="492"/>
      <c r="O2361" s="486"/>
      <c r="P2361" s="457"/>
    </row>
    <row r="2362" spans="1:16" ht="18.75" customHeight="1" thickBot="1" x14ac:dyDescent="0.25">
      <c r="A2362" s="96" t="s">
        <v>1684</v>
      </c>
      <c r="B2362" s="42" t="s">
        <v>1043</v>
      </c>
      <c r="C2362" s="466" t="s">
        <v>1422</v>
      </c>
      <c r="D2362" s="39" t="s">
        <v>106</v>
      </c>
      <c r="E2362" s="479">
        <v>400</v>
      </c>
      <c r="F2362" s="154">
        <v>378</v>
      </c>
      <c r="G2362" s="91" t="s">
        <v>400</v>
      </c>
      <c r="H2362" s="89"/>
      <c r="I2362" s="508"/>
      <c r="J2362" s="481"/>
      <c r="K2362" s="483"/>
      <c r="L2362" s="487"/>
      <c r="M2362" s="483"/>
      <c r="N2362" s="485"/>
      <c r="O2362" s="486"/>
      <c r="P2362" s="457"/>
    </row>
    <row r="2363" spans="1:16" ht="16.5" thickBot="1" x14ac:dyDescent="0.25">
      <c r="A2363" s="468" t="s">
        <v>1673</v>
      </c>
      <c r="B2363" s="42" t="s">
        <v>1043</v>
      </c>
      <c r="C2363" s="79" t="s">
        <v>1422</v>
      </c>
      <c r="D2363" s="80" t="s">
        <v>128</v>
      </c>
      <c r="E2363" s="79">
        <v>160</v>
      </c>
      <c r="F2363" s="154">
        <v>142</v>
      </c>
      <c r="G2363" s="91"/>
      <c r="H2363" s="472"/>
      <c r="I2363" s="507"/>
      <c r="J2363" s="481"/>
      <c r="K2363" s="483"/>
      <c r="L2363" s="487"/>
      <c r="M2363" s="483"/>
      <c r="N2363" s="485"/>
      <c r="O2363" s="486"/>
      <c r="P2363" s="457"/>
    </row>
    <row r="2364" spans="1:16" ht="15.75" x14ac:dyDescent="0.2">
      <c r="A2364" s="467" t="s">
        <v>1675</v>
      </c>
      <c r="B2364" s="42" t="s">
        <v>1043</v>
      </c>
      <c r="C2364" s="300" t="s">
        <v>1422</v>
      </c>
      <c r="D2364" s="81" t="s">
        <v>59</v>
      </c>
      <c r="E2364" s="300">
        <v>100</v>
      </c>
      <c r="F2364" s="154">
        <v>43.666666666666664</v>
      </c>
      <c r="G2364" s="91"/>
      <c r="H2364" s="89"/>
      <c r="I2364" s="508"/>
      <c r="J2364" s="481"/>
      <c r="K2364" s="483"/>
      <c r="L2364" s="487"/>
      <c r="M2364" s="483"/>
      <c r="N2364" s="485"/>
      <c r="O2364" s="486"/>
      <c r="P2364" s="457"/>
    </row>
    <row r="2365" spans="1:16" ht="15.75" x14ac:dyDescent="0.2">
      <c r="A2365" s="467" t="s">
        <v>1674</v>
      </c>
      <c r="B2365" s="42" t="s">
        <v>1043</v>
      </c>
      <c r="C2365" s="466" t="s">
        <v>1422</v>
      </c>
      <c r="D2365" s="39" t="s">
        <v>112</v>
      </c>
      <c r="E2365" s="479">
        <v>160</v>
      </c>
      <c r="F2365" s="154">
        <v>159.47222222222223</v>
      </c>
      <c r="G2365" s="91"/>
      <c r="H2365" s="89"/>
      <c r="I2365" s="508"/>
      <c r="J2365" s="481"/>
      <c r="K2365" s="483"/>
      <c r="L2365" s="487"/>
      <c r="M2365" s="483"/>
      <c r="N2365" s="485"/>
      <c r="O2365" s="486"/>
      <c r="P2365" s="457"/>
    </row>
    <row r="2366" spans="1:16" ht="15.75" x14ac:dyDescent="0.2">
      <c r="A2366" s="467" t="s">
        <v>1674</v>
      </c>
      <c r="B2366" s="42" t="s">
        <v>1043</v>
      </c>
      <c r="C2366" s="466" t="s">
        <v>1422</v>
      </c>
      <c r="D2366" s="39" t="s">
        <v>76</v>
      </c>
      <c r="E2366" s="479">
        <v>160</v>
      </c>
      <c r="F2366" s="154">
        <v>152.11111111111111</v>
      </c>
      <c r="G2366" s="91"/>
      <c r="H2366" s="89"/>
      <c r="I2366" s="508"/>
      <c r="J2366" s="481"/>
      <c r="K2366" s="483"/>
      <c r="L2366" s="487"/>
      <c r="M2366" s="483"/>
      <c r="N2366" s="485"/>
      <c r="O2366" s="486"/>
      <c r="P2366" s="457"/>
    </row>
    <row r="2367" spans="1:16" ht="15.75" x14ac:dyDescent="0.2">
      <c r="A2367" s="467" t="s">
        <v>1675</v>
      </c>
      <c r="B2367" s="42" t="s">
        <v>1043</v>
      </c>
      <c r="C2367" s="466" t="s">
        <v>1422</v>
      </c>
      <c r="D2367" s="39" t="s">
        <v>51</v>
      </c>
      <c r="E2367" s="479">
        <v>160</v>
      </c>
      <c r="F2367" s="154">
        <v>150.75</v>
      </c>
      <c r="G2367" s="91"/>
      <c r="H2367" s="89"/>
      <c r="I2367" s="508"/>
      <c r="J2367" s="481"/>
      <c r="K2367" s="483"/>
      <c r="L2367" s="487"/>
      <c r="M2367" s="483"/>
      <c r="N2367" s="485"/>
      <c r="O2367" s="486"/>
      <c r="P2367" s="457"/>
    </row>
    <row r="2368" spans="1:16" ht="15.75" x14ac:dyDescent="0.2">
      <c r="A2368" s="467" t="s">
        <v>1675</v>
      </c>
      <c r="B2368" s="42" t="s">
        <v>1043</v>
      </c>
      <c r="C2368" s="466" t="s">
        <v>1422</v>
      </c>
      <c r="D2368" s="39" t="s">
        <v>52</v>
      </c>
      <c r="E2368" s="479">
        <v>160</v>
      </c>
      <c r="F2368" s="154">
        <v>144.05555555555554</v>
      </c>
      <c r="G2368" s="91"/>
      <c r="H2368" s="89"/>
      <c r="I2368" s="508"/>
      <c r="J2368" s="481"/>
      <c r="K2368" s="483"/>
      <c r="L2368" s="487"/>
      <c r="M2368" s="483"/>
      <c r="N2368" s="485"/>
      <c r="O2368" s="486"/>
      <c r="P2368" s="457"/>
    </row>
    <row r="2369" spans="1:16" ht="15.75" x14ac:dyDescent="0.2">
      <c r="A2369" s="467" t="s">
        <v>1674</v>
      </c>
      <c r="B2369" s="42" t="s">
        <v>1043</v>
      </c>
      <c r="C2369" s="466" t="s">
        <v>1422</v>
      </c>
      <c r="D2369" s="39" t="s">
        <v>60</v>
      </c>
      <c r="E2369" s="479">
        <v>100</v>
      </c>
      <c r="F2369" s="154">
        <v>97.833333333333329</v>
      </c>
      <c r="G2369" s="91"/>
      <c r="H2369" s="89"/>
      <c r="I2369" s="508"/>
      <c r="J2369" s="481"/>
      <c r="K2369" s="483"/>
      <c r="L2369" s="487"/>
      <c r="M2369" s="483"/>
      <c r="N2369" s="485"/>
      <c r="O2369" s="486"/>
      <c r="P2369" s="457"/>
    </row>
    <row r="2370" spans="1:16" ht="15.75" x14ac:dyDescent="0.2">
      <c r="A2370" s="467" t="s">
        <v>1673</v>
      </c>
      <c r="B2370" s="42" t="s">
        <v>1043</v>
      </c>
      <c r="C2370" s="466" t="s">
        <v>1422</v>
      </c>
      <c r="D2370" s="39" t="s">
        <v>129</v>
      </c>
      <c r="E2370" s="479">
        <v>250</v>
      </c>
      <c r="F2370" s="154">
        <v>241.66666666666666</v>
      </c>
      <c r="G2370" s="91"/>
      <c r="H2370" s="89"/>
      <c r="I2370" s="508"/>
      <c r="J2370" s="481"/>
      <c r="K2370" s="483"/>
      <c r="L2370" s="487"/>
      <c r="M2370" s="483"/>
      <c r="N2370" s="485"/>
      <c r="O2370" s="486"/>
      <c r="P2370" s="457"/>
    </row>
    <row r="2371" spans="1:16" ht="15.75" x14ac:dyDescent="0.2">
      <c r="A2371" s="467" t="s">
        <v>1673</v>
      </c>
      <c r="B2371" s="42" t="s">
        <v>1043</v>
      </c>
      <c r="C2371" s="466" t="s">
        <v>1422</v>
      </c>
      <c r="D2371" s="39" t="s">
        <v>78</v>
      </c>
      <c r="E2371" s="479">
        <v>250</v>
      </c>
      <c r="F2371" s="154">
        <v>194.33333333333334</v>
      </c>
      <c r="G2371" s="91"/>
      <c r="H2371" s="89"/>
      <c r="I2371" s="508"/>
      <c r="J2371" s="481"/>
      <c r="K2371" s="483"/>
      <c r="L2371" s="487"/>
      <c r="M2371" s="483"/>
      <c r="N2371" s="485"/>
      <c r="O2371" s="486"/>
      <c r="P2371" s="457"/>
    </row>
    <row r="2372" spans="1:16" ht="15.75" x14ac:dyDescent="0.2">
      <c r="A2372" s="467" t="s">
        <v>1673</v>
      </c>
      <c r="B2372" s="42" t="s">
        <v>1043</v>
      </c>
      <c r="C2372" s="466" t="s">
        <v>1422</v>
      </c>
      <c r="D2372" s="39" t="s">
        <v>98</v>
      </c>
      <c r="E2372" s="479">
        <v>160</v>
      </c>
      <c r="F2372" s="154">
        <v>113.22222222222221</v>
      </c>
      <c r="G2372" s="91"/>
      <c r="H2372" s="89"/>
      <c r="I2372" s="508"/>
      <c r="J2372" s="481"/>
      <c r="K2372" s="483"/>
      <c r="L2372" s="487"/>
      <c r="M2372" s="483"/>
      <c r="N2372" s="485"/>
      <c r="O2372" s="486"/>
      <c r="P2372" s="457"/>
    </row>
    <row r="2373" spans="1:16" ht="15.75" x14ac:dyDescent="0.2">
      <c r="A2373" s="467" t="s">
        <v>1673</v>
      </c>
      <c r="B2373" s="42" t="s">
        <v>1043</v>
      </c>
      <c r="C2373" s="466" t="s">
        <v>1422</v>
      </c>
      <c r="D2373" s="39" t="s">
        <v>117</v>
      </c>
      <c r="E2373" s="479">
        <v>160</v>
      </c>
      <c r="F2373" s="154">
        <v>149.16666666666666</v>
      </c>
      <c r="G2373" s="91"/>
      <c r="H2373" s="89"/>
      <c r="I2373" s="508"/>
      <c r="J2373" s="481"/>
      <c r="K2373" s="483"/>
      <c r="L2373" s="487"/>
      <c r="M2373" s="483"/>
      <c r="N2373" s="485"/>
      <c r="O2373" s="486"/>
      <c r="P2373" s="457"/>
    </row>
    <row r="2374" spans="1:16" ht="15.75" x14ac:dyDescent="0.2">
      <c r="A2374" s="467" t="s">
        <v>1673</v>
      </c>
      <c r="B2374" s="42" t="s">
        <v>1043</v>
      </c>
      <c r="C2374" s="466" t="s">
        <v>1422</v>
      </c>
      <c r="D2374" s="39" t="s">
        <v>80</v>
      </c>
      <c r="E2374" s="479">
        <v>250</v>
      </c>
      <c r="F2374" s="154">
        <v>114.33333333333334</v>
      </c>
      <c r="G2374" s="91"/>
      <c r="H2374" s="89"/>
      <c r="I2374" s="508"/>
      <c r="J2374" s="481"/>
      <c r="K2374" s="483"/>
      <c r="L2374" s="487"/>
      <c r="M2374" s="483"/>
      <c r="N2374" s="485"/>
      <c r="O2374" s="486"/>
      <c r="P2374" s="457"/>
    </row>
    <row r="2375" spans="1:16" ht="15.75" x14ac:dyDescent="0.2">
      <c r="A2375" s="467" t="s">
        <v>1673</v>
      </c>
      <c r="B2375" s="42" t="s">
        <v>1043</v>
      </c>
      <c r="C2375" s="466" t="s">
        <v>1422</v>
      </c>
      <c r="D2375" s="39" t="s">
        <v>83</v>
      </c>
      <c r="E2375" s="479">
        <v>100</v>
      </c>
      <c r="F2375" s="154">
        <v>54.944444444444443</v>
      </c>
      <c r="G2375" s="91"/>
      <c r="H2375" s="89"/>
      <c r="I2375" s="508"/>
      <c r="J2375" s="481"/>
      <c r="K2375" s="483"/>
      <c r="L2375" s="487"/>
      <c r="M2375" s="483"/>
      <c r="N2375" s="485"/>
      <c r="O2375" s="486"/>
      <c r="P2375" s="457"/>
    </row>
    <row r="2376" spans="1:16" ht="15.75" x14ac:dyDescent="0.2">
      <c r="A2376" s="467" t="s">
        <v>1673</v>
      </c>
      <c r="B2376" s="42" t="s">
        <v>1043</v>
      </c>
      <c r="C2376" s="466" t="s">
        <v>1422</v>
      </c>
      <c r="D2376" s="39" t="s">
        <v>39</v>
      </c>
      <c r="E2376" s="479">
        <v>250</v>
      </c>
      <c r="F2376" s="154">
        <v>218.83333333333334</v>
      </c>
      <c r="G2376" s="91"/>
      <c r="H2376" s="89"/>
      <c r="I2376" s="508"/>
      <c r="J2376" s="481"/>
      <c r="K2376" s="483"/>
      <c r="L2376" s="487"/>
      <c r="M2376" s="483"/>
      <c r="N2376" s="485"/>
      <c r="O2376" s="486"/>
      <c r="P2376" s="457"/>
    </row>
    <row r="2377" spans="1:16" ht="15.75" x14ac:dyDescent="0.2">
      <c r="A2377" s="467" t="s">
        <v>1673</v>
      </c>
      <c r="B2377" s="42" t="s">
        <v>1043</v>
      </c>
      <c r="C2377" s="466" t="s">
        <v>1422</v>
      </c>
      <c r="D2377" s="39" t="s">
        <v>56</v>
      </c>
      <c r="E2377" s="479">
        <v>160</v>
      </c>
      <c r="F2377" s="154">
        <v>142.77777777777777</v>
      </c>
      <c r="G2377" s="91"/>
      <c r="H2377" s="89"/>
      <c r="I2377" s="508"/>
      <c r="J2377" s="481"/>
      <c r="K2377" s="483"/>
      <c r="L2377" s="487"/>
      <c r="M2377" s="483"/>
      <c r="N2377" s="485"/>
      <c r="O2377" s="486"/>
      <c r="P2377" s="457"/>
    </row>
    <row r="2378" spans="1:16" ht="15.75" x14ac:dyDescent="0.2">
      <c r="A2378" s="467" t="s">
        <v>1673</v>
      </c>
      <c r="B2378" s="42" t="s">
        <v>1043</v>
      </c>
      <c r="C2378" s="466" t="s">
        <v>1422</v>
      </c>
      <c r="D2378" s="39" t="s">
        <v>106</v>
      </c>
      <c r="E2378" s="479">
        <v>250</v>
      </c>
      <c r="F2378" s="154">
        <v>191.41666666666666</v>
      </c>
      <c r="G2378" s="91"/>
      <c r="H2378" s="89"/>
      <c r="I2378" s="508"/>
      <c r="J2378" s="481"/>
      <c r="K2378" s="483"/>
      <c r="L2378" s="487"/>
      <c r="M2378" s="483"/>
      <c r="N2378" s="485"/>
      <c r="O2378" s="486"/>
      <c r="P2378" s="457"/>
    </row>
    <row r="2379" spans="1:16" ht="15.75" x14ac:dyDescent="0.2">
      <c r="A2379" s="467" t="s">
        <v>1673</v>
      </c>
      <c r="B2379" s="42" t="s">
        <v>1043</v>
      </c>
      <c r="C2379" s="466" t="s">
        <v>1422</v>
      </c>
      <c r="D2379" s="39" t="s">
        <v>40</v>
      </c>
      <c r="E2379" s="479">
        <v>250</v>
      </c>
      <c r="F2379" s="154">
        <v>120.11111111111111</v>
      </c>
      <c r="G2379" s="91"/>
      <c r="H2379" s="89"/>
      <c r="I2379" s="508"/>
      <c r="J2379" s="481"/>
      <c r="K2379" s="483"/>
      <c r="L2379" s="487"/>
      <c r="M2379" s="483"/>
      <c r="N2379" s="485"/>
      <c r="O2379" s="486"/>
      <c r="P2379" s="457"/>
    </row>
    <row r="2380" spans="1:16" ht="16.5" thickBot="1" x14ac:dyDescent="0.25">
      <c r="A2380" s="96" t="s">
        <v>1673</v>
      </c>
      <c r="B2380" s="42" t="s">
        <v>1043</v>
      </c>
      <c r="C2380" s="466" t="s">
        <v>1422</v>
      </c>
      <c r="D2380" s="39" t="s">
        <v>130</v>
      </c>
      <c r="E2380" s="479">
        <v>400</v>
      </c>
      <c r="F2380" s="154">
        <v>206.33333333333331</v>
      </c>
      <c r="G2380" s="91"/>
      <c r="H2380" s="89"/>
      <c r="I2380" s="508"/>
      <c r="J2380" s="481"/>
      <c r="K2380" s="483"/>
      <c r="L2380" s="487"/>
      <c r="M2380" s="483"/>
      <c r="N2380" s="485"/>
      <c r="O2380" s="486"/>
      <c r="P2380" s="457"/>
    </row>
    <row r="2381" spans="1:16" ht="16.5" thickBot="1" x14ac:dyDescent="0.25">
      <c r="A2381" s="467" t="s">
        <v>1672</v>
      </c>
      <c r="B2381" s="42" t="s">
        <v>1043</v>
      </c>
      <c r="C2381" s="79" t="s">
        <v>1422</v>
      </c>
      <c r="D2381" s="80" t="s">
        <v>128</v>
      </c>
      <c r="E2381" s="79">
        <v>160</v>
      </c>
      <c r="F2381" s="154">
        <v>122.83333333333334</v>
      </c>
      <c r="G2381" s="91"/>
      <c r="H2381" s="89"/>
      <c r="I2381" s="508"/>
      <c r="J2381" s="481"/>
      <c r="K2381" s="483"/>
      <c r="L2381" s="484"/>
      <c r="M2381" s="483"/>
      <c r="N2381" s="485"/>
      <c r="O2381" s="486"/>
      <c r="P2381" s="457"/>
    </row>
    <row r="2382" spans="1:16" ht="15.75" x14ac:dyDescent="0.2">
      <c r="A2382" s="467" t="s">
        <v>1672</v>
      </c>
      <c r="B2382" s="42" t="s">
        <v>1043</v>
      </c>
      <c r="C2382" s="466" t="s">
        <v>1422</v>
      </c>
      <c r="D2382" s="39" t="s">
        <v>75</v>
      </c>
      <c r="E2382" s="479">
        <v>100</v>
      </c>
      <c r="F2382" s="154">
        <v>92</v>
      </c>
      <c r="G2382" s="91"/>
      <c r="H2382" s="89"/>
      <c r="I2382" s="508"/>
      <c r="J2382" s="481"/>
      <c r="K2382" s="483"/>
      <c r="L2382" s="487"/>
      <c r="M2382" s="483"/>
      <c r="N2382" s="485"/>
      <c r="O2382" s="486"/>
      <c r="P2382" s="457"/>
    </row>
    <row r="2383" spans="1:16" ht="15.75" x14ac:dyDescent="0.2">
      <c r="A2383" s="467" t="s">
        <v>1672</v>
      </c>
      <c r="B2383" s="42" t="s">
        <v>1043</v>
      </c>
      <c r="C2383" s="466" t="s">
        <v>1422</v>
      </c>
      <c r="D2383" s="39" t="s">
        <v>92</v>
      </c>
      <c r="E2383" s="479">
        <v>100</v>
      </c>
      <c r="F2383" s="154">
        <v>75.722222222222229</v>
      </c>
      <c r="G2383" s="91"/>
      <c r="H2383" s="89"/>
      <c r="I2383" s="508"/>
      <c r="J2383" s="481"/>
      <c r="K2383" s="483"/>
      <c r="L2383" s="487"/>
      <c r="M2383" s="483"/>
      <c r="N2383" s="485"/>
      <c r="O2383" s="486"/>
      <c r="P2383" s="457"/>
    </row>
    <row r="2384" spans="1:16" ht="15.75" x14ac:dyDescent="0.2">
      <c r="A2384" s="467" t="s">
        <v>1672</v>
      </c>
      <c r="B2384" s="42" t="s">
        <v>1043</v>
      </c>
      <c r="C2384" s="466" t="s">
        <v>1422</v>
      </c>
      <c r="D2384" s="39" t="s">
        <v>20</v>
      </c>
      <c r="E2384" s="479">
        <v>160</v>
      </c>
      <c r="F2384" s="154">
        <v>87.888888888888886</v>
      </c>
      <c r="G2384" s="91"/>
      <c r="H2384" s="89"/>
      <c r="I2384" s="508"/>
      <c r="J2384" s="481"/>
      <c r="K2384" s="483"/>
      <c r="L2384" s="487"/>
      <c r="M2384" s="483"/>
      <c r="N2384" s="485"/>
      <c r="O2384" s="486"/>
      <c r="P2384" s="457"/>
    </row>
    <row r="2385" spans="1:16" ht="15.75" x14ac:dyDescent="0.2">
      <c r="A2385" s="467" t="s">
        <v>1672</v>
      </c>
      <c r="B2385" s="42" t="s">
        <v>1043</v>
      </c>
      <c r="C2385" s="466" t="s">
        <v>1422</v>
      </c>
      <c r="D2385" s="39" t="s">
        <v>112</v>
      </c>
      <c r="E2385" s="479">
        <v>160</v>
      </c>
      <c r="F2385" s="154">
        <v>114</v>
      </c>
      <c r="G2385" s="91"/>
      <c r="H2385" s="89"/>
      <c r="I2385" s="508"/>
      <c r="J2385" s="481"/>
      <c r="K2385" s="483"/>
      <c r="L2385" s="487"/>
      <c r="M2385" s="483"/>
      <c r="N2385" s="485"/>
      <c r="O2385" s="486"/>
      <c r="P2385" s="457"/>
    </row>
    <row r="2386" spans="1:16" ht="15.75" x14ac:dyDescent="0.2">
      <c r="A2386" s="467" t="s">
        <v>1672</v>
      </c>
      <c r="B2386" s="42" t="s">
        <v>1043</v>
      </c>
      <c r="C2386" s="466" t="s">
        <v>1422</v>
      </c>
      <c r="D2386" s="39" t="s">
        <v>61</v>
      </c>
      <c r="E2386" s="479">
        <v>100</v>
      </c>
      <c r="F2386" s="154">
        <v>76.833333333333343</v>
      </c>
      <c r="G2386" s="91"/>
      <c r="H2386" s="89"/>
      <c r="I2386" s="508"/>
      <c r="J2386" s="481"/>
      <c r="K2386" s="483"/>
      <c r="L2386" s="487"/>
      <c r="M2386" s="483"/>
      <c r="N2386" s="485"/>
      <c r="O2386" s="486"/>
      <c r="P2386" s="457"/>
    </row>
    <row r="2387" spans="1:16" ht="15.75" x14ac:dyDescent="0.2">
      <c r="A2387" s="467" t="s">
        <v>1672</v>
      </c>
      <c r="B2387" s="42" t="s">
        <v>1043</v>
      </c>
      <c r="C2387" s="466" t="s">
        <v>1422</v>
      </c>
      <c r="D2387" s="39" t="s">
        <v>54</v>
      </c>
      <c r="E2387" s="479">
        <v>160</v>
      </c>
      <c r="F2387" s="154">
        <v>157.66666666666666</v>
      </c>
      <c r="G2387" s="91"/>
      <c r="H2387" s="89"/>
      <c r="I2387" s="508"/>
      <c r="J2387" s="481"/>
      <c r="K2387" s="483"/>
      <c r="L2387" s="487"/>
      <c r="M2387" s="483"/>
      <c r="N2387" s="485"/>
      <c r="O2387" s="486"/>
      <c r="P2387" s="457"/>
    </row>
    <row r="2388" spans="1:16" ht="15.75" x14ac:dyDescent="0.2">
      <c r="A2388" s="467" t="s">
        <v>1672</v>
      </c>
      <c r="B2388" s="42" t="s">
        <v>1043</v>
      </c>
      <c r="C2388" s="466" t="s">
        <v>1422</v>
      </c>
      <c r="D2388" s="39" t="s">
        <v>99</v>
      </c>
      <c r="E2388" s="479">
        <v>250</v>
      </c>
      <c r="F2388" s="154">
        <v>195.66666666666669</v>
      </c>
      <c r="G2388" s="91"/>
      <c r="H2388" s="89"/>
      <c r="I2388" s="508"/>
      <c r="J2388" s="481"/>
      <c r="K2388" s="483"/>
      <c r="L2388" s="487"/>
      <c r="M2388" s="483"/>
      <c r="N2388" s="485"/>
      <c r="O2388" s="486"/>
      <c r="P2388" s="457"/>
    </row>
    <row r="2389" spans="1:16" ht="15.75" x14ac:dyDescent="0.2">
      <c r="A2389" s="467" t="s">
        <v>1672</v>
      </c>
      <c r="B2389" s="42" t="s">
        <v>1043</v>
      </c>
      <c r="C2389" s="466" t="s">
        <v>1422</v>
      </c>
      <c r="D2389" s="39" t="s">
        <v>100</v>
      </c>
      <c r="E2389" s="479">
        <v>250</v>
      </c>
      <c r="F2389" s="154">
        <v>209.16666666666666</v>
      </c>
      <c r="G2389" s="91"/>
      <c r="H2389" s="89"/>
      <c r="I2389" s="508"/>
      <c r="J2389" s="481"/>
      <c r="K2389" s="483"/>
      <c r="L2389" s="487"/>
      <c r="M2389" s="483"/>
      <c r="N2389" s="485"/>
      <c r="O2389" s="486"/>
      <c r="P2389" s="457"/>
    </row>
    <row r="2390" spans="1:16" ht="15.75" x14ac:dyDescent="0.2">
      <c r="A2390" s="467" t="s">
        <v>1672</v>
      </c>
      <c r="B2390" s="42" t="s">
        <v>1043</v>
      </c>
      <c r="C2390" s="466" t="s">
        <v>1422</v>
      </c>
      <c r="D2390" s="39" t="s">
        <v>81</v>
      </c>
      <c r="E2390" s="479">
        <v>250</v>
      </c>
      <c r="F2390" s="154">
        <v>211.77777777777777</v>
      </c>
      <c r="G2390" s="91"/>
      <c r="H2390" s="89"/>
      <c r="I2390" s="508"/>
      <c r="J2390" s="481"/>
      <c r="K2390" s="483"/>
      <c r="L2390" s="487"/>
      <c r="M2390" s="483"/>
      <c r="N2390" s="485"/>
      <c r="O2390" s="486"/>
      <c r="P2390" s="457"/>
    </row>
    <row r="2391" spans="1:16" ht="16.5" thickBot="1" x14ac:dyDescent="0.25">
      <c r="A2391" s="96" t="s">
        <v>1672</v>
      </c>
      <c r="B2391" s="42" t="s">
        <v>1043</v>
      </c>
      <c r="C2391" s="466" t="s">
        <v>1422</v>
      </c>
      <c r="D2391" s="39" t="s">
        <v>114</v>
      </c>
      <c r="E2391" s="479">
        <v>100</v>
      </c>
      <c r="F2391" s="154">
        <v>92.222222222222214</v>
      </c>
      <c r="G2391" s="91"/>
      <c r="H2391" s="89"/>
      <c r="I2391" s="508"/>
      <c r="J2391" s="481"/>
      <c r="K2391" s="483"/>
      <c r="L2391" s="487"/>
      <c r="M2391" s="483"/>
      <c r="N2391" s="485"/>
      <c r="O2391" s="486"/>
      <c r="P2391" s="457"/>
    </row>
    <row r="2392" spans="1:16" ht="16.5" thickBot="1" x14ac:dyDescent="0.25">
      <c r="A2392" s="468" t="s">
        <v>1670</v>
      </c>
      <c r="B2392" s="42" t="s">
        <v>1043</v>
      </c>
      <c r="C2392" s="79" t="s">
        <v>1422</v>
      </c>
      <c r="D2392" s="80" t="s">
        <v>82</v>
      </c>
      <c r="E2392" s="79">
        <v>400</v>
      </c>
      <c r="F2392" s="154">
        <v>372.88888888888891</v>
      </c>
      <c r="G2392" s="91"/>
      <c r="H2392" s="89"/>
      <c r="I2392" s="508"/>
      <c r="J2392" s="481"/>
      <c r="K2392" s="483"/>
      <c r="L2392" s="487"/>
      <c r="M2392" s="483"/>
      <c r="N2392" s="485"/>
      <c r="O2392" s="486"/>
      <c r="P2392" s="457"/>
    </row>
    <row r="2393" spans="1:16" ht="15.75" x14ac:dyDescent="0.2">
      <c r="A2393" s="467" t="s">
        <v>1670</v>
      </c>
      <c r="B2393" s="42" t="s">
        <v>1043</v>
      </c>
      <c r="C2393" s="300" t="s">
        <v>1422</v>
      </c>
      <c r="D2393" s="81" t="s">
        <v>111</v>
      </c>
      <c r="E2393" s="300">
        <v>100</v>
      </c>
      <c r="F2393" s="154">
        <v>68.75</v>
      </c>
      <c r="G2393" s="91"/>
      <c r="H2393" s="89"/>
      <c r="I2393" s="508"/>
      <c r="J2393" s="481"/>
      <c r="K2393" s="483"/>
      <c r="L2393" s="487"/>
      <c r="M2393" s="483"/>
      <c r="N2393" s="485"/>
      <c r="O2393" s="486"/>
      <c r="P2393" s="457"/>
    </row>
    <row r="2394" spans="1:16" ht="15.75" x14ac:dyDescent="0.2">
      <c r="A2394" s="572" t="s">
        <v>1669</v>
      </c>
      <c r="B2394" s="42" t="s">
        <v>1043</v>
      </c>
      <c r="C2394" s="466" t="s">
        <v>1422</v>
      </c>
      <c r="D2394" s="39" t="s">
        <v>93</v>
      </c>
      <c r="E2394" s="479">
        <v>160</v>
      </c>
      <c r="F2394" s="154">
        <v>92</v>
      </c>
      <c r="G2394" s="91"/>
      <c r="H2394" s="89"/>
      <c r="I2394" s="508"/>
      <c r="J2394" s="481"/>
      <c r="K2394" s="483"/>
      <c r="L2394" s="487"/>
      <c r="M2394" s="483"/>
      <c r="N2394" s="485"/>
      <c r="O2394" s="486"/>
      <c r="P2394" s="457"/>
    </row>
    <row r="2395" spans="1:16" ht="15" customHeight="1" x14ac:dyDescent="0.2">
      <c r="A2395" s="467" t="s">
        <v>1671</v>
      </c>
      <c r="B2395" s="42" t="s">
        <v>1043</v>
      </c>
      <c r="C2395" s="466" t="s">
        <v>1422</v>
      </c>
      <c r="D2395" s="39" t="s">
        <v>112</v>
      </c>
      <c r="E2395" s="479">
        <v>250</v>
      </c>
      <c r="F2395" s="154">
        <v>136.55555555555554</v>
      </c>
      <c r="G2395" s="91" t="s">
        <v>398</v>
      </c>
      <c r="H2395" s="89"/>
      <c r="I2395" s="508"/>
      <c r="J2395" s="481"/>
      <c r="K2395" s="483"/>
      <c r="L2395" s="487"/>
      <c r="M2395" s="483"/>
      <c r="N2395" s="485"/>
      <c r="O2395" s="486"/>
      <c r="P2395" s="457"/>
    </row>
    <row r="2396" spans="1:16" ht="15.75" x14ac:dyDescent="0.2">
      <c r="A2396" s="467" t="s">
        <v>1670</v>
      </c>
      <c r="B2396" s="42" t="s">
        <v>1043</v>
      </c>
      <c r="C2396" s="466" t="s">
        <v>1422</v>
      </c>
      <c r="D2396" s="39" t="s">
        <v>36</v>
      </c>
      <c r="E2396" s="479">
        <v>100</v>
      </c>
      <c r="F2396" s="154">
        <v>23</v>
      </c>
      <c r="G2396" s="91"/>
      <c r="H2396" s="472"/>
      <c r="I2396" s="507"/>
      <c r="J2396" s="481"/>
      <c r="K2396" s="483"/>
      <c r="L2396" s="487"/>
      <c r="M2396" s="483"/>
      <c r="N2396" s="485"/>
      <c r="O2396" s="486"/>
      <c r="P2396" s="457"/>
    </row>
    <row r="2397" spans="1:16" ht="21.75" customHeight="1" x14ac:dyDescent="0.2">
      <c r="A2397" s="467" t="s">
        <v>1670</v>
      </c>
      <c r="B2397" s="42" t="s">
        <v>1043</v>
      </c>
      <c r="C2397" s="466" t="s">
        <v>1422</v>
      </c>
      <c r="D2397" s="39" t="s">
        <v>99</v>
      </c>
      <c r="E2397" s="479">
        <v>250</v>
      </c>
      <c r="F2397" s="154">
        <v>24</v>
      </c>
      <c r="G2397" s="91" t="s">
        <v>398</v>
      </c>
      <c r="H2397" s="89"/>
      <c r="I2397" s="508"/>
      <c r="J2397" s="481"/>
      <c r="K2397" s="483"/>
      <c r="L2397" s="487"/>
      <c r="M2397" s="483"/>
      <c r="N2397" s="485"/>
      <c r="O2397" s="486"/>
      <c r="P2397" s="457"/>
    </row>
    <row r="2398" spans="1:16" ht="15.75" x14ac:dyDescent="0.2">
      <c r="A2398" s="467" t="s">
        <v>1670</v>
      </c>
      <c r="B2398" s="42" t="s">
        <v>1043</v>
      </c>
      <c r="C2398" s="466" t="s">
        <v>1422</v>
      </c>
      <c r="D2398" s="39" t="s">
        <v>82</v>
      </c>
      <c r="E2398" s="479">
        <v>100</v>
      </c>
      <c r="F2398" s="154">
        <v>60</v>
      </c>
      <c r="G2398" s="91"/>
      <c r="H2398" s="89"/>
      <c r="I2398" s="508"/>
      <c r="J2398" s="489"/>
      <c r="K2398" s="490"/>
      <c r="L2398" s="487"/>
      <c r="M2398" s="491"/>
      <c r="N2398" s="492"/>
      <c r="O2398" s="486"/>
      <c r="P2398" s="457"/>
    </row>
    <row r="2399" spans="1:16" ht="15.75" x14ac:dyDescent="0.2">
      <c r="A2399" s="467" t="s">
        <v>1669</v>
      </c>
      <c r="B2399" s="42" t="s">
        <v>1043</v>
      </c>
      <c r="C2399" s="466" t="s">
        <v>1422</v>
      </c>
      <c r="D2399" s="39" t="s">
        <v>101</v>
      </c>
      <c r="E2399" s="479">
        <v>250</v>
      </c>
      <c r="F2399" s="154">
        <v>117.66666666666663</v>
      </c>
      <c r="G2399" s="91"/>
      <c r="H2399" s="89"/>
      <c r="I2399" s="508"/>
      <c r="J2399" s="493"/>
      <c r="K2399" s="494"/>
      <c r="L2399" s="487"/>
      <c r="M2399" s="494"/>
      <c r="N2399" s="495"/>
      <c r="O2399" s="486"/>
      <c r="P2399" s="457"/>
    </row>
    <row r="2400" spans="1:16" ht="15.75" x14ac:dyDescent="0.2">
      <c r="A2400" s="467" t="s">
        <v>1668</v>
      </c>
      <c r="B2400" s="42" t="s">
        <v>1043</v>
      </c>
      <c r="C2400" s="466" t="s">
        <v>1422</v>
      </c>
      <c r="D2400" s="39" t="s">
        <v>106</v>
      </c>
      <c r="E2400" s="479">
        <v>250</v>
      </c>
      <c r="F2400" s="154">
        <v>235.91666666666666</v>
      </c>
      <c r="G2400" s="91"/>
      <c r="H2400" s="89"/>
      <c r="I2400" s="508"/>
      <c r="J2400" s="489"/>
      <c r="K2400" s="490"/>
      <c r="L2400" s="487"/>
      <c r="M2400" s="491"/>
      <c r="N2400" s="492"/>
      <c r="O2400" s="486"/>
      <c r="P2400" s="457"/>
    </row>
    <row r="2401" spans="1:16" ht="15.75" x14ac:dyDescent="0.2">
      <c r="A2401" s="467" t="s">
        <v>1668</v>
      </c>
      <c r="B2401" s="42" t="s">
        <v>1043</v>
      </c>
      <c r="C2401" s="466" t="s">
        <v>1422</v>
      </c>
      <c r="D2401" s="39" t="s">
        <v>46</v>
      </c>
      <c r="E2401" s="479">
        <v>400</v>
      </c>
      <c r="F2401" s="154">
        <v>270.93888888888887</v>
      </c>
      <c r="G2401" s="91"/>
      <c r="H2401" s="89"/>
      <c r="I2401" s="508"/>
      <c r="J2401" s="481"/>
      <c r="K2401" s="483"/>
      <c r="L2401" s="487"/>
      <c r="M2401" s="483"/>
      <c r="N2401" s="485"/>
      <c r="O2401" s="486"/>
      <c r="P2401" s="457"/>
    </row>
    <row r="2402" spans="1:16" ht="15.75" x14ac:dyDescent="0.2">
      <c r="A2402" s="467" t="s">
        <v>1668</v>
      </c>
      <c r="B2402" s="42" t="s">
        <v>1043</v>
      </c>
      <c r="C2402" s="466" t="s">
        <v>1422</v>
      </c>
      <c r="D2402" s="39" t="s">
        <v>59</v>
      </c>
      <c r="E2402" s="479">
        <v>250</v>
      </c>
      <c r="F2402" s="154">
        <v>238.91666666666666</v>
      </c>
      <c r="G2402" s="91"/>
      <c r="H2402" s="89"/>
      <c r="I2402" s="508"/>
      <c r="J2402" s="481"/>
      <c r="K2402" s="483"/>
      <c r="L2402" s="487"/>
      <c r="M2402" s="483"/>
      <c r="N2402" s="485"/>
      <c r="O2402" s="486"/>
      <c r="P2402" s="457"/>
    </row>
    <row r="2403" spans="1:16" ht="19.5" customHeight="1" x14ac:dyDescent="0.2">
      <c r="A2403" s="467" t="s">
        <v>1668</v>
      </c>
      <c r="B2403" s="42" t="s">
        <v>1043</v>
      </c>
      <c r="C2403" s="466" t="s">
        <v>1422</v>
      </c>
      <c r="D2403" s="39" t="s">
        <v>75</v>
      </c>
      <c r="E2403" s="479">
        <v>160</v>
      </c>
      <c r="F2403" s="154">
        <v>108.5</v>
      </c>
      <c r="G2403" s="91" t="s">
        <v>402</v>
      </c>
      <c r="H2403" s="89"/>
      <c r="I2403" s="508"/>
      <c r="J2403" s="481"/>
      <c r="K2403" s="483"/>
      <c r="L2403" s="487"/>
      <c r="M2403" s="483"/>
      <c r="N2403" s="485"/>
      <c r="O2403" s="486"/>
      <c r="P2403" s="457"/>
    </row>
    <row r="2404" spans="1:16" ht="15.75" x14ac:dyDescent="0.2">
      <c r="A2404" s="467" t="s">
        <v>1668</v>
      </c>
      <c r="B2404" s="42" t="s">
        <v>1043</v>
      </c>
      <c r="C2404" s="466" t="s">
        <v>1422</v>
      </c>
      <c r="D2404" s="39" t="s">
        <v>20</v>
      </c>
      <c r="E2404" s="479">
        <v>250</v>
      </c>
      <c r="F2404" s="154">
        <v>249.83333333333334</v>
      </c>
      <c r="G2404" s="91"/>
      <c r="H2404" s="89"/>
      <c r="I2404" s="508"/>
      <c r="J2404" s="481"/>
      <c r="K2404" s="483"/>
      <c r="L2404" s="487"/>
      <c r="M2404" s="483"/>
      <c r="N2404" s="485"/>
      <c r="O2404" s="486"/>
      <c r="P2404" s="457"/>
    </row>
    <row r="2405" spans="1:16" ht="15.75" x14ac:dyDescent="0.2">
      <c r="A2405" s="467" t="s">
        <v>1668</v>
      </c>
      <c r="B2405" s="42" t="s">
        <v>1043</v>
      </c>
      <c r="C2405" s="466" t="s">
        <v>1422</v>
      </c>
      <c r="D2405" s="39" t="s">
        <v>94</v>
      </c>
      <c r="E2405" s="479">
        <v>100</v>
      </c>
      <c r="F2405" s="154">
        <v>65.083333333333329</v>
      </c>
      <c r="G2405" s="91"/>
      <c r="H2405" s="89"/>
      <c r="I2405" s="508"/>
      <c r="J2405" s="481"/>
      <c r="K2405" s="483"/>
      <c r="L2405" s="487"/>
      <c r="M2405" s="483"/>
      <c r="N2405" s="485"/>
      <c r="O2405" s="486"/>
      <c r="P2405" s="457"/>
    </row>
    <row r="2406" spans="1:16" ht="15.75" x14ac:dyDescent="0.2">
      <c r="A2406" s="467" t="s">
        <v>1668</v>
      </c>
      <c r="B2406" s="42" t="s">
        <v>1043</v>
      </c>
      <c r="C2406" s="466" t="s">
        <v>1422</v>
      </c>
      <c r="D2406" s="39" t="s">
        <v>51</v>
      </c>
      <c r="E2406" s="479">
        <v>630</v>
      </c>
      <c r="F2406" s="154">
        <v>559.33333333333337</v>
      </c>
      <c r="G2406" s="91"/>
      <c r="H2406" s="89"/>
      <c r="I2406" s="508"/>
      <c r="J2406" s="489"/>
      <c r="K2406" s="490"/>
      <c r="L2406" s="487"/>
      <c r="M2406" s="491"/>
      <c r="N2406" s="492"/>
      <c r="O2406" s="486"/>
      <c r="P2406" s="457"/>
    </row>
    <row r="2407" spans="1:16" ht="15.75" x14ac:dyDescent="0.2">
      <c r="A2407" s="467" t="s">
        <v>1668</v>
      </c>
      <c r="B2407" s="42" t="s">
        <v>1043</v>
      </c>
      <c r="C2407" s="466" t="s">
        <v>1422</v>
      </c>
      <c r="D2407" s="39" t="s">
        <v>113</v>
      </c>
      <c r="E2407" s="479">
        <v>250</v>
      </c>
      <c r="F2407" s="154">
        <v>211.11111111111109</v>
      </c>
      <c r="G2407" s="91"/>
      <c r="H2407" s="89"/>
      <c r="I2407" s="508"/>
      <c r="J2407" s="481"/>
      <c r="K2407" s="483"/>
      <c r="L2407" s="487"/>
      <c r="M2407" s="483"/>
      <c r="N2407" s="485"/>
      <c r="O2407" s="486"/>
      <c r="P2407" s="457"/>
    </row>
    <row r="2408" spans="1:16" ht="15.75" x14ac:dyDescent="0.2">
      <c r="A2408" s="467" t="s">
        <v>1668</v>
      </c>
      <c r="B2408" s="42" t="s">
        <v>1043</v>
      </c>
      <c r="C2408" s="466" t="s">
        <v>1422</v>
      </c>
      <c r="D2408" s="39" t="s">
        <v>98</v>
      </c>
      <c r="E2408" s="479">
        <v>400</v>
      </c>
      <c r="F2408" s="154">
        <v>233.11111111111111</v>
      </c>
      <c r="G2408" s="91"/>
      <c r="H2408" s="89"/>
      <c r="I2408" s="508"/>
      <c r="J2408" s="481"/>
      <c r="K2408" s="483"/>
      <c r="L2408" s="487"/>
      <c r="M2408" s="483"/>
      <c r="N2408" s="485"/>
      <c r="O2408" s="486"/>
      <c r="P2408" s="457"/>
    </row>
    <row r="2409" spans="1:16" ht="15.75" x14ac:dyDescent="0.2">
      <c r="A2409" s="467" t="s">
        <v>1668</v>
      </c>
      <c r="B2409" s="42" t="s">
        <v>1043</v>
      </c>
      <c r="C2409" s="466" t="s">
        <v>1422</v>
      </c>
      <c r="D2409" s="39" t="s">
        <v>114</v>
      </c>
      <c r="E2409" s="479">
        <v>400</v>
      </c>
      <c r="F2409" s="154">
        <v>382.22222222222223</v>
      </c>
      <c r="G2409" s="91"/>
      <c r="H2409" s="89"/>
      <c r="I2409" s="508"/>
      <c r="J2409" s="481"/>
      <c r="K2409" s="483"/>
      <c r="L2409" s="487"/>
      <c r="M2409" s="483"/>
      <c r="N2409" s="485"/>
      <c r="O2409" s="486"/>
      <c r="P2409" s="457"/>
    </row>
    <row r="2410" spans="1:16" ht="15.75" x14ac:dyDescent="0.2">
      <c r="A2410" s="467" t="s">
        <v>1668</v>
      </c>
      <c r="B2410" s="42" t="s">
        <v>1043</v>
      </c>
      <c r="C2410" s="466" t="s">
        <v>1422</v>
      </c>
      <c r="D2410" s="39" t="s">
        <v>131</v>
      </c>
      <c r="E2410" s="479">
        <v>250</v>
      </c>
      <c r="F2410" s="154">
        <v>241.05555555555554</v>
      </c>
      <c r="G2410" s="91"/>
      <c r="H2410" s="89"/>
      <c r="I2410" s="508"/>
      <c r="J2410" s="481"/>
      <c r="K2410" s="483"/>
      <c r="L2410" s="487"/>
      <c r="M2410" s="483"/>
      <c r="N2410" s="485"/>
      <c r="O2410" s="486"/>
      <c r="P2410" s="457"/>
    </row>
    <row r="2411" spans="1:16" ht="15.75" x14ac:dyDescent="0.2">
      <c r="A2411" s="467" t="s">
        <v>1668</v>
      </c>
      <c r="B2411" s="42" t="s">
        <v>1043</v>
      </c>
      <c r="C2411" s="466" t="s">
        <v>1422</v>
      </c>
      <c r="D2411" s="39" t="s">
        <v>92</v>
      </c>
      <c r="E2411" s="479">
        <v>160</v>
      </c>
      <c r="F2411" s="154">
        <v>119.61111111111111</v>
      </c>
      <c r="G2411" s="91"/>
      <c r="H2411" s="89"/>
      <c r="I2411" s="508"/>
      <c r="J2411" s="481"/>
      <c r="K2411" s="483"/>
      <c r="L2411" s="487"/>
      <c r="M2411" s="483"/>
      <c r="N2411" s="485"/>
      <c r="O2411" s="486"/>
      <c r="P2411" s="457"/>
    </row>
    <row r="2412" spans="1:16" ht="15.75" x14ac:dyDescent="0.2">
      <c r="A2412" s="467" t="s">
        <v>1668</v>
      </c>
      <c r="B2412" s="42" t="s">
        <v>1043</v>
      </c>
      <c r="C2412" s="466" t="s">
        <v>1422</v>
      </c>
      <c r="D2412" s="39" t="s">
        <v>96</v>
      </c>
      <c r="E2412" s="479">
        <v>160</v>
      </c>
      <c r="F2412" s="154">
        <v>60.444444444444443</v>
      </c>
      <c r="G2412" s="91"/>
      <c r="H2412" s="89"/>
      <c r="I2412" s="508"/>
      <c r="J2412" s="481"/>
      <c r="K2412" s="483"/>
      <c r="L2412" s="487"/>
      <c r="M2412" s="483"/>
      <c r="N2412" s="485"/>
      <c r="O2412" s="486"/>
      <c r="P2412" s="457"/>
    </row>
    <row r="2413" spans="1:16" ht="15.75" x14ac:dyDescent="0.2">
      <c r="A2413" s="467" t="s">
        <v>1668</v>
      </c>
      <c r="B2413" s="42" t="s">
        <v>1043</v>
      </c>
      <c r="C2413" s="466" t="s">
        <v>1422</v>
      </c>
      <c r="D2413" s="39" t="s">
        <v>97</v>
      </c>
      <c r="E2413" s="479">
        <v>160</v>
      </c>
      <c r="F2413" s="154">
        <v>112.77777777777777</v>
      </c>
      <c r="G2413" s="91"/>
      <c r="H2413" s="89"/>
      <c r="I2413" s="508"/>
      <c r="J2413" s="481"/>
      <c r="K2413" s="483"/>
      <c r="L2413" s="487"/>
      <c r="M2413" s="483"/>
      <c r="N2413" s="485"/>
      <c r="O2413" s="486"/>
      <c r="P2413" s="457"/>
    </row>
    <row r="2414" spans="1:16" ht="15.75" x14ac:dyDescent="0.2">
      <c r="A2414" s="467" t="s">
        <v>1668</v>
      </c>
      <c r="B2414" s="42" t="s">
        <v>1043</v>
      </c>
      <c r="C2414" s="466" t="s">
        <v>1422</v>
      </c>
      <c r="D2414" s="39" t="s">
        <v>78</v>
      </c>
      <c r="E2414" s="479">
        <v>160</v>
      </c>
      <c r="F2414" s="154">
        <v>35.249999999999986</v>
      </c>
      <c r="G2414" s="91"/>
      <c r="H2414" s="89"/>
      <c r="I2414" s="508"/>
      <c r="J2414" s="481"/>
      <c r="K2414" s="483"/>
      <c r="L2414" s="487"/>
      <c r="M2414" s="483"/>
      <c r="N2414" s="485"/>
      <c r="O2414" s="486"/>
      <c r="P2414" s="457"/>
    </row>
    <row r="2415" spans="1:16" ht="15.75" x14ac:dyDescent="0.2">
      <c r="A2415" s="467" t="s">
        <v>1668</v>
      </c>
      <c r="B2415" s="42" t="s">
        <v>1043</v>
      </c>
      <c r="C2415" s="466" t="s">
        <v>1422</v>
      </c>
      <c r="D2415" s="39" t="s">
        <v>79</v>
      </c>
      <c r="E2415" s="479">
        <v>100</v>
      </c>
      <c r="F2415" s="154">
        <v>69.833333333333329</v>
      </c>
      <c r="G2415" s="91"/>
      <c r="H2415" s="89"/>
      <c r="I2415" s="508"/>
      <c r="J2415" s="489"/>
      <c r="K2415" s="490"/>
      <c r="L2415" s="487"/>
      <c r="M2415" s="491"/>
      <c r="N2415" s="492"/>
      <c r="O2415" s="486"/>
      <c r="P2415" s="457"/>
    </row>
    <row r="2416" spans="1:16" ht="15.75" x14ac:dyDescent="0.2">
      <c r="A2416" s="467" t="s">
        <v>1668</v>
      </c>
      <c r="B2416" s="42" t="s">
        <v>1043</v>
      </c>
      <c r="C2416" s="466" t="s">
        <v>1422</v>
      </c>
      <c r="D2416" s="39" t="s">
        <v>80</v>
      </c>
      <c r="E2416" s="479">
        <v>250</v>
      </c>
      <c r="F2416" s="154">
        <v>216.16666666666666</v>
      </c>
      <c r="G2416" s="91"/>
      <c r="H2416" s="89"/>
      <c r="I2416" s="508"/>
      <c r="J2416" s="481"/>
      <c r="K2416" s="483"/>
      <c r="L2416" s="487"/>
      <c r="M2416" s="483"/>
      <c r="N2416" s="485"/>
      <c r="O2416" s="486"/>
      <c r="P2416" s="457"/>
    </row>
    <row r="2417" spans="1:16" ht="15.75" x14ac:dyDescent="0.2">
      <c r="A2417" s="467" t="s">
        <v>1668</v>
      </c>
      <c r="B2417" s="42" t="s">
        <v>1043</v>
      </c>
      <c r="C2417" s="466" t="s">
        <v>1422</v>
      </c>
      <c r="D2417" s="39" t="s">
        <v>71</v>
      </c>
      <c r="E2417" s="479">
        <v>160</v>
      </c>
      <c r="F2417" s="154">
        <v>158.35833333333332</v>
      </c>
      <c r="G2417" s="91"/>
      <c r="H2417" s="89"/>
      <c r="I2417" s="508"/>
      <c r="J2417" s="481"/>
      <c r="K2417" s="483"/>
      <c r="L2417" s="487"/>
      <c r="M2417" s="483"/>
      <c r="N2417" s="485"/>
      <c r="O2417" s="486"/>
      <c r="P2417" s="457"/>
    </row>
    <row r="2418" spans="1:16" ht="15.75" x14ac:dyDescent="0.2">
      <c r="A2418" s="467" t="s">
        <v>1668</v>
      </c>
      <c r="B2418" s="42" t="s">
        <v>1043</v>
      </c>
      <c r="C2418" s="466" t="s">
        <v>1422</v>
      </c>
      <c r="D2418" s="39" t="s">
        <v>54</v>
      </c>
      <c r="E2418" s="479">
        <v>160</v>
      </c>
      <c r="F2418" s="154">
        <v>141.47222222222223</v>
      </c>
      <c r="G2418" s="91"/>
      <c r="H2418" s="89"/>
      <c r="I2418" s="508"/>
      <c r="J2418" s="481"/>
      <c r="K2418" s="483"/>
      <c r="L2418" s="487"/>
      <c r="M2418" s="483"/>
      <c r="N2418" s="485"/>
      <c r="O2418" s="486"/>
      <c r="P2418" s="457"/>
    </row>
    <row r="2419" spans="1:16" ht="15.75" x14ac:dyDescent="0.2">
      <c r="A2419" s="467" t="s">
        <v>1668</v>
      </c>
      <c r="B2419" s="42" t="s">
        <v>1043</v>
      </c>
      <c r="C2419" s="466" t="s">
        <v>1422</v>
      </c>
      <c r="D2419" s="39" t="s">
        <v>55</v>
      </c>
      <c r="E2419" s="479">
        <v>400</v>
      </c>
      <c r="F2419" s="154">
        <v>273.55555555555554</v>
      </c>
      <c r="G2419" s="91"/>
      <c r="H2419" s="89"/>
      <c r="I2419" s="508"/>
      <c r="J2419" s="481"/>
      <c r="K2419" s="483"/>
      <c r="L2419" s="484"/>
      <c r="M2419" s="483"/>
      <c r="N2419" s="485"/>
      <c r="O2419" s="486"/>
      <c r="P2419" s="457"/>
    </row>
    <row r="2420" spans="1:16" ht="15.75" x14ac:dyDescent="0.2">
      <c r="A2420" s="467" t="s">
        <v>1668</v>
      </c>
      <c r="B2420" s="42" t="s">
        <v>1043</v>
      </c>
      <c r="C2420" s="466" t="s">
        <v>1422</v>
      </c>
      <c r="D2420" s="39" t="s">
        <v>100</v>
      </c>
      <c r="E2420" s="479">
        <v>160</v>
      </c>
      <c r="F2420" s="154">
        <v>47</v>
      </c>
      <c r="G2420" s="91"/>
      <c r="H2420" s="89"/>
      <c r="I2420" s="508"/>
      <c r="J2420" s="481"/>
      <c r="K2420" s="483"/>
      <c r="L2420" s="487"/>
      <c r="M2420" s="483"/>
      <c r="N2420" s="485"/>
      <c r="O2420" s="486"/>
      <c r="P2420" s="457"/>
    </row>
    <row r="2421" spans="1:16" ht="15.75" x14ac:dyDescent="0.2">
      <c r="A2421" s="467" t="s">
        <v>1668</v>
      </c>
      <c r="B2421" s="42" t="s">
        <v>1043</v>
      </c>
      <c r="C2421" s="466" t="s">
        <v>1422</v>
      </c>
      <c r="D2421" s="39" t="s">
        <v>102</v>
      </c>
      <c r="E2421" s="479">
        <v>100</v>
      </c>
      <c r="F2421" s="154">
        <v>51</v>
      </c>
      <c r="G2421" s="91"/>
      <c r="H2421" s="89"/>
      <c r="I2421" s="508"/>
      <c r="J2421" s="481"/>
      <c r="K2421" s="483"/>
      <c r="L2421" s="487"/>
      <c r="M2421" s="483"/>
      <c r="N2421" s="485"/>
      <c r="O2421" s="486"/>
      <c r="P2421" s="457"/>
    </row>
    <row r="2422" spans="1:16" ht="21" customHeight="1" thickBot="1" x14ac:dyDescent="0.25">
      <c r="A2422" s="96" t="s">
        <v>1668</v>
      </c>
      <c r="B2422" s="42" t="s">
        <v>1043</v>
      </c>
      <c r="C2422" s="466" t="s">
        <v>1422</v>
      </c>
      <c r="D2422" s="39" t="s">
        <v>132</v>
      </c>
      <c r="E2422" s="479">
        <v>400</v>
      </c>
      <c r="F2422" s="154">
        <v>190</v>
      </c>
      <c r="G2422" s="91" t="s">
        <v>398</v>
      </c>
      <c r="H2422" s="89"/>
      <c r="I2422" s="508"/>
      <c r="J2422" s="481"/>
      <c r="K2422" s="483"/>
      <c r="L2422" s="487"/>
      <c r="M2422" s="483"/>
      <c r="N2422" s="485"/>
      <c r="O2422" s="486"/>
      <c r="P2422" s="457"/>
    </row>
    <row r="2423" spans="1:16" ht="16.5" thickBot="1" x14ac:dyDescent="0.25">
      <c r="A2423" s="468" t="s">
        <v>1667</v>
      </c>
      <c r="B2423" s="42" t="s">
        <v>1043</v>
      </c>
      <c r="C2423" s="79" t="s">
        <v>1422</v>
      </c>
      <c r="D2423" s="80" t="s">
        <v>133</v>
      </c>
      <c r="E2423" s="79">
        <v>63</v>
      </c>
      <c r="F2423" s="154">
        <v>63</v>
      </c>
      <c r="G2423" s="91"/>
      <c r="H2423" s="89"/>
      <c r="I2423" s="508"/>
      <c r="J2423" s="481"/>
      <c r="K2423" s="483"/>
      <c r="L2423" s="487"/>
      <c r="M2423" s="483"/>
      <c r="N2423" s="485"/>
      <c r="O2423" s="486"/>
      <c r="P2423" s="457"/>
    </row>
    <row r="2424" spans="1:16" ht="15.75" x14ac:dyDescent="0.2">
      <c r="A2424" s="467" t="s">
        <v>1667</v>
      </c>
      <c r="B2424" s="42" t="s">
        <v>1043</v>
      </c>
      <c r="C2424" s="300" t="s">
        <v>1422</v>
      </c>
      <c r="D2424" s="81" t="s">
        <v>126</v>
      </c>
      <c r="E2424" s="300">
        <v>160</v>
      </c>
      <c r="F2424" s="154">
        <v>106</v>
      </c>
      <c r="G2424" s="91"/>
      <c r="H2424" s="89"/>
      <c r="I2424" s="508"/>
      <c r="J2424" s="481"/>
      <c r="K2424" s="483"/>
      <c r="L2424" s="487"/>
      <c r="M2424" s="483"/>
      <c r="N2424" s="485"/>
      <c r="O2424" s="486"/>
      <c r="P2424" s="457"/>
    </row>
    <row r="2425" spans="1:16" ht="15.75" x14ac:dyDescent="0.2">
      <c r="A2425" s="467" t="s">
        <v>1667</v>
      </c>
      <c r="B2425" s="42" t="s">
        <v>1043</v>
      </c>
      <c r="C2425" s="466" t="s">
        <v>1422</v>
      </c>
      <c r="D2425" s="39" t="s">
        <v>58</v>
      </c>
      <c r="E2425" s="479">
        <v>100</v>
      </c>
      <c r="F2425" s="154">
        <v>16.055555555555557</v>
      </c>
      <c r="G2425" s="91"/>
      <c r="H2425" s="89"/>
      <c r="I2425" s="508"/>
      <c r="J2425" s="489"/>
      <c r="K2425" s="490"/>
      <c r="L2425" s="487"/>
      <c r="M2425" s="491"/>
      <c r="N2425" s="492"/>
      <c r="O2425" s="486"/>
      <c r="P2425" s="457"/>
    </row>
    <row r="2426" spans="1:16" ht="15.75" x14ac:dyDescent="0.2">
      <c r="A2426" s="467" t="s">
        <v>1667</v>
      </c>
      <c r="B2426" s="42" t="s">
        <v>1043</v>
      </c>
      <c r="C2426" s="466" t="s">
        <v>1422</v>
      </c>
      <c r="D2426" s="39" t="s">
        <v>20</v>
      </c>
      <c r="E2426" s="479">
        <v>160</v>
      </c>
      <c r="F2426" s="154">
        <v>101.11111111111111</v>
      </c>
      <c r="G2426" s="91"/>
      <c r="H2426" s="89"/>
      <c r="I2426" s="508"/>
      <c r="J2426" s="481"/>
      <c r="K2426" s="483"/>
      <c r="L2426" s="487"/>
      <c r="M2426" s="483"/>
      <c r="N2426" s="485"/>
      <c r="O2426" s="486"/>
      <c r="P2426" s="457"/>
    </row>
    <row r="2427" spans="1:16" ht="15.75" x14ac:dyDescent="0.2">
      <c r="A2427" s="467" t="s">
        <v>1667</v>
      </c>
      <c r="B2427" s="42" t="s">
        <v>1043</v>
      </c>
      <c r="C2427" s="466" t="s">
        <v>1422</v>
      </c>
      <c r="D2427" s="39" t="s">
        <v>111</v>
      </c>
      <c r="E2427" s="479">
        <v>160</v>
      </c>
      <c r="F2427" s="154">
        <v>96</v>
      </c>
      <c r="G2427" s="91"/>
      <c r="H2427" s="89"/>
      <c r="I2427" s="508"/>
      <c r="J2427" s="493"/>
      <c r="K2427" s="494"/>
      <c r="L2427" s="487"/>
      <c r="M2427" s="494"/>
      <c r="N2427" s="495"/>
      <c r="O2427" s="486"/>
      <c r="P2427" s="457"/>
    </row>
    <row r="2428" spans="1:16" ht="15.75" x14ac:dyDescent="0.2">
      <c r="A2428" s="467" t="s">
        <v>1667</v>
      </c>
      <c r="B2428" s="42" t="s">
        <v>1043</v>
      </c>
      <c r="C2428" s="466" t="s">
        <v>1422</v>
      </c>
      <c r="D2428" s="39" t="s">
        <v>93</v>
      </c>
      <c r="E2428" s="479">
        <v>160</v>
      </c>
      <c r="F2428" s="154">
        <v>18</v>
      </c>
      <c r="G2428" s="91"/>
      <c r="H2428" s="89"/>
      <c r="I2428" s="508"/>
      <c r="J2428" s="481"/>
      <c r="K2428" s="483"/>
      <c r="L2428" s="484"/>
      <c r="M2428" s="483"/>
      <c r="N2428" s="485"/>
      <c r="O2428" s="486"/>
      <c r="P2428" s="457"/>
    </row>
    <row r="2429" spans="1:16" ht="15.75" x14ac:dyDescent="0.2">
      <c r="A2429" s="467" t="s">
        <v>1667</v>
      </c>
      <c r="B2429" s="42" t="s">
        <v>1043</v>
      </c>
      <c r="C2429" s="466" t="s">
        <v>1422</v>
      </c>
      <c r="D2429" s="39" t="s">
        <v>52</v>
      </c>
      <c r="E2429" s="479">
        <v>400</v>
      </c>
      <c r="F2429" s="154">
        <v>23</v>
      </c>
      <c r="G2429" s="91"/>
      <c r="H2429" s="472"/>
      <c r="I2429" s="507"/>
      <c r="J2429" s="481"/>
      <c r="K2429" s="483"/>
      <c r="L2429" s="487"/>
      <c r="M2429" s="483"/>
      <c r="N2429" s="485"/>
      <c r="O2429" s="486"/>
      <c r="P2429" s="457"/>
    </row>
    <row r="2430" spans="1:16" ht="15.75" x14ac:dyDescent="0.2">
      <c r="A2430" s="467" t="s">
        <v>1667</v>
      </c>
      <c r="B2430" s="42" t="s">
        <v>1043</v>
      </c>
      <c r="C2430" s="466" t="s">
        <v>1422</v>
      </c>
      <c r="D2430" s="39" t="s">
        <v>53</v>
      </c>
      <c r="E2430" s="479">
        <v>200</v>
      </c>
      <c r="F2430" s="154">
        <v>175.44444444444446</v>
      </c>
      <c r="G2430" s="91"/>
      <c r="H2430" s="89"/>
      <c r="I2430" s="508"/>
      <c r="J2430" s="493"/>
      <c r="K2430" s="494"/>
      <c r="L2430" s="487"/>
      <c r="M2430" s="494"/>
      <c r="N2430" s="495"/>
      <c r="O2430" s="486"/>
      <c r="P2430" s="457"/>
    </row>
    <row r="2431" spans="1:16" ht="15.75" x14ac:dyDescent="0.2">
      <c r="A2431" s="467" t="s">
        <v>1667</v>
      </c>
      <c r="B2431" s="42" t="s">
        <v>1043</v>
      </c>
      <c r="C2431" s="466" t="s">
        <v>1422</v>
      </c>
      <c r="D2431" s="39" t="s">
        <v>114</v>
      </c>
      <c r="E2431" s="479">
        <v>400</v>
      </c>
      <c r="F2431" s="154">
        <v>45.222222222222172</v>
      </c>
      <c r="G2431" s="91"/>
      <c r="H2431" s="89"/>
      <c r="I2431" s="508"/>
      <c r="J2431" s="496"/>
      <c r="K2431" s="497"/>
      <c r="L2431" s="484"/>
      <c r="M2431" s="497"/>
      <c r="N2431" s="498"/>
      <c r="O2431" s="486"/>
      <c r="P2431" s="457"/>
    </row>
    <row r="2432" spans="1:16" ht="15.75" x14ac:dyDescent="0.2">
      <c r="A2432" s="467" t="s">
        <v>1667</v>
      </c>
      <c r="B2432" s="42" t="s">
        <v>1043</v>
      </c>
      <c r="C2432" s="466" t="s">
        <v>1422</v>
      </c>
      <c r="D2432" s="39" t="s">
        <v>82</v>
      </c>
      <c r="E2432" s="479">
        <v>160</v>
      </c>
      <c r="F2432" s="154">
        <v>26.666666666666657</v>
      </c>
      <c r="G2432" s="91"/>
      <c r="H2432" s="89"/>
      <c r="I2432" s="508"/>
      <c r="J2432" s="496"/>
      <c r="K2432" s="497"/>
      <c r="L2432" s="484"/>
      <c r="M2432" s="497"/>
      <c r="N2432" s="498"/>
      <c r="O2432" s="486"/>
      <c r="P2432" s="457"/>
    </row>
    <row r="2433" spans="1:16" ht="15.75" x14ac:dyDescent="0.2">
      <c r="A2433" s="467" t="s">
        <v>1667</v>
      </c>
      <c r="B2433" s="42" t="s">
        <v>1043</v>
      </c>
      <c r="C2433" s="466" t="s">
        <v>1422</v>
      </c>
      <c r="D2433" s="39" t="s">
        <v>115</v>
      </c>
      <c r="E2433" s="479">
        <v>160</v>
      </c>
      <c r="F2433" s="154">
        <v>70.8888888888889</v>
      </c>
      <c r="G2433" s="91"/>
      <c r="H2433" s="89"/>
      <c r="I2433" s="508"/>
      <c r="J2433" s="481"/>
      <c r="K2433" s="483"/>
      <c r="L2433" s="487"/>
      <c r="M2433" s="483"/>
      <c r="N2433" s="485"/>
      <c r="O2433" s="486"/>
      <c r="P2433" s="457"/>
    </row>
    <row r="2434" spans="1:16" ht="15.75" x14ac:dyDescent="0.2">
      <c r="A2434" s="467" t="s">
        <v>1667</v>
      </c>
      <c r="B2434" s="42" t="s">
        <v>1043</v>
      </c>
      <c r="C2434" s="466" t="s">
        <v>1422</v>
      </c>
      <c r="D2434" s="39" t="s">
        <v>122</v>
      </c>
      <c r="E2434" s="479">
        <v>400</v>
      </c>
      <c r="F2434" s="154">
        <v>371</v>
      </c>
      <c r="G2434" s="91"/>
      <c r="H2434" s="89"/>
      <c r="I2434" s="508"/>
      <c r="J2434" s="481"/>
      <c r="K2434" s="483"/>
      <c r="L2434" s="487"/>
      <c r="M2434" s="483"/>
      <c r="N2434" s="485"/>
      <c r="O2434" s="486"/>
      <c r="P2434" s="457"/>
    </row>
    <row r="2435" spans="1:16" ht="18" customHeight="1" x14ac:dyDescent="0.2">
      <c r="A2435" s="467" t="s">
        <v>1667</v>
      </c>
      <c r="B2435" s="42" t="s">
        <v>1043</v>
      </c>
      <c r="C2435" s="466" t="s">
        <v>1422</v>
      </c>
      <c r="D2435" s="39" t="s">
        <v>63</v>
      </c>
      <c r="E2435" s="479">
        <v>630</v>
      </c>
      <c r="F2435" s="154">
        <v>575.11111111111109</v>
      </c>
      <c r="G2435" s="91" t="s">
        <v>402</v>
      </c>
      <c r="H2435" s="89"/>
      <c r="I2435" s="508"/>
      <c r="J2435" s="481"/>
      <c r="K2435" s="483"/>
      <c r="L2435" s="484"/>
      <c r="M2435" s="483"/>
      <c r="N2435" s="485"/>
      <c r="O2435" s="486"/>
      <c r="P2435" s="457"/>
    </row>
    <row r="2436" spans="1:16" ht="15.75" x14ac:dyDescent="0.2">
      <c r="A2436" s="467" t="s">
        <v>1667</v>
      </c>
      <c r="B2436" s="42" t="s">
        <v>1043</v>
      </c>
      <c r="C2436" s="466" t="s">
        <v>1422</v>
      </c>
      <c r="D2436" s="39" t="s">
        <v>59</v>
      </c>
      <c r="E2436" s="479">
        <v>160</v>
      </c>
      <c r="F2436" s="154">
        <v>160</v>
      </c>
      <c r="G2436" s="91"/>
      <c r="H2436" s="89"/>
      <c r="I2436" s="508"/>
      <c r="J2436" s="493"/>
      <c r="K2436" s="494"/>
      <c r="L2436" s="487"/>
      <c r="M2436" s="494"/>
      <c r="N2436" s="495"/>
      <c r="O2436" s="486"/>
      <c r="P2436" s="457"/>
    </row>
    <row r="2437" spans="1:16" ht="15.75" x14ac:dyDescent="0.2">
      <c r="A2437" s="467" t="s">
        <v>1667</v>
      </c>
      <c r="B2437" s="42" t="s">
        <v>1043</v>
      </c>
      <c r="C2437" s="466" t="s">
        <v>1422</v>
      </c>
      <c r="D2437" s="39" t="s">
        <v>75</v>
      </c>
      <c r="E2437" s="479">
        <v>160</v>
      </c>
      <c r="F2437" s="154">
        <v>155.16666666666666</v>
      </c>
      <c r="G2437" s="91"/>
      <c r="H2437" s="89"/>
      <c r="I2437" s="508"/>
      <c r="J2437" s="481"/>
      <c r="K2437" s="483"/>
      <c r="L2437" s="487"/>
      <c r="M2437" s="483"/>
      <c r="N2437" s="485"/>
      <c r="O2437" s="486"/>
      <c r="P2437" s="457"/>
    </row>
    <row r="2438" spans="1:16" ht="15.75" x14ac:dyDescent="0.2">
      <c r="A2438" s="467" t="s">
        <v>1667</v>
      </c>
      <c r="B2438" s="42" t="s">
        <v>1043</v>
      </c>
      <c r="C2438" s="466" t="s">
        <v>1422</v>
      </c>
      <c r="D2438" s="39" t="s">
        <v>96</v>
      </c>
      <c r="E2438" s="479">
        <v>250</v>
      </c>
      <c r="F2438" s="154">
        <v>238</v>
      </c>
      <c r="G2438" s="91"/>
      <c r="H2438" s="89"/>
      <c r="I2438" s="508"/>
      <c r="J2438" s="481"/>
      <c r="K2438" s="483"/>
      <c r="L2438" s="487"/>
      <c r="M2438" s="483"/>
      <c r="N2438" s="485"/>
      <c r="O2438" s="486"/>
      <c r="P2438" s="457"/>
    </row>
    <row r="2439" spans="1:16" ht="15.75" x14ac:dyDescent="0.2">
      <c r="A2439" s="467" t="s">
        <v>1667</v>
      </c>
      <c r="B2439" s="42" t="s">
        <v>1043</v>
      </c>
      <c r="C2439" s="466" t="s">
        <v>1422</v>
      </c>
      <c r="D2439" s="39" t="s">
        <v>97</v>
      </c>
      <c r="E2439" s="479">
        <v>500</v>
      </c>
      <c r="F2439" s="154">
        <v>183.33333333333331</v>
      </c>
      <c r="G2439" s="91"/>
      <c r="H2439" s="89"/>
      <c r="I2439" s="508"/>
      <c r="J2439" s="481"/>
      <c r="K2439" s="483"/>
      <c r="L2439" s="487"/>
      <c r="M2439" s="483"/>
      <c r="N2439" s="485"/>
      <c r="O2439" s="486"/>
      <c r="P2439" s="457"/>
    </row>
    <row r="2440" spans="1:16" ht="15.75" x14ac:dyDescent="0.2">
      <c r="A2440" s="467" t="s">
        <v>1667</v>
      </c>
      <c r="B2440" s="42" t="s">
        <v>1043</v>
      </c>
      <c r="C2440" s="466" t="s">
        <v>1422</v>
      </c>
      <c r="D2440" s="39" t="s">
        <v>46</v>
      </c>
      <c r="E2440" s="479">
        <v>100</v>
      </c>
      <c r="F2440" s="154">
        <v>77.777777777777771</v>
      </c>
      <c r="G2440" s="91"/>
      <c r="H2440" s="89"/>
      <c r="I2440" s="508"/>
      <c r="J2440" s="489"/>
      <c r="K2440" s="490"/>
      <c r="L2440" s="484"/>
      <c r="M2440" s="491"/>
      <c r="N2440" s="492"/>
      <c r="O2440" s="486"/>
      <c r="P2440" s="457"/>
    </row>
    <row r="2441" spans="1:16" ht="16.5" thickBot="1" x14ac:dyDescent="0.25">
      <c r="A2441" s="96" t="s">
        <v>1667</v>
      </c>
      <c r="B2441" s="42" t="s">
        <v>1043</v>
      </c>
      <c r="C2441" s="466" t="s">
        <v>1422</v>
      </c>
      <c r="D2441" s="39" t="s">
        <v>135</v>
      </c>
      <c r="E2441" s="479">
        <v>400</v>
      </c>
      <c r="F2441" s="154">
        <v>330.16666666666663</v>
      </c>
      <c r="G2441" s="91"/>
      <c r="H2441" s="89"/>
      <c r="I2441" s="508"/>
      <c r="J2441" s="481"/>
      <c r="K2441" s="483"/>
      <c r="L2441" s="487"/>
      <c r="M2441" s="483"/>
      <c r="N2441" s="485"/>
      <c r="O2441" s="486"/>
      <c r="P2441" s="457"/>
    </row>
    <row r="2442" spans="1:16" ht="16.5" thickBot="1" x14ac:dyDescent="0.25">
      <c r="A2442" s="467" t="s">
        <v>1666</v>
      </c>
      <c r="B2442" s="42" t="s">
        <v>1043</v>
      </c>
      <c r="C2442" s="79" t="s">
        <v>1422</v>
      </c>
      <c r="D2442" s="80" t="s">
        <v>136</v>
      </c>
      <c r="E2442" s="79">
        <v>100</v>
      </c>
      <c r="F2442" s="154">
        <v>38.444444444444436</v>
      </c>
      <c r="G2442" s="91"/>
      <c r="H2442" s="89"/>
      <c r="I2442" s="508"/>
      <c r="J2442" s="499"/>
      <c r="K2442" s="500"/>
      <c r="L2442" s="487"/>
      <c r="M2442" s="500"/>
      <c r="N2442" s="501"/>
      <c r="O2442" s="502"/>
      <c r="P2442" s="457"/>
    </row>
    <row r="2443" spans="1:16" ht="15.75" x14ac:dyDescent="0.2">
      <c r="A2443" s="467" t="s">
        <v>1666</v>
      </c>
      <c r="B2443" s="42" t="s">
        <v>1043</v>
      </c>
      <c r="C2443" s="466" t="s">
        <v>1422</v>
      </c>
      <c r="D2443" s="39" t="s">
        <v>113</v>
      </c>
      <c r="E2443" s="479">
        <v>160</v>
      </c>
      <c r="F2443" s="154">
        <v>147</v>
      </c>
      <c r="G2443" s="91"/>
      <c r="H2443" s="89"/>
      <c r="I2443" s="508"/>
      <c r="J2443" s="481"/>
      <c r="K2443" s="483"/>
      <c r="L2443" s="487"/>
      <c r="M2443" s="483"/>
      <c r="N2443" s="485"/>
      <c r="O2443" s="486"/>
      <c r="P2443" s="457"/>
    </row>
    <row r="2444" spans="1:16" ht="15.75" x14ac:dyDescent="0.2">
      <c r="A2444" s="467" t="s">
        <v>1665</v>
      </c>
      <c r="B2444" s="42" t="s">
        <v>1043</v>
      </c>
      <c r="C2444" s="466" t="s">
        <v>1422</v>
      </c>
      <c r="D2444" s="39" t="s">
        <v>52</v>
      </c>
      <c r="E2444" s="479">
        <v>100</v>
      </c>
      <c r="F2444" s="154">
        <v>69.583333333333329</v>
      </c>
      <c r="G2444" s="91"/>
      <c r="H2444" s="89"/>
      <c r="I2444" s="508"/>
      <c r="J2444" s="481"/>
      <c r="K2444" s="483"/>
      <c r="L2444" s="487"/>
      <c r="M2444" s="483"/>
      <c r="N2444" s="485"/>
      <c r="O2444" s="486"/>
      <c r="P2444" s="457"/>
    </row>
    <row r="2445" spans="1:16" ht="15.75" x14ac:dyDescent="0.2">
      <c r="A2445" s="467" t="s">
        <v>1665</v>
      </c>
      <c r="B2445" s="42" t="s">
        <v>1043</v>
      </c>
      <c r="C2445" s="466" t="s">
        <v>1422</v>
      </c>
      <c r="D2445" s="39" t="s">
        <v>82</v>
      </c>
      <c r="E2445" s="479">
        <v>250</v>
      </c>
      <c r="F2445" s="154">
        <v>162.33333333333331</v>
      </c>
      <c r="G2445" s="91"/>
      <c r="H2445" s="89"/>
      <c r="I2445" s="508"/>
      <c r="J2445" s="481"/>
      <c r="K2445" s="483"/>
      <c r="L2445" s="487"/>
      <c r="M2445" s="483"/>
      <c r="N2445" s="485"/>
      <c r="O2445" s="486"/>
      <c r="P2445" s="457"/>
    </row>
    <row r="2446" spans="1:16" ht="15.75" x14ac:dyDescent="0.2">
      <c r="A2446" s="467" t="s">
        <v>1665</v>
      </c>
      <c r="B2446" s="42" t="s">
        <v>1043</v>
      </c>
      <c r="C2446" s="466" t="s">
        <v>1422</v>
      </c>
      <c r="D2446" s="39" t="s">
        <v>83</v>
      </c>
      <c r="E2446" s="479">
        <v>400</v>
      </c>
      <c r="F2446" s="154">
        <v>248.5</v>
      </c>
      <c r="G2446" s="91"/>
      <c r="H2446" s="89"/>
      <c r="I2446" s="508"/>
      <c r="J2446" s="481"/>
      <c r="K2446" s="483"/>
      <c r="L2446" s="487"/>
      <c r="M2446" s="483"/>
      <c r="N2446" s="485"/>
      <c r="O2446" s="486"/>
      <c r="P2446" s="457"/>
    </row>
    <row r="2447" spans="1:16" ht="15.75" x14ac:dyDescent="0.2">
      <c r="A2447" s="467" t="s">
        <v>1665</v>
      </c>
      <c r="B2447" s="42" t="s">
        <v>1043</v>
      </c>
      <c r="C2447" s="466" t="s">
        <v>1422</v>
      </c>
      <c r="D2447" s="39" t="s">
        <v>120</v>
      </c>
      <c r="E2447" s="479">
        <v>100</v>
      </c>
      <c r="F2447" s="154">
        <v>85.5</v>
      </c>
      <c r="G2447" s="91"/>
      <c r="H2447" s="89"/>
      <c r="I2447" s="508"/>
      <c r="J2447" s="481"/>
      <c r="K2447" s="483"/>
      <c r="L2447" s="487"/>
      <c r="M2447" s="483"/>
      <c r="N2447" s="485"/>
      <c r="O2447" s="486"/>
      <c r="P2447" s="457"/>
    </row>
    <row r="2448" spans="1:16" ht="15.75" x14ac:dyDescent="0.2">
      <c r="A2448" s="467" t="s">
        <v>1665</v>
      </c>
      <c r="B2448" s="42" t="s">
        <v>1043</v>
      </c>
      <c r="C2448" s="466" t="s">
        <v>1422</v>
      </c>
      <c r="D2448" s="39" t="s">
        <v>68</v>
      </c>
      <c r="E2448" s="479">
        <v>250</v>
      </c>
      <c r="F2448" s="154">
        <v>22.166666666666686</v>
      </c>
      <c r="G2448" s="91"/>
      <c r="H2448" s="89"/>
      <c r="I2448" s="508"/>
      <c r="J2448" s="481"/>
      <c r="K2448" s="483"/>
      <c r="L2448" s="487"/>
      <c r="M2448" s="483"/>
      <c r="N2448" s="485"/>
      <c r="O2448" s="486"/>
      <c r="P2448" s="457"/>
    </row>
    <row r="2449" spans="1:16" ht="15.75" x14ac:dyDescent="0.2">
      <c r="A2449" s="467" t="s">
        <v>1663</v>
      </c>
      <c r="B2449" s="42" t="s">
        <v>1043</v>
      </c>
      <c r="C2449" s="466" t="s">
        <v>1422</v>
      </c>
      <c r="D2449" s="39" t="s">
        <v>69</v>
      </c>
      <c r="E2449" s="479">
        <v>250</v>
      </c>
      <c r="F2449" s="154">
        <v>72.222222222222229</v>
      </c>
      <c r="G2449" s="91"/>
      <c r="H2449" s="89"/>
      <c r="I2449" s="508"/>
      <c r="J2449" s="481"/>
      <c r="K2449" s="483"/>
      <c r="L2449" s="487"/>
      <c r="M2449" s="483"/>
      <c r="N2449" s="485"/>
      <c r="O2449" s="486"/>
      <c r="P2449" s="457"/>
    </row>
    <row r="2450" spans="1:16" ht="15.75" x14ac:dyDescent="0.2">
      <c r="A2450" s="467" t="s">
        <v>1663</v>
      </c>
      <c r="B2450" s="42" t="s">
        <v>1043</v>
      </c>
      <c r="C2450" s="466" t="s">
        <v>1422</v>
      </c>
      <c r="D2450" s="39" t="s">
        <v>59</v>
      </c>
      <c r="E2450" s="479">
        <v>160</v>
      </c>
      <c r="F2450" s="154">
        <v>117.66666666666666</v>
      </c>
      <c r="G2450" s="91"/>
      <c r="H2450" s="89"/>
      <c r="I2450" s="508"/>
      <c r="J2450" s="481"/>
      <c r="K2450" s="483"/>
      <c r="L2450" s="487"/>
      <c r="M2450" s="483"/>
      <c r="N2450" s="485"/>
      <c r="O2450" s="486"/>
      <c r="P2450" s="457"/>
    </row>
    <row r="2451" spans="1:16" ht="15.75" x14ac:dyDescent="0.2">
      <c r="A2451" s="467" t="s">
        <v>1663</v>
      </c>
      <c r="B2451" s="42" t="s">
        <v>1043</v>
      </c>
      <c r="C2451" s="466" t="s">
        <v>1422</v>
      </c>
      <c r="D2451" s="39" t="s">
        <v>92</v>
      </c>
      <c r="E2451" s="479">
        <v>250</v>
      </c>
      <c r="F2451" s="154">
        <v>178</v>
      </c>
      <c r="G2451" s="91"/>
      <c r="H2451" s="89"/>
      <c r="I2451" s="508"/>
      <c r="J2451" s="481"/>
      <c r="K2451" s="483"/>
      <c r="L2451" s="487"/>
      <c r="M2451" s="483"/>
      <c r="N2451" s="485"/>
      <c r="O2451" s="486"/>
      <c r="P2451" s="457"/>
    </row>
    <row r="2452" spans="1:16" ht="15.75" x14ac:dyDescent="0.2">
      <c r="A2452" s="467" t="s">
        <v>1663</v>
      </c>
      <c r="B2452" s="42" t="s">
        <v>1043</v>
      </c>
      <c r="C2452" s="466" t="s">
        <v>1422</v>
      </c>
      <c r="D2452" s="39" t="s">
        <v>20</v>
      </c>
      <c r="E2452" s="479">
        <v>100</v>
      </c>
      <c r="F2452" s="154">
        <v>160</v>
      </c>
      <c r="G2452" s="91"/>
      <c r="H2452" s="89"/>
      <c r="I2452" s="508"/>
      <c r="J2452" s="481"/>
      <c r="K2452" s="483"/>
      <c r="L2452" s="484"/>
      <c r="M2452" s="483"/>
      <c r="N2452" s="485"/>
      <c r="O2452" s="486"/>
      <c r="P2452" s="457"/>
    </row>
    <row r="2453" spans="1:16" ht="15.75" x14ac:dyDescent="0.2">
      <c r="A2453" s="467" t="s">
        <v>1664</v>
      </c>
      <c r="B2453" s="42" t="s">
        <v>1043</v>
      </c>
      <c r="C2453" s="466" t="s">
        <v>1422</v>
      </c>
      <c r="D2453" s="39" t="s">
        <v>36</v>
      </c>
      <c r="E2453" s="479">
        <v>400</v>
      </c>
      <c r="F2453" s="154">
        <v>110.66666666666663</v>
      </c>
      <c r="G2453" s="91"/>
      <c r="H2453" s="89"/>
      <c r="I2453" s="508"/>
      <c r="J2453" s="489"/>
      <c r="K2453" s="490"/>
      <c r="L2453" s="487"/>
      <c r="M2453" s="491"/>
      <c r="N2453" s="492"/>
      <c r="O2453" s="486"/>
      <c r="P2453" s="457"/>
    </row>
    <row r="2454" spans="1:16" ht="15.75" x14ac:dyDescent="0.2">
      <c r="A2454" s="467" t="s">
        <v>1663</v>
      </c>
      <c r="B2454" s="42" t="s">
        <v>1043</v>
      </c>
      <c r="C2454" s="466" t="s">
        <v>1422</v>
      </c>
      <c r="D2454" s="39" t="s">
        <v>108</v>
      </c>
      <c r="E2454" s="479">
        <v>100</v>
      </c>
      <c r="F2454" s="154">
        <v>57.999999999999993</v>
      </c>
      <c r="G2454" s="91"/>
      <c r="H2454" s="89"/>
      <c r="I2454" s="508"/>
      <c r="J2454" s="481"/>
      <c r="K2454" s="483"/>
      <c r="L2454" s="487"/>
      <c r="M2454" s="483"/>
      <c r="N2454" s="485"/>
      <c r="O2454" s="486"/>
      <c r="P2454" s="457"/>
    </row>
    <row r="2455" spans="1:16" ht="15.75" x14ac:dyDescent="0.2">
      <c r="A2455" s="467" t="s">
        <v>1663</v>
      </c>
      <c r="B2455" s="42" t="s">
        <v>1043</v>
      </c>
      <c r="C2455" s="466" t="s">
        <v>1422</v>
      </c>
      <c r="D2455" s="39" t="s">
        <v>128</v>
      </c>
      <c r="E2455" s="479">
        <v>160</v>
      </c>
      <c r="F2455" s="154">
        <v>123.16666666666666</v>
      </c>
      <c r="G2455" s="91"/>
      <c r="H2455" s="89"/>
      <c r="I2455" s="508"/>
      <c r="J2455" s="481"/>
      <c r="K2455" s="483"/>
      <c r="L2455" s="487"/>
      <c r="M2455" s="483"/>
      <c r="N2455" s="485"/>
      <c r="O2455" s="486"/>
      <c r="P2455" s="457"/>
    </row>
    <row r="2456" spans="1:16" ht="15.75" x14ac:dyDescent="0.2">
      <c r="A2456" s="467" t="s">
        <v>1663</v>
      </c>
      <c r="B2456" s="42" t="s">
        <v>1043</v>
      </c>
      <c r="C2456" s="466" t="s">
        <v>1422</v>
      </c>
      <c r="D2456" s="39" t="s">
        <v>87</v>
      </c>
      <c r="E2456" s="479">
        <v>100</v>
      </c>
      <c r="F2456" s="154">
        <v>95.944444444444443</v>
      </c>
      <c r="G2456" s="91"/>
      <c r="H2456" s="89"/>
      <c r="I2456" s="508"/>
      <c r="J2456" s="489"/>
      <c r="K2456" s="490"/>
      <c r="L2456" s="487"/>
      <c r="M2456" s="491"/>
      <c r="N2456" s="492"/>
      <c r="O2456" s="486"/>
      <c r="P2456" s="457"/>
    </row>
    <row r="2457" spans="1:16" ht="15.75" x14ac:dyDescent="0.2">
      <c r="A2457" s="467" t="s">
        <v>1661</v>
      </c>
      <c r="B2457" s="42" t="s">
        <v>1043</v>
      </c>
      <c r="C2457" s="466" t="s">
        <v>1422</v>
      </c>
      <c r="D2457" s="39" t="s">
        <v>139</v>
      </c>
      <c r="E2457" s="479">
        <v>250</v>
      </c>
      <c r="F2457" s="154">
        <v>181.22222222222223</v>
      </c>
      <c r="G2457" s="91"/>
      <c r="H2457" s="89"/>
      <c r="I2457" s="508"/>
      <c r="J2457" s="481"/>
      <c r="K2457" s="483"/>
      <c r="L2457" s="487"/>
      <c r="M2457" s="483"/>
      <c r="N2457" s="485"/>
      <c r="O2457" s="486"/>
      <c r="P2457" s="457"/>
    </row>
    <row r="2458" spans="1:16" ht="15.75" x14ac:dyDescent="0.2">
      <c r="A2458" s="467" t="s">
        <v>1662</v>
      </c>
      <c r="B2458" s="42" t="s">
        <v>1043</v>
      </c>
      <c r="C2458" s="466" t="s">
        <v>1422</v>
      </c>
      <c r="D2458" s="39" t="s">
        <v>111</v>
      </c>
      <c r="E2458" s="479">
        <v>100</v>
      </c>
      <c r="F2458" s="154">
        <v>54.222222222222214</v>
      </c>
      <c r="G2458" s="91"/>
      <c r="H2458" s="89"/>
      <c r="I2458" s="508"/>
      <c r="J2458" s="481"/>
      <c r="K2458" s="483"/>
      <c r="L2458" s="487"/>
      <c r="M2458" s="483"/>
      <c r="N2458" s="485"/>
      <c r="O2458" s="486"/>
      <c r="P2458" s="457"/>
    </row>
    <row r="2459" spans="1:16" ht="15.75" x14ac:dyDescent="0.2">
      <c r="A2459" s="467" t="s">
        <v>1433</v>
      </c>
      <c r="B2459" s="42" t="s">
        <v>1043</v>
      </c>
      <c r="C2459" s="466" t="s">
        <v>1422</v>
      </c>
      <c r="D2459" s="39" t="s">
        <v>39</v>
      </c>
      <c r="E2459" s="479">
        <v>250</v>
      </c>
      <c r="F2459" s="154">
        <v>225.08333333333334</v>
      </c>
      <c r="G2459" s="91"/>
      <c r="H2459" s="89"/>
      <c r="I2459" s="508"/>
      <c r="J2459" s="481"/>
      <c r="K2459" s="483"/>
      <c r="L2459" s="487"/>
      <c r="M2459" s="483"/>
      <c r="N2459" s="485"/>
      <c r="O2459" s="486"/>
      <c r="P2459" s="457"/>
    </row>
    <row r="2460" spans="1:16" ht="15.75" x14ac:dyDescent="0.2">
      <c r="A2460" s="467" t="s">
        <v>1661</v>
      </c>
      <c r="B2460" s="42" t="s">
        <v>1043</v>
      </c>
      <c r="C2460" s="466" t="s">
        <v>1422</v>
      </c>
      <c r="D2460" s="39" t="s">
        <v>118</v>
      </c>
      <c r="E2460" s="479">
        <v>100</v>
      </c>
      <c r="F2460" s="154">
        <v>84.222222222222229</v>
      </c>
      <c r="G2460" s="91"/>
      <c r="H2460" s="89"/>
      <c r="I2460" s="508"/>
      <c r="J2460" s="481"/>
      <c r="K2460" s="483"/>
      <c r="L2460" s="487"/>
      <c r="M2460" s="483"/>
      <c r="N2460" s="485"/>
      <c r="O2460" s="486"/>
      <c r="P2460" s="457"/>
    </row>
    <row r="2461" spans="1:16" ht="15" customHeight="1" x14ac:dyDescent="0.2">
      <c r="A2461" s="467" t="s">
        <v>1661</v>
      </c>
      <c r="B2461" s="42" t="s">
        <v>1043</v>
      </c>
      <c r="C2461" s="466" t="s">
        <v>1422</v>
      </c>
      <c r="D2461" s="39" t="s">
        <v>79</v>
      </c>
      <c r="E2461" s="479">
        <v>250</v>
      </c>
      <c r="F2461" s="154">
        <v>243.36111111111111</v>
      </c>
      <c r="G2461" s="91" t="s">
        <v>402</v>
      </c>
      <c r="H2461" s="89"/>
      <c r="I2461" s="508"/>
      <c r="J2461" s="481"/>
      <c r="K2461" s="483"/>
      <c r="L2461" s="487"/>
      <c r="M2461" s="483"/>
      <c r="N2461" s="485"/>
      <c r="O2461" s="486"/>
      <c r="P2461" s="457"/>
    </row>
    <row r="2462" spans="1:16" ht="15.75" x14ac:dyDescent="0.2">
      <c r="A2462" s="467" t="s">
        <v>1661</v>
      </c>
      <c r="B2462" s="42" t="s">
        <v>1043</v>
      </c>
      <c r="C2462" s="466" t="s">
        <v>1422</v>
      </c>
      <c r="D2462" s="39" t="s">
        <v>103</v>
      </c>
      <c r="E2462" s="479">
        <v>100</v>
      </c>
      <c r="F2462" s="154">
        <v>75</v>
      </c>
      <c r="G2462" s="91"/>
      <c r="H2462" s="472"/>
      <c r="I2462" s="507"/>
      <c r="J2462" s="481"/>
      <c r="K2462" s="483"/>
      <c r="L2462" s="487"/>
      <c r="M2462" s="483"/>
      <c r="N2462" s="485"/>
      <c r="O2462" s="486"/>
      <c r="P2462" s="457"/>
    </row>
    <row r="2463" spans="1:16" ht="15.75" x14ac:dyDescent="0.2">
      <c r="A2463" s="467" t="s">
        <v>1661</v>
      </c>
      <c r="B2463" s="42" t="s">
        <v>1043</v>
      </c>
      <c r="C2463" s="466" t="s">
        <v>1422</v>
      </c>
      <c r="D2463" s="39" t="s">
        <v>97</v>
      </c>
      <c r="E2463" s="479">
        <v>400</v>
      </c>
      <c r="F2463" s="154">
        <v>194.08333333333334</v>
      </c>
      <c r="G2463" s="91"/>
      <c r="H2463" s="89"/>
      <c r="I2463" s="508"/>
      <c r="J2463" s="481"/>
      <c r="K2463" s="483"/>
      <c r="L2463" s="487"/>
      <c r="M2463" s="483"/>
      <c r="N2463" s="485"/>
      <c r="O2463" s="486"/>
      <c r="P2463" s="457"/>
    </row>
    <row r="2464" spans="1:16" ht="15.75" x14ac:dyDescent="0.2">
      <c r="A2464" s="467" t="s">
        <v>1661</v>
      </c>
      <c r="B2464" s="42" t="s">
        <v>1043</v>
      </c>
      <c r="C2464" s="466" t="s">
        <v>1422</v>
      </c>
      <c r="D2464" s="39" t="s">
        <v>64</v>
      </c>
      <c r="E2464" s="479">
        <v>160</v>
      </c>
      <c r="F2464" s="154">
        <v>57.500000000000014</v>
      </c>
      <c r="G2464" s="91"/>
      <c r="H2464" s="89"/>
      <c r="I2464" s="508"/>
      <c r="J2464" s="481"/>
      <c r="K2464" s="483"/>
      <c r="L2464" s="487"/>
      <c r="M2464" s="483"/>
      <c r="N2464" s="485"/>
      <c r="O2464" s="486"/>
      <c r="P2464" s="457"/>
    </row>
    <row r="2465" spans="1:16" ht="15.75" x14ac:dyDescent="0.2">
      <c r="A2465" s="467" t="s">
        <v>1661</v>
      </c>
      <c r="B2465" s="42" t="s">
        <v>1043</v>
      </c>
      <c r="C2465" s="466" t="s">
        <v>1422</v>
      </c>
      <c r="D2465" s="39" t="s">
        <v>141</v>
      </c>
      <c r="E2465" s="479">
        <v>100</v>
      </c>
      <c r="F2465" s="154">
        <v>96.86666666666666</v>
      </c>
      <c r="G2465" s="91"/>
      <c r="H2465" s="89"/>
      <c r="I2465" s="508"/>
      <c r="J2465" s="481"/>
      <c r="K2465" s="483"/>
      <c r="L2465" s="487"/>
      <c r="M2465" s="483"/>
      <c r="N2465" s="485"/>
      <c r="O2465" s="486"/>
      <c r="P2465" s="457"/>
    </row>
    <row r="2466" spans="1:16" ht="15.75" x14ac:dyDescent="0.2">
      <c r="A2466" s="467" t="s">
        <v>1661</v>
      </c>
      <c r="B2466" s="42" t="s">
        <v>1043</v>
      </c>
      <c r="C2466" s="466" t="s">
        <v>1422</v>
      </c>
      <c r="D2466" s="39" t="s">
        <v>77</v>
      </c>
      <c r="E2466" s="479">
        <v>250</v>
      </c>
      <c r="F2466" s="154">
        <v>248.75</v>
      </c>
      <c r="G2466" s="91"/>
      <c r="H2466" s="89"/>
      <c r="I2466" s="508"/>
      <c r="J2466" s="489"/>
      <c r="K2466" s="490"/>
      <c r="L2466" s="487"/>
      <c r="M2466" s="491"/>
      <c r="N2466" s="492"/>
      <c r="O2466" s="486"/>
      <c r="P2466" s="457"/>
    </row>
    <row r="2467" spans="1:16" ht="15.75" x14ac:dyDescent="0.2">
      <c r="A2467" s="467" t="s">
        <v>1661</v>
      </c>
      <c r="B2467" s="42" t="s">
        <v>1043</v>
      </c>
      <c r="C2467" s="466" t="s">
        <v>1422</v>
      </c>
      <c r="D2467" s="39" t="s">
        <v>53</v>
      </c>
      <c r="E2467" s="479">
        <v>250</v>
      </c>
      <c r="F2467" s="154">
        <v>196.54166666666666</v>
      </c>
      <c r="G2467" s="91"/>
      <c r="H2467" s="89"/>
      <c r="I2467" s="508"/>
      <c r="J2467" s="481"/>
      <c r="K2467" s="483"/>
      <c r="L2467" s="487"/>
      <c r="M2467" s="483"/>
      <c r="N2467" s="485"/>
      <c r="O2467" s="486"/>
      <c r="P2467" s="457"/>
    </row>
    <row r="2468" spans="1:16" ht="15.75" x14ac:dyDescent="0.2">
      <c r="A2468" s="467" t="s">
        <v>1661</v>
      </c>
      <c r="B2468" s="42" t="s">
        <v>1043</v>
      </c>
      <c r="C2468" s="466" t="s">
        <v>1422</v>
      </c>
      <c r="D2468" s="39" t="s">
        <v>96</v>
      </c>
      <c r="E2468" s="479">
        <v>400</v>
      </c>
      <c r="F2468" s="154">
        <v>238.66666666666666</v>
      </c>
      <c r="G2468" s="91"/>
      <c r="H2468" s="89"/>
      <c r="I2468" s="508"/>
      <c r="J2468" s="481"/>
      <c r="K2468" s="483"/>
      <c r="L2468" s="487"/>
      <c r="M2468" s="483"/>
      <c r="N2468" s="485"/>
      <c r="O2468" s="486"/>
      <c r="P2468" s="457"/>
    </row>
    <row r="2469" spans="1:16" ht="15.75" x14ac:dyDescent="0.2">
      <c r="A2469" s="467" t="s">
        <v>1661</v>
      </c>
      <c r="B2469" s="42" t="s">
        <v>1043</v>
      </c>
      <c r="C2469" s="466" t="s">
        <v>1422</v>
      </c>
      <c r="D2469" s="39" t="s">
        <v>71</v>
      </c>
      <c r="E2469" s="479">
        <v>250</v>
      </c>
      <c r="F2469" s="154">
        <v>180.61111111111114</v>
      </c>
      <c r="G2469" s="91"/>
      <c r="H2469" s="89"/>
      <c r="I2469" s="508"/>
      <c r="J2469" s="489"/>
      <c r="K2469" s="490"/>
      <c r="L2469" s="487"/>
      <c r="M2469" s="491"/>
      <c r="N2469" s="492"/>
      <c r="O2469" s="486"/>
      <c r="P2469" s="457"/>
    </row>
    <row r="2470" spans="1:16" ht="15.75" x14ac:dyDescent="0.2">
      <c r="A2470" s="467" t="s">
        <v>1661</v>
      </c>
      <c r="B2470" s="42" t="s">
        <v>1043</v>
      </c>
      <c r="C2470" s="466" t="s">
        <v>1422</v>
      </c>
      <c r="D2470" s="39" t="s">
        <v>38</v>
      </c>
      <c r="E2470" s="479">
        <v>250</v>
      </c>
      <c r="F2470" s="154">
        <v>165.66666666666666</v>
      </c>
      <c r="G2470" s="91"/>
      <c r="H2470" s="89"/>
      <c r="I2470" s="508"/>
      <c r="J2470" s="481"/>
      <c r="K2470" s="483"/>
      <c r="L2470" s="487"/>
      <c r="M2470" s="483"/>
      <c r="N2470" s="485"/>
      <c r="O2470" s="486"/>
      <c r="P2470" s="457"/>
    </row>
    <row r="2471" spans="1:16" ht="15.75" x14ac:dyDescent="0.2">
      <c r="A2471" s="467" t="s">
        <v>1661</v>
      </c>
      <c r="B2471" s="42" t="s">
        <v>1043</v>
      </c>
      <c r="C2471" s="466" t="s">
        <v>1422</v>
      </c>
      <c r="D2471" s="39" t="s">
        <v>66</v>
      </c>
      <c r="E2471" s="479">
        <v>250</v>
      </c>
      <c r="F2471" s="154">
        <v>152.66666666666669</v>
      </c>
      <c r="G2471" s="91"/>
      <c r="H2471" s="89"/>
      <c r="I2471" s="508"/>
      <c r="J2471" s="481"/>
      <c r="K2471" s="483"/>
      <c r="L2471" s="484"/>
      <c r="M2471" s="483"/>
      <c r="N2471" s="485"/>
      <c r="O2471" s="486"/>
      <c r="P2471" s="457"/>
    </row>
    <row r="2472" spans="1:16" ht="16.5" thickBot="1" x14ac:dyDescent="0.25">
      <c r="A2472" s="96" t="s">
        <v>1661</v>
      </c>
      <c r="B2472" s="42" t="s">
        <v>1043</v>
      </c>
      <c r="C2472" s="466" t="s">
        <v>1422</v>
      </c>
      <c r="D2472" s="39" t="s">
        <v>144</v>
      </c>
      <c r="E2472" s="479">
        <v>100</v>
      </c>
      <c r="F2472" s="154">
        <v>36.333333333333329</v>
      </c>
      <c r="G2472" s="91"/>
      <c r="H2472" s="89"/>
      <c r="I2472" s="508"/>
      <c r="J2472" s="481"/>
      <c r="K2472" s="483"/>
      <c r="L2472" s="487"/>
      <c r="M2472" s="483"/>
      <c r="N2472" s="485"/>
      <c r="O2472" s="486"/>
      <c r="P2472" s="457"/>
    </row>
    <row r="2473" spans="1:16" ht="16.5" thickBot="1" x14ac:dyDescent="0.25">
      <c r="A2473" s="467" t="s">
        <v>1660</v>
      </c>
      <c r="B2473" s="42" t="s">
        <v>1043</v>
      </c>
      <c r="C2473" s="79" t="s">
        <v>1422</v>
      </c>
      <c r="D2473" s="80" t="s">
        <v>145</v>
      </c>
      <c r="E2473" s="79">
        <v>250</v>
      </c>
      <c r="F2473" s="154">
        <v>124.80277777777779</v>
      </c>
      <c r="G2473" s="91"/>
      <c r="H2473" s="89"/>
      <c r="I2473" s="508"/>
      <c r="J2473" s="481"/>
      <c r="K2473" s="483"/>
      <c r="L2473" s="487"/>
      <c r="M2473" s="483"/>
      <c r="N2473" s="485"/>
      <c r="O2473" s="486"/>
      <c r="P2473" s="457"/>
    </row>
    <row r="2474" spans="1:16" ht="15.75" x14ac:dyDescent="0.2">
      <c r="A2474" s="467" t="s">
        <v>1660</v>
      </c>
      <c r="B2474" s="42" t="s">
        <v>1043</v>
      </c>
      <c r="C2474" s="466" t="s">
        <v>1422</v>
      </c>
      <c r="D2474" s="39" t="s">
        <v>93</v>
      </c>
      <c r="E2474" s="479">
        <v>160</v>
      </c>
      <c r="F2474" s="154">
        <v>121.33333333333334</v>
      </c>
      <c r="G2474" s="91"/>
      <c r="H2474" s="89"/>
      <c r="I2474" s="508"/>
      <c r="J2474" s="481"/>
      <c r="K2474" s="483"/>
      <c r="L2474" s="487"/>
      <c r="M2474" s="483"/>
      <c r="N2474" s="485"/>
      <c r="O2474" s="486"/>
      <c r="P2474" s="457"/>
    </row>
    <row r="2475" spans="1:16" ht="15.75" x14ac:dyDescent="0.2">
      <c r="A2475" s="467" t="s">
        <v>1660</v>
      </c>
      <c r="B2475" s="42" t="s">
        <v>1043</v>
      </c>
      <c r="C2475" s="466" t="s">
        <v>1422</v>
      </c>
      <c r="D2475" s="39" t="s">
        <v>113</v>
      </c>
      <c r="E2475" s="479">
        <v>100</v>
      </c>
      <c r="F2475" s="154">
        <v>51.749999999999993</v>
      </c>
      <c r="G2475" s="91"/>
      <c r="H2475" s="89"/>
      <c r="I2475" s="508"/>
      <c r="J2475" s="481"/>
      <c r="K2475" s="483"/>
      <c r="L2475" s="487"/>
      <c r="M2475" s="483"/>
      <c r="N2475" s="485"/>
      <c r="O2475" s="486"/>
      <c r="P2475" s="457"/>
    </row>
    <row r="2476" spans="1:16" ht="15.75" x14ac:dyDescent="0.2">
      <c r="A2476" s="467" t="s">
        <v>1660</v>
      </c>
      <c r="B2476" s="42" t="s">
        <v>1043</v>
      </c>
      <c r="C2476" s="466" t="s">
        <v>1422</v>
      </c>
      <c r="D2476" s="39" t="s">
        <v>71</v>
      </c>
      <c r="E2476" s="479">
        <v>250</v>
      </c>
      <c r="F2476" s="154">
        <v>136.22222222222223</v>
      </c>
      <c r="G2476" s="91"/>
      <c r="H2476" s="89"/>
      <c r="I2476" s="508"/>
      <c r="J2476" s="481"/>
      <c r="K2476" s="483"/>
      <c r="L2476" s="487"/>
      <c r="M2476" s="483"/>
      <c r="N2476" s="485"/>
      <c r="O2476" s="486"/>
      <c r="P2476" s="457"/>
    </row>
    <row r="2477" spans="1:16" ht="15.75" x14ac:dyDescent="0.2">
      <c r="A2477" s="572" t="s">
        <v>1658</v>
      </c>
      <c r="B2477" s="42" t="s">
        <v>1043</v>
      </c>
      <c r="C2477" s="466" t="s">
        <v>1422</v>
      </c>
      <c r="D2477" s="39" t="s">
        <v>55</v>
      </c>
      <c r="E2477" s="479">
        <v>160</v>
      </c>
      <c r="F2477" s="154">
        <v>121.66666666666666</v>
      </c>
      <c r="G2477" s="91"/>
      <c r="H2477" s="89"/>
      <c r="I2477" s="508"/>
      <c r="J2477" s="481"/>
      <c r="K2477" s="483"/>
      <c r="L2477" s="484"/>
      <c r="M2477" s="483"/>
      <c r="N2477" s="485"/>
      <c r="O2477" s="486"/>
      <c r="P2477" s="457"/>
    </row>
    <row r="2478" spans="1:16" ht="15.75" x14ac:dyDescent="0.2">
      <c r="A2478" s="572" t="s">
        <v>1658</v>
      </c>
      <c r="B2478" s="42" t="s">
        <v>1043</v>
      </c>
      <c r="C2478" s="300" t="s">
        <v>1422</v>
      </c>
      <c r="D2478" s="81" t="s">
        <v>112</v>
      </c>
      <c r="E2478" s="300">
        <v>100</v>
      </c>
      <c r="F2478" s="154">
        <v>99.35</v>
      </c>
      <c r="G2478" s="91"/>
      <c r="H2478" s="89"/>
      <c r="I2478" s="508"/>
      <c r="J2478" s="481"/>
      <c r="K2478" s="483"/>
      <c r="L2478" s="487"/>
      <c r="M2478" s="483"/>
      <c r="N2478" s="485"/>
      <c r="O2478" s="486"/>
      <c r="P2478" s="457"/>
    </row>
    <row r="2479" spans="1:16" ht="15.75" x14ac:dyDescent="0.2">
      <c r="A2479" s="572" t="s">
        <v>1659</v>
      </c>
      <c r="B2479" s="42" t="s">
        <v>1043</v>
      </c>
      <c r="C2479" s="466" t="s">
        <v>1422</v>
      </c>
      <c r="D2479" s="39" t="s">
        <v>76</v>
      </c>
      <c r="E2479" s="479">
        <v>160</v>
      </c>
      <c r="F2479" s="154">
        <v>99.388888888888886</v>
      </c>
      <c r="G2479" s="91"/>
      <c r="H2479" s="89"/>
      <c r="I2479" s="508"/>
      <c r="J2479" s="481"/>
      <c r="K2479" s="483"/>
      <c r="L2479" s="487"/>
      <c r="M2479" s="483"/>
      <c r="N2479" s="485"/>
      <c r="O2479" s="486"/>
      <c r="P2479" s="457"/>
    </row>
    <row r="2480" spans="1:16" ht="15.75" x14ac:dyDescent="0.2">
      <c r="A2480" s="572" t="s">
        <v>1658</v>
      </c>
      <c r="B2480" s="42" t="s">
        <v>1043</v>
      </c>
      <c r="C2480" s="466" t="s">
        <v>1422</v>
      </c>
      <c r="D2480" s="39" t="s">
        <v>77</v>
      </c>
      <c r="E2480" s="479">
        <v>250</v>
      </c>
      <c r="F2480" s="154">
        <v>102.33333333333334</v>
      </c>
      <c r="G2480" s="91"/>
      <c r="H2480" s="89"/>
      <c r="I2480" s="508"/>
      <c r="J2480" s="481"/>
      <c r="K2480" s="483"/>
      <c r="L2480" s="487"/>
      <c r="M2480" s="483"/>
      <c r="N2480" s="485"/>
      <c r="O2480" s="486"/>
      <c r="P2480" s="457"/>
    </row>
    <row r="2481" spans="1:16" ht="15.75" x14ac:dyDescent="0.2">
      <c r="A2481" s="467" t="s">
        <v>1571</v>
      </c>
      <c r="B2481" s="42" t="s">
        <v>1043</v>
      </c>
      <c r="C2481" s="466" t="s">
        <v>1422</v>
      </c>
      <c r="D2481" s="39" t="s">
        <v>36</v>
      </c>
      <c r="E2481" s="479">
        <v>160</v>
      </c>
      <c r="F2481" s="154">
        <v>56</v>
      </c>
      <c r="G2481" s="91"/>
      <c r="H2481" s="89"/>
      <c r="I2481" s="508"/>
      <c r="J2481" s="481"/>
      <c r="K2481" s="483"/>
      <c r="L2481" s="487"/>
      <c r="M2481" s="483"/>
      <c r="N2481" s="485"/>
      <c r="O2481" s="486"/>
      <c r="P2481" s="457"/>
    </row>
    <row r="2482" spans="1:16" ht="15.75" x14ac:dyDescent="0.2">
      <c r="A2482" s="572" t="s">
        <v>1658</v>
      </c>
      <c r="B2482" s="42" t="s">
        <v>1043</v>
      </c>
      <c r="C2482" s="466" t="s">
        <v>1422</v>
      </c>
      <c r="D2482" s="39" t="s">
        <v>114</v>
      </c>
      <c r="E2482" s="479">
        <v>100</v>
      </c>
      <c r="F2482" s="154">
        <v>41.222222222222214</v>
      </c>
      <c r="G2482" s="91"/>
      <c r="H2482" s="89"/>
      <c r="I2482" s="508"/>
      <c r="J2482" s="481"/>
      <c r="K2482" s="483"/>
      <c r="L2482" s="487"/>
      <c r="M2482" s="483"/>
      <c r="N2482" s="485"/>
      <c r="O2482" s="486"/>
      <c r="P2482" s="457"/>
    </row>
    <row r="2483" spans="1:16" ht="15.75" x14ac:dyDescent="0.2">
      <c r="A2483" s="467" t="s">
        <v>1659</v>
      </c>
      <c r="B2483" s="42" t="s">
        <v>1043</v>
      </c>
      <c r="C2483" s="466" t="s">
        <v>1422</v>
      </c>
      <c r="D2483" s="39" t="s">
        <v>106</v>
      </c>
      <c r="E2483" s="479">
        <v>160</v>
      </c>
      <c r="F2483" s="154">
        <v>109.44444444444446</v>
      </c>
      <c r="G2483" s="91"/>
      <c r="H2483" s="89"/>
      <c r="I2483" s="508"/>
      <c r="J2483" s="481"/>
      <c r="K2483" s="483"/>
      <c r="L2483" s="487"/>
      <c r="M2483" s="483"/>
      <c r="N2483" s="485"/>
      <c r="O2483" s="486"/>
      <c r="P2483" s="457"/>
    </row>
    <row r="2484" spans="1:16" ht="15.75" x14ac:dyDescent="0.2">
      <c r="A2484" s="467" t="s">
        <v>1658</v>
      </c>
      <c r="B2484" s="42" t="s">
        <v>1043</v>
      </c>
      <c r="C2484" s="466" t="s">
        <v>1422</v>
      </c>
      <c r="D2484" s="39" t="s">
        <v>40</v>
      </c>
      <c r="E2484" s="479">
        <v>250</v>
      </c>
      <c r="F2484" s="154">
        <v>78.666666666666686</v>
      </c>
      <c r="G2484" s="91"/>
      <c r="H2484" s="89"/>
      <c r="I2484" s="508"/>
      <c r="J2484" s="481"/>
      <c r="K2484" s="483"/>
      <c r="L2484" s="487"/>
      <c r="M2484" s="483"/>
      <c r="N2484" s="485"/>
      <c r="O2484" s="486"/>
      <c r="P2484" s="457"/>
    </row>
    <row r="2485" spans="1:16" ht="15.75" x14ac:dyDescent="0.2">
      <c r="A2485" s="467" t="s">
        <v>1571</v>
      </c>
      <c r="B2485" s="42" t="s">
        <v>1043</v>
      </c>
      <c r="C2485" s="466" t="s">
        <v>1422</v>
      </c>
      <c r="D2485" s="39" t="s">
        <v>145</v>
      </c>
      <c r="E2485" s="479">
        <v>100</v>
      </c>
      <c r="F2485" s="154">
        <v>157.21666666666667</v>
      </c>
      <c r="G2485" s="91"/>
      <c r="H2485" s="89"/>
      <c r="I2485" s="508"/>
      <c r="J2485" s="481"/>
      <c r="K2485" s="483"/>
      <c r="L2485" s="487"/>
      <c r="M2485" s="483"/>
      <c r="N2485" s="485"/>
      <c r="O2485" s="486"/>
      <c r="P2485" s="457"/>
    </row>
    <row r="2486" spans="1:16" ht="15.75" x14ac:dyDescent="0.2">
      <c r="A2486" s="467" t="s">
        <v>1571</v>
      </c>
      <c r="B2486" s="42" t="s">
        <v>1043</v>
      </c>
      <c r="C2486" s="466" t="s">
        <v>1422</v>
      </c>
      <c r="D2486" s="39" t="s">
        <v>59</v>
      </c>
      <c r="E2486" s="479">
        <v>250</v>
      </c>
      <c r="F2486" s="154">
        <v>150.77777777777777</v>
      </c>
      <c r="G2486" s="91"/>
      <c r="H2486" s="89"/>
      <c r="I2486" s="508"/>
      <c r="J2486" s="481"/>
      <c r="K2486" s="483"/>
      <c r="L2486" s="487"/>
      <c r="M2486" s="483"/>
      <c r="N2486" s="485"/>
      <c r="O2486" s="486"/>
      <c r="P2486" s="457"/>
    </row>
    <row r="2487" spans="1:16" ht="15.75" x14ac:dyDescent="0.2">
      <c r="A2487" s="467" t="s">
        <v>1571</v>
      </c>
      <c r="B2487" s="42" t="s">
        <v>1043</v>
      </c>
      <c r="C2487" s="466" t="s">
        <v>1422</v>
      </c>
      <c r="D2487" s="39" t="s">
        <v>20</v>
      </c>
      <c r="E2487" s="479">
        <v>100</v>
      </c>
      <c r="F2487" s="154">
        <v>75.388888888888886</v>
      </c>
      <c r="G2487" s="91"/>
      <c r="H2487" s="89"/>
      <c r="I2487" s="508"/>
      <c r="J2487" s="481"/>
      <c r="K2487" s="483"/>
      <c r="L2487" s="487"/>
      <c r="M2487" s="483"/>
      <c r="N2487" s="485"/>
      <c r="O2487" s="486"/>
      <c r="P2487" s="457"/>
    </row>
    <row r="2488" spans="1:16" ht="15.75" x14ac:dyDescent="0.2">
      <c r="A2488" s="467" t="s">
        <v>1571</v>
      </c>
      <c r="B2488" s="42" t="s">
        <v>1043</v>
      </c>
      <c r="C2488" s="466" t="s">
        <v>1422</v>
      </c>
      <c r="D2488" s="39" t="s">
        <v>111</v>
      </c>
      <c r="E2488" s="479">
        <v>160</v>
      </c>
      <c r="F2488" s="154">
        <v>126.88888888888889</v>
      </c>
      <c r="G2488" s="91"/>
      <c r="H2488" s="89"/>
      <c r="I2488" s="508"/>
      <c r="J2488" s="481"/>
      <c r="K2488" s="483"/>
      <c r="L2488" s="487"/>
      <c r="M2488" s="483"/>
      <c r="N2488" s="485"/>
      <c r="O2488" s="486"/>
      <c r="P2488" s="457"/>
    </row>
    <row r="2489" spans="1:16" ht="21" customHeight="1" x14ac:dyDescent="0.2">
      <c r="A2489" s="467" t="s">
        <v>1571</v>
      </c>
      <c r="B2489" s="42" t="s">
        <v>1043</v>
      </c>
      <c r="C2489" s="466" t="s">
        <v>1422</v>
      </c>
      <c r="D2489" s="39" t="s">
        <v>93</v>
      </c>
      <c r="E2489" s="479">
        <v>400</v>
      </c>
      <c r="F2489" s="154">
        <v>227.11111111111111</v>
      </c>
      <c r="G2489" s="91" t="s">
        <v>398</v>
      </c>
      <c r="H2489" s="89"/>
      <c r="I2489" s="508"/>
      <c r="J2489" s="481"/>
      <c r="K2489" s="483"/>
      <c r="L2489" s="487"/>
      <c r="M2489" s="483"/>
      <c r="N2489" s="485"/>
      <c r="O2489" s="486"/>
      <c r="P2489" s="457"/>
    </row>
    <row r="2490" spans="1:16" ht="15.75" x14ac:dyDescent="0.2">
      <c r="A2490" s="467" t="s">
        <v>1571</v>
      </c>
      <c r="B2490" s="42" t="s">
        <v>1043</v>
      </c>
      <c r="C2490" s="466" t="s">
        <v>1422</v>
      </c>
      <c r="D2490" s="39" t="s">
        <v>94</v>
      </c>
      <c r="E2490" s="479">
        <v>100</v>
      </c>
      <c r="F2490" s="154">
        <v>99.886111111111106</v>
      </c>
      <c r="G2490" s="91"/>
      <c r="H2490" s="89"/>
      <c r="I2490" s="508"/>
      <c r="J2490" s="481"/>
      <c r="K2490" s="483"/>
      <c r="L2490" s="487"/>
      <c r="M2490" s="483"/>
      <c r="N2490" s="485"/>
      <c r="O2490" s="486"/>
      <c r="P2490" s="457"/>
    </row>
    <row r="2491" spans="1:16" ht="15.75" x14ac:dyDescent="0.2">
      <c r="A2491" s="467" t="s">
        <v>1571</v>
      </c>
      <c r="B2491" s="42" t="s">
        <v>1043</v>
      </c>
      <c r="C2491" s="466" t="s">
        <v>1422</v>
      </c>
      <c r="D2491" s="39" t="s">
        <v>104</v>
      </c>
      <c r="E2491" s="479">
        <v>160</v>
      </c>
      <c r="F2491" s="154">
        <v>155.55555555555554</v>
      </c>
      <c r="G2491" s="91"/>
      <c r="H2491" s="89"/>
      <c r="I2491" s="508"/>
      <c r="J2491" s="481"/>
      <c r="K2491" s="483"/>
      <c r="L2491" s="487"/>
      <c r="M2491" s="483"/>
      <c r="N2491" s="485"/>
      <c r="O2491" s="486"/>
      <c r="P2491" s="457"/>
    </row>
    <row r="2492" spans="1:16" ht="15.75" x14ac:dyDescent="0.2">
      <c r="A2492" s="467" t="s">
        <v>1571</v>
      </c>
      <c r="B2492" s="42" t="s">
        <v>1043</v>
      </c>
      <c r="C2492" s="466" t="s">
        <v>1422</v>
      </c>
      <c r="D2492" s="39" t="s">
        <v>64</v>
      </c>
      <c r="E2492" s="479">
        <v>100</v>
      </c>
      <c r="F2492" s="154">
        <v>98.333333333333329</v>
      </c>
      <c r="G2492" s="91"/>
      <c r="H2492" s="89"/>
      <c r="I2492" s="508"/>
      <c r="J2492" s="481"/>
      <c r="K2492" s="483"/>
      <c r="L2492" s="487"/>
      <c r="M2492" s="483"/>
      <c r="N2492" s="485"/>
      <c r="O2492" s="486"/>
      <c r="P2492" s="457"/>
    </row>
    <row r="2493" spans="1:16" ht="15.75" x14ac:dyDescent="0.2">
      <c r="A2493" s="467" t="s">
        <v>1571</v>
      </c>
      <c r="B2493" s="42" t="s">
        <v>1043</v>
      </c>
      <c r="C2493" s="466" t="s">
        <v>1422</v>
      </c>
      <c r="D2493" s="39" t="s">
        <v>147</v>
      </c>
      <c r="E2493" s="479">
        <v>250</v>
      </c>
      <c r="F2493" s="154">
        <v>152.41666666666666</v>
      </c>
      <c r="G2493" s="91"/>
      <c r="H2493" s="89"/>
      <c r="I2493" s="508"/>
      <c r="J2493" s="481"/>
      <c r="K2493" s="483"/>
      <c r="L2493" s="487"/>
      <c r="M2493" s="483"/>
      <c r="N2493" s="485"/>
      <c r="O2493" s="486"/>
      <c r="P2493" s="457"/>
    </row>
    <row r="2494" spans="1:16" ht="15.75" x14ac:dyDescent="0.2">
      <c r="A2494" s="467" t="s">
        <v>1571</v>
      </c>
      <c r="B2494" s="42" t="s">
        <v>1043</v>
      </c>
      <c r="C2494" s="466" t="s">
        <v>1422</v>
      </c>
      <c r="D2494" s="39" t="s">
        <v>148</v>
      </c>
      <c r="E2494" s="479">
        <v>160</v>
      </c>
      <c r="F2494" s="154">
        <v>87.90000000000002</v>
      </c>
      <c r="G2494" s="91"/>
      <c r="H2494" s="89"/>
      <c r="I2494" s="508"/>
      <c r="J2494" s="481"/>
      <c r="K2494" s="483"/>
      <c r="L2494" s="487"/>
      <c r="M2494" s="483"/>
      <c r="N2494" s="485"/>
      <c r="O2494" s="486"/>
      <c r="P2494" s="457"/>
    </row>
    <row r="2495" spans="1:16" ht="15.75" x14ac:dyDescent="0.2">
      <c r="A2495" s="467" t="s">
        <v>146</v>
      </c>
      <c r="B2495" s="42" t="s">
        <v>1043</v>
      </c>
      <c r="C2495" s="466" t="s">
        <v>1422</v>
      </c>
      <c r="D2495" s="39" t="s">
        <v>149</v>
      </c>
      <c r="E2495" s="479">
        <v>160</v>
      </c>
      <c r="F2495" s="154">
        <v>124.38888888888889</v>
      </c>
      <c r="G2495" s="91"/>
      <c r="H2495" s="89"/>
      <c r="I2495" s="508"/>
      <c r="J2495" s="481"/>
      <c r="K2495" s="483"/>
      <c r="L2495" s="484"/>
      <c r="M2495" s="483"/>
      <c r="N2495" s="485"/>
      <c r="O2495" s="486"/>
      <c r="P2495" s="457"/>
    </row>
    <row r="2496" spans="1:16" ht="15.75" x14ac:dyDescent="0.2">
      <c r="A2496" s="467" t="s">
        <v>1571</v>
      </c>
      <c r="B2496" s="42" t="s">
        <v>1043</v>
      </c>
      <c r="C2496" s="466" t="s">
        <v>1422</v>
      </c>
      <c r="D2496" s="39" t="s">
        <v>92</v>
      </c>
      <c r="E2496" s="479">
        <v>160</v>
      </c>
      <c r="F2496" s="154">
        <v>152.44444444444446</v>
      </c>
      <c r="G2496" s="91"/>
      <c r="H2496" s="89"/>
      <c r="I2496" s="508"/>
      <c r="J2496" s="481"/>
      <c r="K2496" s="483"/>
      <c r="L2496" s="484"/>
      <c r="M2496" s="483"/>
      <c r="N2496" s="485"/>
      <c r="O2496" s="486"/>
      <c r="P2496" s="457"/>
    </row>
    <row r="2497" spans="1:16" ht="15.75" x14ac:dyDescent="0.2">
      <c r="A2497" s="467" t="s">
        <v>1657</v>
      </c>
      <c r="B2497" s="42" t="s">
        <v>1043</v>
      </c>
      <c r="C2497" s="466" t="s">
        <v>1422</v>
      </c>
      <c r="D2497" s="39" t="s">
        <v>84</v>
      </c>
      <c r="E2497" s="479">
        <v>250</v>
      </c>
      <c r="F2497" s="154">
        <v>153.16666666666666</v>
      </c>
      <c r="G2497" s="91"/>
      <c r="H2497" s="89"/>
      <c r="I2497" s="508"/>
      <c r="J2497" s="481"/>
      <c r="K2497" s="483"/>
      <c r="L2497" s="487"/>
      <c r="M2497" s="483"/>
      <c r="N2497" s="485"/>
      <c r="O2497" s="486"/>
      <c r="P2497" s="457"/>
    </row>
    <row r="2498" spans="1:16" ht="15.75" x14ac:dyDescent="0.2">
      <c r="A2498" s="468" t="s">
        <v>1656</v>
      </c>
      <c r="B2498" s="42" t="s">
        <v>1043</v>
      </c>
      <c r="C2498" s="466" t="s">
        <v>1422</v>
      </c>
      <c r="D2498" s="39" t="s">
        <v>87</v>
      </c>
      <c r="E2498" s="479">
        <v>400</v>
      </c>
      <c r="F2498" s="154">
        <v>164.33333333333331</v>
      </c>
      <c r="G2498" s="91"/>
      <c r="H2498" s="89"/>
      <c r="I2498" s="508"/>
      <c r="J2498" s="481"/>
      <c r="K2498" s="483"/>
      <c r="L2498" s="487"/>
      <c r="M2498" s="483"/>
      <c r="N2498" s="485"/>
      <c r="O2498" s="486"/>
      <c r="P2498" s="457"/>
    </row>
    <row r="2499" spans="1:16" ht="15.75" x14ac:dyDescent="0.2">
      <c r="A2499" s="467" t="s">
        <v>1656</v>
      </c>
      <c r="B2499" s="42" t="s">
        <v>1043</v>
      </c>
      <c r="C2499" s="300" t="s">
        <v>1422</v>
      </c>
      <c r="D2499" s="81" t="s">
        <v>80</v>
      </c>
      <c r="E2499" s="300">
        <v>250</v>
      </c>
      <c r="F2499" s="154">
        <v>234.33333333333334</v>
      </c>
      <c r="G2499" s="91"/>
      <c r="H2499" s="89"/>
      <c r="I2499" s="508"/>
      <c r="J2499" s="481"/>
      <c r="K2499" s="483"/>
      <c r="L2499" s="487"/>
      <c r="M2499" s="483"/>
      <c r="N2499" s="485"/>
      <c r="O2499" s="486"/>
      <c r="P2499" s="457"/>
    </row>
    <row r="2500" spans="1:16" ht="15.75" x14ac:dyDescent="0.2">
      <c r="A2500" s="467" t="s">
        <v>1656</v>
      </c>
      <c r="B2500" s="42" t="s">
        <v>1043</v>
      </c>
      <c r="C2500" s="466" t="s">
        <v>1422</v>
      </c>
      <c r="D2500" s="39" t="s">
        <v>71</v>
      </c>
      <c r="E2500" s="479">
        <v>400</v>
      </c>
      <c r="F2500" s="154">
        <v>168.33333333333331</v>
      </c>
      <c r="G2500" s="91"/>
      <c r="H2500" s="89"/>
      <c r="I2500" s="508"/>
      <c r="J2500" s="481"/>
      <c r="K2500" s="483"/>
      <c r="L2500" s="487"/>
      <c r="M2500" s="483"/>
      <c r="N2500" s="485"/>
      <c r="O2500" s="486"/>
      <c r="P2500" s="457"/>
    </row>
    <row r="2501" spans="1:16" ht="18.75" customHeight="1" x14ac:dyDescent="0.2">
      <c r="A2501" s="467" t="s">
        <v>1656</v>
      </c>
      <c r="B2501" s="42" t="s">
        <v>1043</v>
      </c>
      <c r="C2501" s="466" t="s">
        <v>1422</v>
      </c>
      <c r="D2501" s="39" t="s">
        <v>46</v>
      </c>
      <c r="E2501" s="479">
        <v>100</v>
      </c>
      <c r="F2501" s="154">
        <v>89.333333333333329</v>
      </c>
      <c r="G2501" s="91" t="s">
        <v>398</v>
      </c>
      <c r="H2501" s="89"/>
      <c r="I2501" s="508"/>
      <c r="J2501" s="481"/>
      <c r="K2501" s="483"/>
      <c r="L2501" s="487"/>
      <c r="M2501" s="483"/>
      <c r="N2501" s="485"/>
      <c r="O2501" s="486"/>
      <c r="P2501" s="457"/>
    </row>
    <row r="2502" spans="1:16" ht="15.75" x14ac:dyDescent="0.2">
      <c r="A2502" s="467" t="s">
        <v>1656</v>
      </c>
      <c r="B2502" s="42" t="s">
        <v>1043</v>
      </c>
      <c r="C2502" s="466" t="s">
        <v>1422</v>
      </c>
      <c r="D2502" s="39" t="s">
        <v>129</v>
      </c>
      <c r="E2502" s="479">
        <v>100</v>
      </c>
      <c r="F2502" s="154">
        <v>95</v>
      </c>
      <c r="G2502" s="91"/>
      <c r="H2502" s="472"/>
      <c r="I2502" s="507"/>
      <c r="J2502" s="481"/>
      <c r="K2502" s="483"/>
      <c r="L2502" s="487"/>
      <c r="M2502" s="483"/>
      <c r="N2502" s="485"/>
      <c r="O2502" s="486"/>
      <c r="P2502" s="457"/>
    </row>
    <row r="2503" spans="1:16" ht="18.75" customHeight="1" x14ac:dyDescent="0.2">
      <c r="A2503" s="467" t="s">
        <v>1656</v>
      </c>
      <c r="B2503" s="42" t="s">
        <v>1043</v>
      </c>
      <c r="C2503" s="466" t="s">
        <v>1422</v>
      </c>
      <c r="D2503" s="39" t="s">
        <v>150</v>
      </c>
      <c r="E2503" s="479">
        <v>100</v>
      </c>
      <c r="F2503" s="154">
        <v>59.166666666666664</v>
      </c>
      <c r="G2503" s="91" t="s">
        <v>398</v>
      </c>
      <c r="H2503" s="89"/>
      <c r="I2503" s="508"/>
      <c r="J2503" s="481"/>
      <c r="K2503" s="483"/>
      <c r="L2503" s="487"/>
      <c r="M2503" s="483"/>
      <c r="N2503" s="485"/>
      <c r="O2503" s="486"/>
      <c r="P2503" s="457"/>
    </row>
    <row r="2504" spans="1:16" ht="15.75" x14ac:dyDescent="0.2">
      <c r="A2504" s="467" t="s">
        <v>1656</v>
      </c>
      <c r="B2504" s="42" t="s">
        <v>1043</v>
      </c>
      <c r="C2504" s="466" t="s">
        <v>1422</v>
      </c>
      <c r="D2504" s="39" t="s">
        <v>151</v>
      </c>
      <c r="E2504" s="479">
        <v>60</v>
      </c>
      <c r="F2504" s="154">
        <v>58</v>
      </c>
      <c r="G2504" s="91"/>
      <c r="H2504" s="472"/>
      <c r="I2504" s="507"/>
      <c r="J2504" s="481"/>
      <c r="K2504" s="483"/>
      <c r="L2504" s="487"/>
      <c r="M2504" s="483"/>
      <c r="N2504" s="485"/>
      <c r="O2504" s="486"/>
      <c r="P2504" s="457"/>
    </row>
    <row r="2505" spans="1:16" ht="15.75" x14ac:dyDescent="0.2">
      <c r="A2505" s="467" t="s">
        <v>1656</v>
      </c>
      <c r="B2505" s="42" t="s">
        <v>1043</v>
      </c>
      <c r="C2505" s="466" t="s">
        <v>1422</v>
      </c>
      <c r="D2505" s="39" t="s">
        <v>120</v>
      </c>
      <c r="E2505" s="479">
        <v>400</v>
      </c>
      <c r="F2505" s="154">
        <v>358.88888888888891</v>
      </c>
      <c r="G2505" s="91"/>
      <c r="H2505" s="89"/>
      <c r="I2505" s="508"/>
      <c r="J2505" s="481"/>
      <c r="K2505" s="483"/>
      <c r="L2505" s="487"/>
      <c r="M2505" s="483"/>
      <c r="N2505" s="485"/>
      <c r="O2505" s="486"/>
      <c r="P2505" s="457"/>
    </row>
    <row r="2506" spans="1:16" ht="15.75" x14ac:dyDescent="0.2">
      <c r="A2506" s="467" t="s">
        <v>1656</v>
      </c>
      <c r="B2506" s="42" t="s">
        <v>1043</v>
      </c>
      <c r="C2506" s="466" t="s">
        <v>1422</v>
      </c>
      <c r="D2506" s="39" t="s">
        <v>73</v>
      </c>
      <c r="E2506" s="479">
        <v>160</v>
      </c>
      <c r="F2506" s="154">
        <v>71.555555555555543</v>
      </c>
      <c r="G2506" s="91"/>
      <c r="H2506" s="89"/>
      <c r="I2506" s="508"/>
      <c r="J2506" s="489"/>
      <c r="K2506" s="490"/>
      <c r="L2506" s="487"/>
      <c r="M2506" s="491"/>
      <c r="N2506" s="492"/>
      <c r="O2506" s="486"/>
      <c r="P2506" s="457"/>
    </row>
    <row r="2507" spans="1:16" ht="15.75" x14ac:dyDescent="0.2">
      <c r="A2507" s="467" t="s">
        <v>1656</v>
      </c>
      <c r="B2507" s="42" t="s">
        <v>1043</v>
      </c>
      <c r="C2507" s="466" t="s">
        <v>1422</v>
      </c>
      <c r="D2507" s="39" t="s">
        <v>45</v>
      </c>
      <c r="E2507" s="479">
        <v>250</v>
      </c>
      <c r="F2507" s="154">
        <v>195.22222222222223</v>
      </c>
      <c r="G2507" s="91"/>
      <c r="H2507" s="89"/>
      <c r="I2507" s="508"/>
      <c r="J2507" s="481"/>
      <c r="K2507" s="483"/>
      <c r="L2507" s="487"/>
      <c r="M2507" s="483"/>
      <c r="N2507" s="485"/>
      <c r="O2507" s="486"/>
      <c r="P2507" s="457"/>
    </row>
    <row r="2508" spans="1:16" ht="15.75" x14ac:dyDescent="0.2">
      <c r="A2508" s="467" t="s">
        <v>1656</v>
      </c>
      <c r="B2508" s="42" t="s">
        <v>1043</v>
      </c>
      <c r="C2508" s="466" t="s">
        <v>1422</v>
      </c>
      <c r="D2508" s="39" t="s">
        <v>79</v>
      </c>
      <c r="E2508" s="479">
        <v>250</v>
      </c>
      <c r="F2508" s="154">
        <v>228.83333333333334</v>
      </c>
      <c r="G2508" s="91"/>
      <c r="H2508" s="89"/>
      <c r="I2508" s="508"/>
      <c r="J2508" s="489"/>
      <c r="K2508" s="490"/>
      <c r="L2508" s="487"/>
      <c r="M2508" s="491"/>
      <c r="N2508" s="492"/>
      <c r="O2508" s="486"/>
      <c r="P2508" s="457"/>
    </row>
    <row r="2509" spans="1:16" ht="15.75" x14ac:dyDescent="0.2">
      <c r="A2509" s="467" t="s">
        <v>1656</v>
      </c>
      <c r="B2509" s="42" t="s">
        <v>1043</v>
      </c>
      <c r="C2509" s="466" t="s">
        <v>1422</v>
      </c>
      <c r="D2509" s="39" t="s">
        <v>98</v>
      </c>
      <c r="E2509" s="479">
        <v>250</v>
      </c>
      <c r="F2509" s="154">
        <v>187.75</v>
      </c>
      <c r="G2509" s="91"/>
      <c r="H2509" s="89"/>
      <c r="I2509" s="508"/>
      <c r="J2509" s="481"/>
      <c r="K2509" s="483"/>
      <c r="L2509" s="487"/>
      <c r="M2509" s="483"/>
      <c r="N2509" s="485"/>
      <c r="O2509" s="486"/>
      <c r="P2509" s="457"/>
    </row>
    <row r="2510" spans="1:16" ht="15.75" x14ac:dyDescent="0.2">
      <c r="A2510" s="467" t="s">
        <v>1656</v>
      </c>
      <c r="B2510" s="42" t="s">
        <v>1043</v>
      </c>
      <c r="C2510" s="466" t="s">
        <v>1422</v>
      </c>
      <c r="D2510" s="39" t="s">
        <v>136</v>
      </c>
      <c r="E2510" s="479">
        <v>400</v>
      </c>
      <c r="F2510" s="154">
        <v>236.88888888888889</v>
      </c>
      <c r="G2510" s="91"/>
      <c r="H2510" s="89"/>
      <c r="I2510" s="508"/>
      <c r="J2510" s="481"/>
      <c r="K2510" s="483"/>
      <c r="L2510" s="487"/>
      <c r="M2510" s="483"/>
      <c r="N2510" s="485"/>
      <c r="O2510" s="486"/>
      <c r="P2510" s="457"/>
    </row>
    <row r="2511" spans="1:16" ht="15.75" x14ac:dyDescent="0.2">
      <c r="A2511" s="467" t="s">
        <v>1656</v>
      </c>
      <c r="B2511" s="42" t="s">
        <v>1043</v>
      </c>
      <c r="C2511" s="466" t="s">
        <v>1422</v>
      </c>
      <c r="D2511" s="39" t="s">
        <v>48</v>
      </c>
      <c r="E2511" s="479">
        <v>250</v>
      </c>
      <c r="F2511" s="154">
        <v>201</v>
      </c>
      <c r="G2511" s="91"/>
      <c r="H2511" s="89"/>
      <c r="I2511" s="508"/>
      <c r="J2511" s="481"/>
      <c r="K2511" s="483"/>
      <c r="L2511" s="487"/>
      <c r="M2511" s="483"/>
      <c r="N2511" s="485"/>
      <c r="O2511" s="486"/>
      <c r="P2511" s="457"/>
    </row>
    <row r="2512" spans="1:16" ht="16.5" thickBot="1" x14ac:dyDescent="0.25">
      <c r="A2512" s="96" t="s">
        <v>1656</v>
      </c>
      <c r="B2512" s="42" t="s">
        <v>1043</v>
      </c>
      <c r="C2512" s="466" t="s">
        <v>1422</v>
      </c>
      <c r="D2512" s="39" t="s">
        <v>152</v>
      </c>
      <c r="E2512" s="479">
        <v>100</v>
      </c>
      <c r="F2512" s="154">
        <v>65.1111111111111</v>
      </c>
      <c r="G2512" s="91"/>
      <c r="H2512" s="89"/>
      <c r="I2512" s="508"/>
      <c r="J2512" s="481"/>
      <c r="K2512" s="483"/>
      <c r="L2512" s="487"/>
      <c r="M2512" s="483"/>
      <c r="N2512" s="485"/>
      <c r="O2512" s="486"/>
      <c r="P2512" s="457"/>
    </row>
    <row r="2513" spans="1:16" ht="16.5" thickBot="1" x14ac:dyDescent="0.25">
      <c r="A2513" s="468" t="s">
        <v>1636</v>
      </c>
      <c r="B2513" s="42" t="s">
        <v>1043</v>
      </c>
      <c r="C2513" s="79" t="s">
        <v>1422</v>
      </c>
      <c r="D2513" s="80" t="s">
        <v>142</v>
      </c>
      <c r="E2513" s="79">
        <v>400</v>
      </c>
      <c r="F2513" s="154">
        <v>172.66666666666666</v>
      </c>
      <c r="G2513" s="91"/>
      <c r="H2513" s="89"/>
      <c r="I2513" s="508"/>
      <c r="J2513" s="481"/>
      <c r="K2513" s="483"/>
      <c r="L2513" s="487"/>
      <c r="M2513" s="483"/>
      <c r="N2513" s="485"/>
      <c r="O2513" s="486"/>
      <c r="P2513" s="457"/>
    </row>
    <row r="2514" spans="1:16" ht="15.75" x14ac:dyDescent="0.2">
      <c r="A2514" s="467" t="s">
        <v>1635</v>
      </c>
      <c r="B2514" s="42" t="s">
        <v>1043</v>
      </c>
      <c r="C2514" s="300" t="s">
        <v>1422</v>
      </c>
      <c r="D2514" s="81" t="s">
        <v>59</v>
      </c>
      <c r="E2514" s="300">
        <v>160</v>
      </c>
      <c r="F2514" s="154">
        <v>56.944444444444457</v>
      </c>
      <c r="G2514" s="91"/>
      <c r="H2514" s="89"/>
      <c r="I2514" s="508"/>
      <c r="J2514" s="481"/>
      <c r="K2514" s="483"/>
      <c r="L2514" s="487"/>
      <c r="M2514" s="483"/>
      <c r="N2514" s="485"/>
      <c r="O2514" s="486"/>
      <c r="P2514" s="457"/>
    </row>
    <row r="2515" spans="1:16" ht="15.75" x14ac:dyDescent="0.2">
      <c r="A2515" s="467" t="s">
        <v>1635</v>
      </c>
      <c r="B2515" s="42" t="s">
        <v>1043</v>
      </c>
      <c r="C2515" s="466" t="s">
        <v>1422</v>
      </c>
      <c r="D2515" s="39" t="s">
        <v>75</v>
      </c>
      <c r="E2515" s="479">
        <v>160</v>
      </c>
      <c r="F2515" s="154">
        <v>50.1111111111111</v>
      </c>
      <c r="G2515" s="91"/>
      <c r="H2515" s="89"/>
      <c r="I2515" s="508"/>
      <c r="J2515" s="481"/>
      <c r="K2515" s="483"/>
      <c r="L2515" s="487"/>
      <c r="M2515" s="483"/>
      <c r="N2515" s="485"/>
      <c r="O2515" s="486"/>
      <c r="P2515" s="457"/>
    </row>
    <row r="2516" spans="1:16" ht="15.75" x14ac:dyDescent="0.2">
      <c r="A2516" s="467" t="s">
        <v>1635</v>
      </c>
      <c r="B2516" s="42" t="s">
        <v>1043</v>
      </c>
      <c r="C2516" s="466" t="s">
        <v>1422</v>
      </c>
      <c r="D2516" s="39" t="s">
        <v>92</v>
      </c>
      <c r="E2516" s="479">
        <v>100</v>
      </c>
      <c r="F2516" s="154">
        <v>79.5</v>
      </c>
      <c r="G2516" s="91"/>
      <c r="H2516" s="89"/>
      <c r="I2516" s="508"/>
      <c r="J2516" s="481"/>
      <c r="K2516" s="483"/>
      <c r="L2516" s="487"/>
      <c r="M2516" s="483"/>
      <c r="N2516" s="485"/>
      <c r="O2516" s="486"/>
      <c r="P2516" s="457"/>
    </row>
    <row r="2517" spans="1:16" ht="15.75" x14ac:dyDescent="0.2">
      <c r="A2517" s="467" t="s">
        <v>1632</v>
      </c>
      <c r="B2517" s="42" t="s">
        <v>1043</v>
      </c>
      <c r="C2517" s="466" t="s">
        <v>1422</v>
      </c>
      <c r="D2517" s="39" t="s">
        <v>93</v>
      </c>
      <c r="E2517" s="479">
        <v>160</v>
      </c>
      <c r="F2517" s="154">
        <v>100.08333333333334</v>
      </c>
      <c r="G2517" s="91"/>
      <c r="H2517" s="89"/>
      <c r="I2517" s="508"/>
      <c r="J2517" s="481"/>
      <c r="K2517" s="483"/>
      <c r="L2517" s="487"/>
      <c r="M2517" s="483"/>
      <c r="N2517" s="485"/>
      <c r="O2517" s="486"/>
      <c r="P2517" s="457"/>
    </row>
    <row r="2518" spans="1:16" ht="15.75" x14ac:dyDescent="0.2">
      <c r="A2518" s="467" t="s">
        <v>1632</v>
      </c>
      <c r="B2518" s="42" t="s">
        <v>1043</v>
      </c>
      <c r="C2518" s="466" t="s">
        <v>1422</v>
      </c>
      <c r="D2518" s="39" t="s">
        <v>97</v>
      </c>
      <c r="E2518" s="479">
        <v>160</v>
      </c>
      <c r="F2518" s="154">
        <v>105.77777777777777</v>
      </c>
      <c r="G2518" s="91"/>
      <c r="H2518" s="89"/>
      <c r="I2518" s="508"/>
      <c r="J2518" s="481"/>
      <c r="K2518" s="483"/>
      <c r="L2518" s="487"/>
      <c r="M2518" s="483"/>
      <c r="N2518" s="485"/>
      <c r="O2518" s="486"/>
      <c r="P2518" s="457"/>
    </row>
    <row r="2519" spans="1:16" ht="15.75" x14ac:dyDescent="0.2">
      <c r="A2519" s="467" t="s">
        <v>1632</v>
      </c>
      <c r="B2519" s="42" t="s">
        <v>1043</v>
      </c>
      <c r="C2519" s="466" t="s">
        <v>1422</v>
      </c>
      <c r="D2519" s="39" t="s">
        <v>79</v>
      </c>
      <c r="E2519" s="479">
        <v>160</v>
      </c>
      <c r="F2519" s="154">
        <v>72.555555555555557</v>
      </c>
      <c r="G2519" s="91"/>
      <c r="H2519" s="89"/>
      <c r="I2519" s="508"/>
      <c r="J2519" s="481"/>
      <c r="K2519" s="483"/>
      <c r="L2519" s="484"/>
      <c r="M2519" s="483"/>
      <c r="N2519" s="485"/>
      <c r="O2519" s="486"/>
      <c r="P2519" s="457"/>
    </row>
    <row r="2520" spans="1:16" ht="15.75" x14ac:dyDescent="0.2">
      <c r="A2520" s="467" t="s">
        <v>1632</v>
      </c>
      <c r="B2520" s="42" t="s">
        <v>1043</v>
      </c>
      <c r="C2520" s="466" t="s">
        <v>1422</v>
      </c>
      <c r="D2520" s="39" t="s">
        <v>98</v>
      </c>
      <c r="E2520" s="479">
        <v>100</v>
      </c>
      <c r="F2520" s="154">
        <v>21.083333333333329</v>
      </c>
      <c r="G2520" s="91"/>
      <c r="H2520" s="89"/>
      <c r="I2520" s="508"/>
      <c r="J2520" s="481"/>
      <c r="K2520" s="483"/>
      <c r="L2520" s="487"/>
      <c r="M2520" s="483"/>
      <c r="N2520" s="485"/>
      <c r="O2520" s="486"/>
      <c r="P2520" s="457"/>
    </row>
    <row r="2521" spans="1:16" ht="15.75" x14ac:dyDescent="0.2">
      <c r="A2521" s="467" t="s">
        <v>1632</v>
      </c>
      <c r="B2521" s="42" t="s">
        <v>1043</v>
      </c>
      <c r="C2521" s="466" t="s">
        <v>1422</v>
      </c>
      <c r="D2521" s="39" t="s">
        <v>80</v>
      </c>
      <c r="E2521" s="479">
        <v>400</v>
      </c>
      <c r="F2521" s="154">
        <v>98.333333333333314</v>
      </c>
      <c r="G2521" s="91"/>
      <c r="H2521" s="89"/>
      <c r="I2521" s="508"/>
      <c r="J2521" s="481"/>
      <c r="K2521" s="483"/>
      <c r="L2521" s="487"/>
      <c r="M2521" s="483"/>
      <c r="N2521" s="485"/>
      <c r="O2521" s="486"/>
      <c r="P2521" s="457"/>
    </row>
    <row r="2522" spans="1:16" ht="15.75" x14ac:dyDescent="0.2">
      <c r="A2522" s="467" t="s">
        <v>1634</v>
      </c>
      <c r="B2522" s="42" t="s">
        <v>1043</v>
      </c>
      <c r="C2522" s="466" t="s">
        <v>1422</v>
      </c>
      <c r="D2522" s="39" t="s">
        <v>71</v>
      </c>
      <c r="E2522" s="479">
        <v>160</v>
      </c>
      <c r="F2522" s="154">
        <v>126.16666666666666</v>
      </c>
      <c r="G2522" s="91"/>
      <c r="H2522" s="89"/>
      <c r="I2522" s="508"/>
      <c r="J2522" s="481"/>
      <c r="K2522" s="483"/>
      <c r="L2522" s="487"/>
      <c r="M2522" s="483"/>
      <c r="N2522" s="485"/>
      <c r="O2522" s="486"/>
      <c r="P2522" s="457"/>
    </row>
    <row r="2523" spans="1:16" ht="15.75" x14ac:dyDescent="0.2">
      <c r="A2523" s="467" t="s">
        <v>1632</v>
      </c>
      <c r="B2523" s="42" t="s">
        <v>1043</v>
      </c>
      <c r="C2523" s="466" t="s">
        <v>1422</v>
      </c>
      <c r="D2523" s="39" t="s">
        <v>55</v>
      </c>
      <c r="E2523" s="479">
        <v>160</v>
      </c>
      <c r="F2523" s="154">
        <v>88.750000000000014</v>
      </c>
      <c r="G2523" s="91"/>
      <c r="H2523" s="89"/>
      <c r="I2523" s="508"/>
      <c r="J2523" s="481"/>
      <c r="K2523" s="483"/>
      <c r="L2523" s="487"/>
      <c r="M2523" s="483"/>
      <c r="N2523" s="485"/>
      <c r="O2523" s="486"/>
      <c r="P2523" s="457"/>
    </row>
    <row r="2524" spans="1:16" ht="15.75" x14ac:dyDescent="0.2">
      <c r="A2524" s="467" t="s">
        <v>1632</v>
      </c>
      <c r="B2524" s="42" t="s">
        <v>1043</v>
      </c>
      <c r="C2524" s="466" t="s">
        <v>1422</v>
      </c>
      <c r="D2524" s="39" t="s">
        <v>81</v>
      </c>
      <c r="E2524" s="479">
        <v>250</v>
      </c>
      <c r="F2524" s="154">
        <v>106.16666666666666</v>
      </c>
      <c r="G2524" s="91"/>
      <c r="H2524" s="89"/>
      <c r="I2524" s="508"/>
      <c r="J2524" s="481"/>
      <c r="K2524" s="483"/>
      <c r="L2524" s="487"/>
      <c r="M2524" s="483"/>
      <c r="N2524" s="485"/>
      <c r="O2524" s="486"/>
      <c r="P2524" s="457"/>
    </row>
    <row r="2525" spans="1:16" ht="15.75" x14ac:dyDescent="0.2">
      <c r="A2525" s="467" t="s">
        <v>1632</v>
      </c>
      <c r="B2525" s="42" t="s">
        <v>1043</v>
      </c>
      <c r="C2525" s="466" t="s">
        <v>1422</v>
      </c>
      <c r="D2525" s="39" t="s">
        <v>104</v>
      </c>
      <c r="E2525" s="479">
        <v>100</v>
      </c>
      <c r="F2525" s="154">
        <v>19</v>
      </c>
      <c r="G2525" s="91"/>
      <c r="H2525" s="89"/>
      <c r="I2525" s="508"/>
      <c r="J2525" s="481"/>
      <c r="K2525" s="483"/>
      <c r="L2525" s="487"/>
      <c r="M2525" s="483"/>
      <c r="N2525" s="485"/>
      <c r="O2525" s="486"/>
      <c r="P2525" s="457"/>
    </row>
    <row r="2526" spans="1:16" ht="15.75" x14ac:dyDescent="0.2">
      <c r="A2526" s="467" t="s">
        <v>1501</v>
      </c>
      <c r="B2526" s="42" t="s">
        <v>1043</v>
      </c>
      <c r="C2526" s="466" t="s">
        <v>1422</v>
      </c>
      <c r="D2526" s="39" t="s">
        <v>99</v>
      </c>
      <c r="E2526" s="479">
        <v>160</v>
      </c>
      <c r="F2526" s="154">
        <v>78.666666666666671</v>
      </c>
      <c r="G2526" s="91"/>
      <c r="H2526" s="89"/>
      <c r="I2526" s="508"/>
      <c r="J2526" s="481"/>
      <c r="K2526" s="483"/>
      <c r="L2526" s="487"/>
      <c r="M2526" s="483"/>
      <c r="N2526" s="485"/>
      <c r="O2526" s="486"/>
      <c r="P2526" s="457"/>
    </row>
    <row r="2527" spans="1:16" ht="15.75" x14ac:dyDescent="0.2">
      <c r="A2527" s="467" t="s">
        <v>1633</v>
      </c>
      <c r="B2527" s="42" t="s">
        <v>1043</v>
      </c>
      <c r="C2527" s="466" t="s">
        <v>1422</v>
      </c>
      <c r="D2527" s="39" t="s">
        <v>114</v>
      </c>
      <c r="E2527" s="479">
        <v>100</v>
      </c>
      <c r="F2527" s="154">
        <v>66.472222222222229</v>
      </c>
      <c r="G2527" s="91"/>
      <c r="H2527" s="89"/>
      <c r="I2527" s="508"/>
      <c r="J2527" s="481"/>
      <c r="K2527" s="483"/>
      <c r="L2527" s="487"/>
      <c r="M2527" s="483"/>
      <c r="N2527" s="485"/>
      <c r="O2527" s="486"/>
      <c r="P2527" s="457"/>
    </row>
    <row r="2528" spans="1:16" ht="16.5" thickBot="1" x14ac:dyDescent="0.25">
      <c r="A2528" s="96" t="s">
        <v>1501</v>
      </c>
      <c r="B2528" s="42" t="s">
        <v>1043</v>
      </c>
      <c r="C2528" s="466" t="s">
        <v>1422</v>
      </c>
      <c r="D2528" s="39" t="s">
        <v>46</v>
      </c>
      <c r="E2528" s="479">
        <v>100</v>
      </c>
      <c r="F2528" s="154">
        <v>38.249999999999993</v>
      </c>
      <c r="G2528" s="91"/>
      <c r="H2528" s="89"/>
      <c r="I2528" s="508"/>
      <c r="J2528" s="481"/>
      <c r="K2528" s="483"/>
      <c r="L2528" s="487"/>
      <c r="M2528" s="483"/>
      <c r="N2528" s="485"/>
      <c r="O2528" s="486"/>
      <c r="P2528" s="457"/>
    </row>
    <row r="2529" spans="1:16" ht="16.5" thickBot="1" x14ac:dyDescent="0.25">
      <c r="A2529" s="467" t="s">
        <v>1631</v>
      </c>
      <c r="B2529" s="42" t="s">
        <v>1043</v>
      </c>
      <c r="C2529" s="79" t="s">
        <v>1422</v>
      </c>
      <c r="D2529" s="80" t="s">
        <v>39</v>
      </c>
      <c r="E2529" s="79">
        <v>160</v>
      </c>
      <c r="F2529" s="154">
        <v>77.083333333333314</v>
      </c>
      <c r="G2529" s="91"/>
      <c r="H2529" s="89"/>
      <c r="I2529" s="508"/>
      <c r="J2529" s="481"/>
      <c r="K2529" s="483"/>
      <c r="L2529" s="487"/>
      <c r="M2529" s="483"/>
      <c r="N2529" s="485"/>
      <c r="O2529" s="486"/>
      <c r="P2529" s="457"/>
    </row>
    <row r="2530" spans="1:16" ht="15.75" x14ac:dyDescent="0.2">
      <c r="A2530" s="467" t="s">
        <v>1631</v>
      </c>
      <c r="B2530" s="42" t="s">
        <v>1043</v>
      </c>
      <c r="C2530" s="466" t="s">
        <v>1422</v>
      </c>
      <c r="D2530" s="39" t="s">
        <v>53</v>
      </c>
      <c r="E2530" s="479">
        <v>400</v>
      </c>
      <c r="F2530" s="154">
        <v>124</v>
      </c>
      <c r="G2530" s="91"/>
      <c r="H2530" s="89"/>
      <c r="I2530" s="508"/>
      <c r="J2530" s="481"/>
      <c r="K2530" s="483"/>
      <c r="L2530" s="487"/>
      <c r="M2530" s="483"/>
      <c r="N2530" s="485"/>
      <c r="O2530" s="486"/>
      <c r="P2530" s="457"/>
    </row>
    <row r="2531" spans="1:16" ht="15.75" x14ac:dyDescent="0.2">
      <c r="A2531" s="467" t="s">
        <v>1631</v>
      </c>
      <c r="B2531" s="42" t="s">
        <v>1043</v>
      </c>
      <c r="C2531" s="466" t="s">
        <v>1422</v>
      </c>
      <c r="D2531" s="39" t="s">
        <v>78</v>
      </c>
      <c r="E2531" s="479">
        <v>400</v>
      </c>
      <c r="F2531" s="154">
        <v>352.08333333333331</v>
      </c>
      <c r="G2531" s="91"/>
      <c r="H2531" s="89"/>
      <c r="I2531" s="508"/>
      <c r="J2531" s="481"/>
      <c r="K2531" s="483"/>
      <c r="L2531" s="487"/>
      <c r="M2531" s="483"/>
      <c r="N2531" s="485"/>
      <c r="O2531" s="486"/>
      <c r="P2531" s="457"/>
    </row>
    <row r="2532" spans="1:16" ht="15.75" x14ac:dyDescent="0.2">
      <c r="A2532" s="467" t="s">
        <v>1631</v>
      </c>
      <c r="B2532" s="42" t="s">
        <v>1043</v>
      </c>
      <c r="C2532" s="466" t="s">
        <v>1422</v>
      </c>
      <c r="D2532" s="39" t="s">
        <v>98</v>
      </c>
      <c r="E2532" s="479">
        <v>160</v>
      </c>
      <c r="F2532" s="154">
        <v>26.069444444444429</v>
      </c>
      <c r="G2532" s="91"/>
      <c r="H2532" s="89"/>
      <c r="I2532" s="508"/>
      <c r="J2532" s="481"/>
      <c r="K2532" s="483"/>
      <c r="L2532" s="487"/>
      <c r="M2532" s="483"/>
      <c r="N2532" s="485"/>
      <c r="O2532" s="486"/>
      <c r="P2532" s="457"/>
    </row>
    <row r="2533" spans="1:16" ht="15.75" x14ac:dyDescent="0.2">
      <c r="A2533" s="467" t="s">
        <v>1631</v>
      </c>
      <c r="B2533" s="42" t="s">
        <v>1043</v>
      </c>
      <c r="C2533" s="466" t="s">
        <v>1422</v>
      </c>
      <c r="D2533" s="39" t="s">
        <v>100</v>
      </c>
      <c r="E2533" s="479">
        <v>100</v>
      </c>
      <c r="F2533" s="154">
        <v>18.666666666666671</v>
      </c>
      <c r="G2533" s="91"/>
      <c r="H2533" s="89"/>
      <c r="I2533" s="508"/>
      <c r="J2533" s="481"/>
      <c r="K2533" s="483"/>
      <c r="L2533" s="487"/>
      <c r="M2533" s="483"/>
      <c r="N2533" s="485"/>
      <c r="O2533" s="486"/>
      <c r="P2533" s="457"/>
    </row>
    <row r="2534" spans="1:16" ht="15.75" x14ac:dyDescent="0.2">
      <c r="A2534" s="467" t="s">
        <v>1631</v>
      </c>
      <c r="B2534" s="42" t="s">
        <v>1043</v>
      </c>
      <c r="C2534" s="466" t="s">
        <v>1422</v>
      </c>
      <c r="D2534" s="39" t="s">
        <v>81</v>
      </c>
      <c r="E2534" s="479">
        <v>160</v>
      </c>
      <c r="F2534" s="154">
        <v>31.444444444444429</v>
      </c>
      <c r="G2534" s="91"/>
      <c r="H2534" s="89"/>
      <c r="I2534" s="508"/>
      <c r="J2534" s="481"/>
      <c r="K2534" s="483"/>
      <c r="L2534" s="487"/>
      <c r="M2534" s="483"/>
      <c r="N2534" s="485"/>
      <c r="O2534" s="486"/>
      <c r="P2534" s="457"/>
    </row>
    <row r="2535" spans="1:16" ht="15.75" x14ac:dyDescent="0.2">
      <c r="A2535" s="467" t="s">
        <v>1631</v>
      </c>
      <c r="B2535" s="42" t="s">
        <v>1043</v>
      </c>
      <c r="C2535" s="466" t="s">
        <v>1422</v>
      </c>
      <c r="D2535" s="39" t="s">
        <v>82</v>
      </c>
      <c r="E2535" s="479">
        <v>160</v>
      </c>
      <c r="F2535" s="154">
        <v>49.5</v>
      </c>
      <c r="G2535" s="91"/>
      <c r="H2535" s="89"/>
      <c r="I2535" s="508"/>
      <c r="J2535" s="481"/>
      <c r="K2535" s="483"/>
      <c r="L2535" s="484"/>
      <c r="M2535" s="483"/>
      <c r="N2535" s="485"/>
      <c r="O2535" s="486"/>
      <c r="P2535" s="457"/>
    </row>
    <row r="2536" spans="1:16" ht="15.75" x14ac:dyDescent="0.2">
      <c r="A2536" s="467" t="s">
        <v>1631</v>
      </c>
      <c r="B2536" s="42" t="s">
        <v>1043</v>
      </c>
      <c r="C2536" s="466" t="s">
        <v>1422</v>
      </c>
      <c r="D2536" s="39" t="s">
        <v>39</v>
      </c>
      <c r="E2536" s="479">
        <v>100</v>
      </c>
      <c r="F2536" s="154">
        <v>65.5</v>
      </c>
      <c r="G2536" s="91"/>
      <c r="H2536" s="89"/>
      <c r="I2536" s="508"/>
      <c r="J2536" s="481"/>
      <c r="K2536" s="483"/>
      <c r="L2536" s="487"/>
      <c r="M2536" s="483"/>
      <c r="N2536" s="485"/>
      <c r="O2536" s="486"/>
      <c r="P2536" s="457"/>
    </row>
    <row r="2537" spans="1:16" ht="15.75" x14ac:dyDescent="0.2">
      <c r="A2537" s="467" t="s">
        <v>1631</v>
      </c>
      <c r="B2537" s="42" t="s">
        <v>1043</v>
      </c>
      <c r="C2537" s="466" t="s">
        <v>1422</v>
      </c>
      <c r="D2537" s="39" t="s">
        <v>114</v>
      </c>
      <c r="E2537" s="479">
        <v>100</v>
      </c>
      <c r="F2537" s="154">
        <v>74.75</v>
      </c>
      <c r="G2537" s="91"/>
      <c r="H2537" s="89"/>
      <c r="I2537" s="508"/>
      <c r="J2537" s="481"/>
      <c r="K2537" s="483"/>
      <c r="L2537" s="487"/>
      <c r="M2537" s="483"/>
      <c r="N2537" s="485"/>
      <c r="O2537" s="486"/>
      <c r="P2537" s="457"/>
    </row>
    <row r="2538" spans="1:16" ht="15.75" x14ac:dyDescent="0.2">
      <c r="A2538" s="467" t="s">
        <v>1631</v>
      </c>
      <c r="B2538" s="42" t="s">
        <v>1043</v>
      </c>
      <c r="C2538" s="466" t="s">
        <v>1422</v>
      </c>
      <c r="D2538" s="39" t="s">
        <v>115</v>
      </c>
      <c r="E2538" s="479">
        <v>160</v>
      </c>
      <c r="F2538" s="154">
        <v>149.5</v>
      </c>
      <c r="G2538" s="91"/>
      <c r="H2538" s="89"/>
      <c r="I2538" s="508"/>
      <c r="J2538" s="481"/>
      <c r="K2538" s="483"/>
      <c r="L2538" s="487"/>
      <c r="M2538" s="483"/>
      <c r="N2538" s="485"/>
      <c r="O2538" s="486"/>
      <c r="P2538" s="457"/>
    </row>
    <row r="2539" spans="1:16" ht="15.75" x14ac:dyDescent="0.2">
      <c r="A2539" s="467" t="s">
        <v>1631</v>
      </c>
      <c r="B2539" s="42" t="s">
        <v>1043</v>
      </c>
      <c r="C2539" s="466" t="s">
        <v>1422</v>
      </c>
      <c r="D2539" s="39" t="s">
        <v>59</v>
      </c>
      <c r="E2539" s="479">
        <v>250</v>
      </c>
      <c r="F2539" s="154">
        <v>90.111111111111114</v>
      </c>
      <c r="G2539" s="91"/>
      <c r="H2539" s="89"/>
      <c r="I2539" s="508"/>
      <c r="J2539" s="481"/>
      <c r="K2539" s="483"/>
      <c r="L2539" s="487"/>
      <c r="M2539" s="483"/>
      <c r="N2539" s="485"/>
      <c r="O2539" s="486"/>
      <c r="P2539" s="457"/>
    </row>
    <row r="2540" spans="1:16" ht="15.75" x14ac:dyDescent="0.2">
      <c r="A2540" s="467" t="s">
        <v>1631</v>
      </c>
      <c r="B2540" s="42" t="s">
        <v>1043</v>
      </c>
      <c r="C2540" s="466" t="s">
        <v>1422</v>
      </c>
      <c r="D2540" s="39" t="s">
        <v>20</v>
      </c>
      <c r="E2540" s="479">
        <v>160</v>
      </c>
      <c r="F2540" s="154">
        <v>32.666666666666671</v>
      </c>
      <c r="G2540" s="91"/>
      <c r="H2540" s="89"/>
      <c r="I2540" s="508"/>
      <c r="J2540" s="481"/>
      <c r="K2540" s="483"/>
      <c r="L2540" s="487"/>
      <c r="M2540" s="483"/>
      <c r="N2540" s="485"/>
      <c r="O2540" s="486"/>
      <c r="P2540" s="457"/>
    </row>
    <row r="2541" spans="1:16" ht="15.75" x14ac:dyDescent="0.2">
      <c r="A2541" s="467" t="s">
        <v>1631</v>
      </c>
      <c r="B2541" s="42" t="s">
        <v>1043</v>
      </c>
      <c r="C2541" s="466" t="s">
        <v>1422</v>
      </c>
      <c r="D2541" s="39" t="s">
        <v>94</v>
      </c>
      <c r="E2541" s="479">
        <v>250</v>
      </c>
      <c r="F2541" s="154">
        <v>96</v>
      </c>
      <c r="G2541" s="91"/>
      <c r="H2541" s="89"/>
      <c r="I2541" s="508"/>
      <c r="J2541" s="481"/>
      <c r="K2541" s="483"/>
      <c r="L2541" s="487"/>
      <c r="M2541" s="483"/>
      <c r="N2541" s="485"/>
      <c r="O2541" s="486"/>
      <c r="P2541" s="457"/>
    </row>
    <row r="2542" spans="1:16" ht="15.75" x14ac:dyDescent="0.2">
      <c r="A2542" s="467" t="s">
        <v>1631</v>
      </c>
      <c r="B2542" s="42" t="s">
        <v>1043</v>
      </c>
      <c r="C2542" s="466" t="s">
        <v>1422</v>
      </c>
      <c r="D2542" s="39" t="s">
        <v>51</v>
      </c>
      <c r="E2542" s="479">
        <v>250</v>
      </c>
      <c r="F2542" s="154">
        <v>135.33333333333331</v>
      </c>
      <c r="G2542" s="91"/>
      <c r="H2542" s="89"/>
      <c r="I2542" s="508"/>
      <c r="J2542" s="481"/>
      <c r="K2542" s="483"/>
      <c r="L2542" s="487"/>
      <c r="M2542" s="483"/>
      <c r="N2542" s="485"/>
      <c r="O2542" s="486"/>
      <c r="P2542" s="457"/>
    </row>
    <row r="2543" spans="1:16" ht="15.75" x14ac:dyDescent="0.2">
      <c r="A2543" s="467" t="s">
        <v>1631</v>
      </c>
      <c r="B2543" s="42" t="s">
        <v>1043</v>
      </c>
      <c r="C2543" s="466" t="s">
        <v>1422</v>
      </c>
      <c r="D2543" s="39" t="s">
        <v>113</v>
      </c>
      <c r="E2543" s="479">
        <v>160</v>
      </c>
      <c r="F2543" s="154">
        <v>41.416666666666686</v>
      </c>
      <c r="G2543" s="91"/>
      <c r="H2543" s="89"/>
      <c r="I2543" s="508"/>
      <c r="J2543" s="481"/>
      <c r="K2543" s="483"/>
      <c r="L2543" s="487"/>
      <c r="M2543" s="483"/>
      <c r="N2543" s="485"/>
      <c r="O2543" s="486"/>
      <c r="P2543" s="457"/>
    </row>
    <row r="2544" spans="1:16" ht="15.75" x14ac:dyDescent="0.2">
      <c r="A2544" s="467" t="s">
        <v>1631</v>
      </c>
      <c r="B2544" s="42" t="s">
        <v>1043</v>
      </c>
      <c r="C2544" s="466" t="s">
        <v>1422</v>
      </c>
      <c r="D2544" s="39" t="s">
        <v>79</v>
      </c>
      <c r="E2544" s="479">
        <v>160</v>
      </c>
      <c r="F2544" s="154">
        <v>25.216666666666669</v>
      </c>
      <c r="G2544" s="91"/>
      <c r="H2544" s="89"/>
      <c r="I2544" s="508"/>
      <c r="J2544" s="481"/>
      <c r="K2544" s="483"/>
      <c r="L2544" s="487"/>
      <c r="M2544" s="483"/>
      <c r="N2544" s="485"/>
      <c r="O2544" s="486"/>
      <c r="P2544" s="457"/>
    </row>
    <row r="2545" spans="1:16" ht="15.75" x14ac:dyDescent="0.2">
      <c r="A2545" s="467" t="s">
        <v>1631</v>
      </c>
      <c r="B2545" s="42" t="s">
        <v>1043</v>
      </c>
      <c r="C2545" s="466" t="s">
        <v>1422</v>
      </c>
      <c r="D2545" s="39" t="s">
        <v>71</v>
      </c>
      <c r="E2545" s="479">
        <v>160</v>
      </c>
      <c r="F2545" s="154">
        <v>77.777777777777771</v>
      </c>
      <c r="G2545" s="91"/>
      <c r="H2545" s="89"/>
      <c r="I2545" s="508"/>
      <c r="J2545" s="481"/>
      <c r="K2545" s="483"/>
      <c r="L2545" s="487"/>
      <c r="M2545" s="483"/>
      <c r="N2545" s="485"/>
      <c r="O2545" s="486"/>
      <c r="P2545" s="457"/>
    </row>
    <row r="2546" spans="1:16" ht="15.75" x14ac:dyDescent="0.2">
      <c r="A2546" s="467" t="s">
        <v>1631</v>
      </c>
      <c r="B2546" s="42" t="s">
        <v>1043</v>
      </c>
      <c r="C2546" s="466" t="s">
        <v>1422</v>
      </c>
      <c r="D2546" s="39" t="s">
        <v>54</v>
      </c>
      <c r="E2546" s="479">
        <v>250</v>
      </c>
      <c r="F2546" s="154">
        <v>83.333333333333371</v>
      </c>
      <c r="G2546" s="91"/>
      <c r="H2546" s="89"/>
      <c r="I2546" s="508"/>
      <c r="J2546" s="481"/>
      <c r="K2546" s="483"/>
      <c r="L2546" s="487"/>
      <c r="M2546" s="483"/>
      <c r="N2546" s="485"/>
      <c r="O2546" s="486"/>
      <c r="P2546" s="457"/>
    </row>
    <row r="2547" spans="1:16" ht="15.75" x14ac:dyDescent="0.2">
      <c r="A2547" s="467" t="s">
        <v>1631</v>
      </c>
      <c r="B2547" s="42" t="s">
        <v>1043</v>
      </c>
      <c r="C2547" s="466" t="s">
        <v>1422</v>
      </c>
      <c r="D2547" s="39" t="s">
        <v>55</v>
      </c>
      <c r="E2547" s="479">
        <v>160</v>
      </c>
      <c r="F2547" s="154">
        <v>25.277777777777771</v>
      </c>
      <c r="G2547" s="91"/>
      <c r="H2547" s="89"/>
      <c r="I2547" s="508"/>
      <c r="J2547" s="481"/>
      <c r="K2547" s="483"/>
      <c r="L2547" s="487"/>
      <c r="M2547" s="483"/>
      <c r="N2547" s="485"/>
      <c r="O2547" s="486"/>
      <c r="P2547" s="457"/>
    </row>
    <row r="2548" spans="1:16" ht="15.75" x14ac:dyDescent="0.2">
      <c r="A2548" s="467" t="s">
        <v>1631</v>
      </c>
      <c r="B2548" s="42" t="s">
        <v>1043</v>
      </c>
      <c r="C2548" s="466" t="s">
        <v>1422</v>
      </c>
      <c r="D2548" s="39" t="s">
        <v>99</v>
      </c>
      <c r="E2548" s="479">
        <v>250</v>
      </c>
      <c r="F2548" s="154">
        <v>99.666666666666657</v>
      </c>
      <c r="G2548" s="91"/>
      <c r="H2548" s="89"/>
      <c r="I2548" s="508"/>
      <c r="J2548" s="481"/>
      <c r="K2548" s="483"/>
      <c r="L2548" s="487"/>
      <c r="M2548" s="483"/>
      <c r="N2548" s="485"/>
      <c r="O2548" s="486"/>
      <c r="P2548" s="457"/>
    </row>
    <row r="2549" spans="1:16" ht="15.75" x14ac:dyDescent="0.2">
      <c r="A2549" s="467" t="s">
        <v>1631</v>
      </c>
      <c r="B2549" s="42" t="s">
        <v>1043</v>
      </c>
      <c r="C2549" s="466" t="s">
        <v>1422</v>
      </c>
      <c r="D2549" s="39" t="s">
        <v>83</v>
      </c>
      <c r="E2549" s="479">
        <v>160</v>
      </c>
      <c r="F2549" s="154">
        <v>49.833333333333314</v>
      </c>
      <c r="G2549" s="91"/>
      <c r="H2549" s="89"/>
      <c r="I2549" s="508"/>
      <c r="J2549" s="493"/>
      <c r="K2549" s="494"/>
      <c r="L2549" s="487"/>
      <c r="M2549" s="494"/>
      <c r="N2549" s="495"/>
      <c r="O2549" s="486"/>
      <c r="P2549" s="457"/>
    </row>
    <row r="2550" spans="1:16" ht="15.75" x14ac:dyDescent="0.2">
      <c r="A2550" s="467" t="s">
        <v>1631</v>
      </c>
      <c r="B2550" s="42" t="s">
        <v>1043</v>
      </c>
      <c r="C2550" s="466" t="s">
        <v>1422</v>
      </c>
      <c r="D2550" s="39" t="s">
        <v>102</v>
      </c>
      <c r="E2550" s="479">
        <v>100</v>
      </c>
      <c r="F2550" s="154">
        <v>47.888888888888893</v>
      </c>
      <c r="G2550" s="91"/>
      <c r="H2550" s="89"/>
      <c r="I2550" s="508"/>
      <c r="J2550" s="481"/>
      <c r="K2550" s="483"/>
      <c r="L2550" s="487"/>
      <c r="M2550" s="483"/>
      <c r="N2550" s="485"/>
      <c r="O2550" s="486"/>
      <c r="P2550" s="457"/>
    </row>
    <row r="2551" spans="1:16" ht="15.75" x14ac:dyDescent="0.2">
      <c r="A2551" s="480" t="s">
        <v>1631</v>
      </c>
      <c r="B2551" s="42" t="s">
        <v>1043</v>
      </c>
      <c r="C2551" s="466" t="s">
        <v>1422</v>
      </c>
      <c r="D2551" s="39" t="s">
        <v>84</v>
      </c>
      <c r="E2551" s="479">
        <v>250</v>
      </c>
      <c r="F2551" s="154">
        <v>9.2222222222222001</v>
      </c>
      <c r="G2551" s="91"/>
      <c r="H2551" s="89"/>
      <c r="I2551" s="508"/>
      <c r="J2551" s="481"/>
      <c r="K2551" s="483"/>
      <c r="L2551" s="487"/>
      <c r="M2551" s="483"/>
      <c r="N2551" s="485"/>
      <c r="O2551" s="486"/>
      <c r="P2551" s="457"/>
    </row>
    <row r="2552" spans="1:16" ht="15.75" x14ac:dyDescent="0.2">
      <c r="A2552" s="467" t="s">
        <v>1630</v>
      </c>
      <c r="B2552" s="42" t="s">
        <v>1043</v>
      </c>
      <c r="C2552" s="300" t="s">
        <v>1422</v>
      </c>
      <c r="D2552" s="81" t="s">
        <v>92</v>
      </c>
      <c r="E2552" s="300">
        <v>250</v>
      </c>
      <c r="F2552" s="154">
        <v>27.888888888888886</v>
      </c>
      <c r="G2552" s="91"/>
      <c r="H2552" s="89"/>
      <c r="I2552" s="508"/>
      <c r="J2552" s="481"/>
      <c r="K2552" s="483"/>
      <c r="L2552" s="487"/>
      <c r="M2552" s="483"/>
      <c r="N2552" s="485"/>
      <c r="O2552" s="486"/>
      <c r="P2552" s="457"/>
    </row>
    <row r="2553" spans="1:16" ht="15.75" x14ac:dyDescent="0.2">
      <c r="A2553" s="467" t="s">
        <v>1630</v>
      </c>
      <c r="B2553" s="42" t="s">
        <v>1043</v>
      </c>
      <c r="C2553" s="466" t="s">
        <v>1422</v>
      </c>
      <c r="D2553" s="39" t="s">
        <v>112</v>
      </c>
      <c r="E2553" s="479">
        <v>160</v>
      </c>
      <c r="F2553" s="154">
        <v>44.833333333333314</v>
      </c>
      <c r="G2553" s="91"/>
      <c r="H2553" s="89"/>
      <c r="I2553" s="508"/>
      <c r="J2553" s="481"/>
      <c r="K2553" s="483"/>
      <c r="L2553" s="487"/>
      <c r="M2553" s="483"/>
      <c r="N2553" s="485"/>
      <c r="O2553" s="486"/>
      <c r="P2553" s="457"/>
    </row>
    <row r="2554" spans="1:16" ht="15.75" x14ac:dyDescent="0.2">
      <c r="A2554" s="467" t="s">
        <v>1630</v>
      </c>
      <c r="B2554" s="42" t="s">
        <v>1043</v>
      </c>
      <c r="C2554" s="466" t="s">
        <v>1422</v>
      </c>
      <c r="D2554" s="39" t="s">
        <v>77</v>
      </c>
      <c r="E2554" s="479">
        <v>160</v>
      </c>
      <c r="F2554" s="154">
        <v>65</v>
      </c>
      <c r="G2554" s="91"/>
      <c r="H2554" s="472"/>
      <c r="I2554" s="507"/>
      <c r="J2554" s="481"/>
      <c r="K2554" s="483"/>
      <c r="L2554" s="487"/>
      <c r="M2554" s="483"/>
      <c r="N2554" s="485"/>
      <c r="O2554" s="486"/>
      <c r="P2554" s="457"/>
    </row>
    <row r="2555" spans="1:16" ht="15.75" x14ac:dyDescent="0.2">
      <c r="A2555" s="467" t="s">
        <v>1630</v>
      </c>
      <c r="B2555" s="42" t="s">
        <v>1043</v>
      </c>
      <c r="C2555" s="466" t="s">
        <v>1422</v>
      </c>
      <c r="D2555" s="39" t="s">
        <v>97</v>
      </c>
      <c r="E2555" s="479">
        <v>250</v>
      </c>
      <c r="F2555" s="154">
        <v>53</v>
      </c>
      <c r="G2555" s="91"/>
      <c r="H2555" s="472"/>
      <c r="I2555" s="507"/>
      <c r="J2555" s="493"/>
      <c r="K2555" s="494"/>
      <c r="L2555" s="487"/>
      <c r="M2555" s="494"/>
      <c r="N2555" s="495"/>
      <c r="O2555" s="486"/>
      <c r="P2555" s="457"/>
    </row>
    <row r="2556" spans="1:16" ht="15.75" x14ac:dyDescent="0.2">
      <c r="A2556" s="467" t="s">
        <v>1630</v>
      </c>
      <c r="B2556" s="42" t="s">
        <v>1043</v>
      </c>
      <c r="C2556" s="466" t="s">
        <v>1422</v>
      </c>
      <c r="D2556" s="39" t="s">
        <v>71</v>
      </c>
      <c r="E2556" s="479">
        <v>400</v>
      </c>
      <c r="F2556" s="154">
        <v>62.333333333333336</v>
      </c>
      <c r="G2556" s="91"/>
      <c r="H2556" s="89"/>
      <c r="I2556" s="508"/>
      <c r="J2556" s="481"/>
      <c r="K2556" s="483"/>
      <c r="L2556" s="484"/>
      <c r="M2556" s="483"/>
      <c r="N2556" s="485"/>
      <c r="O2556" s="486"/>
      <c r="P2556" s="457"/>
    </row>
    <row r="2557" spans="1:16" ht="15.75" x14ac:dyDescent="0.2">
      <c r="A2557" s="467" t="s">
        <v>1630</v>
      </c>
      <c r="B2557" s="42" t="s">
        <v>1043</v>
      </c>
      <c r="C2557" s="466" t="s">
        <v>1422</v>
      </c>
      <c r="D2557" s="39" t="s">
        <v>59</v>
      </c>
      <c r="E2557" s="479">
        <v>63</v>
      </c>
      <c r="F2557" s="154">
        <v>26.24444444444444</v>
      </c>
      <c r="G2557" s="91"/>
      <c r="H2557" s="89"/>
      <c r="I2557" s="508"/>
      <c r="J2557" s="489"/>
      <c r="K2557" s="490"/>
      <c r="L2557" s="484"/>
      <c r="M2557" s="491"/>
      <c r="N2557" s="503"/>
      <c r="O2557" s="486"/>
      <c r="P2557" s="457"/>
    </row>
    <row r="2558" spans="1:16" ht="15.75" x14ac:dyDescent="0.2">
      <c r="A2558" s="467" t="s">
        <v>1630</v>
      </c>
      <c r="B2558" s="42" t="s">
        <v>1043</v>
      </c>
      <c r="C2558" s="466" t="s">
        <v>1422</v>
      </c>
      <c r="D2558" s="39" t="s">
        <v>75</v>
      </c>
      <c r="E2558" s="479">
        <v>160</v>
      </c>
      <c r="F2558" s="154">
        <v>40.666666666666664</v>
      </c>
      <c r="G2558" s="91"/>
      <c r="H2558" s="89"/>
      <c r="I2558" s="508"/>
      <c r="J2558" s="481"/>
      <c r="K2558" s="483"/>
      <c r="L2558" s="487"/>
      <c r="M2558" s="483"/>
      <c r="N2558" s="485"/>
      <c r="O2558" s="486"/>
      <c r="P2558" s="457"/>
    </row>
    <row r="2559" spans="1:16" ht="15.75" x14ac:dyDescent="0.2">
      <c r="A2559" s="467" t="s">
        <v>1630</v>
      </c>
      <c r="B2559" s="42" t="s">
        <v>1043</v>
      </c>
      <c r="C2559" s="466" t="s">
        <v>1422</v>
      </c>
      <c r="D2559" s="39" t="s">
        <v>51</v>
      </c>
      <c r="E2559" s="479">
        <v>100</v>
      </c>
      <c r="F2559" s="154">
        <v>41</v>
      </c>
      <c r="G2559" s="91"/>
      <c r="H2559" s="472"/>
      <c r="I2559" s="507"/>
      <c r="J2559" s="489"/>
      <c r="K2559" s="490"/>
      <c r="L2559" s="487"/>
      <c r="M2559" s="491"/>
      <c r="N2559" s="492"/>
      <c r="O2559" s="486"/>
      <c r="P2559" s="457"/>
    </row>
    <row r="2560" spans="1:16" ht="15.75" x14ac:dyDescent="0.2">
      <c r="A2560" s="467" t="s">
        <v>1630</v>
      </c>
      <c r="B2560" s="42" t="s">
        <v>1043</v>
      </c>
      <c r="C2560" s="466" t="s">
        <v>1422</v>
      </c>
      <c r="D2560" s="39" t="s">
        <v>52</v>
      </c>
      <c r="E2560" s="479">
        <v>250</v>
      </c>
      <c r="F2560" s="154">
        <v>148.44444444444446</v>
      </c>
      <c r="G2560" s="91"/>
      <c r="H2560" s="89"/>
      <c r="I2560" s="508"/>
      <c r="J2560" s="489"/>
      <c r="K2560" s="490"/>
      <c r="L2560" s="487"/>
      <c r="M2560" s="491"/>
      <c r="N2560" s="492"/>
      <c r="O2560" s="486"/>
      <c r="P2560" s="457"/>
    </row>
    <row r="2561" spans="1:16" ht="15.75" x14ac:dyDescent="0.2">
      <c r="A2561" s="467" t="s">
        <v>1630</v>
      </c>
      <c r="B2561" s="42" t="s">
        <v>1043</v>
      </c>
      <c r="C2561" s="466" t="s">
        <v>1422</v>
      </c>
      <c r="D2561" s="39" t="s">
        <v>53</v>
      </c>
      <c r="E2561" s="479">
        <v>250</v>
      </c>
      <c r="F2561" s="154">
        <v>148</v>
      </c>
      <c r="G2561" s="91"/>
      <c r="H2561" s="472"/>
      <c r="I2561" s="507"/>
      <c r="J2561" s="493"/>
      <c r="K2561" s="494"/>
      <c r="L2561" s="487"/>
      <c r="M2561" s="494"/>
      <c r="N2561" s="495"/>
      <c r="O2561" s="486"/>
      <c r="P2561" s="457"/>
    </row>
    <row r="2562" spans="1:16" ht="15.75" x14ac:dyDescent="0.2">
      <c r="A2562" s="467" t="s">
        <v>1630</v>
      </c>
      <c r="B2562" s="42" t="s">
        <v>1043</v>
      </c>
      <c r="C2562" s="466" t="s">
        <v>1422</v>
      </c>
      <c r="D2562" s="39" t="s">
        <v>95</v>
      </c>
      <c r="E2562" s="479">
        <v>400</v>
      </c>
      <c r="F2562" s="154">
        <v>219.33333333333334</v>
      </c>
      <c r="G2562" s="91"/>
      <c r="H2562" s="89"/>
      <c r="I2562" s="508"/>
      <c r="J2562" s="481"/>
      <c r="K2562" s="483"/>
      <c r="L2562" s="487"/>
      <c r="M2562" s="483"/>
      <c r="N2562" s="485"/>
      <c r="O2562" s="486"/>
      <c r="P2562" s="457"/>
    </row>
    <row r="2563" spans="1:16" ht="15.75" x14ac:dyDescent="0.2">
      <c r="A2563" s="467" t="s">
        <v>1630</v>
      </c>
      <c r="B2563" s="42" t="s">
        <v>1043</v>
      </c>
      <c r="C2563" s="466" t="s">
        <v>1422</v>
      </c>
      <c r="D2563" s="39" t="s">
        <v>60</v>
      </c>
      <c r="E2563" s="479">
        <v>400</v>
      </c>
      <c r="F2563" s="154">
        <v>41.305555555555571</v>
      </c>
      <c r="G2563" s="91"/>
      <c r="H2563" s="89"/>
      <c r="I2563" s="508"/>
      <c r="J2563" s="481"/>
      <c r="K2563" s="483"/>
      <c r="L2563" s="487"/>
      <c r="M2563" s="483"/>
      <c r="N2563" s="485"/>
      <c r="O2563" s="486"/>
      <c r="P2563" s="457"/>
    </row>
    <row r="2564" spans="1:16" ht="15.75" x14ac:dyDescent="0.2">
      <c r="A2564" s="467" t="s">
        <v>1630</v>
      </c>
      <c r="B2564" s="42" t="s">
        <v>1043</v>
      </c>
      <c r="C2564" s="466" t="s">
        <v>1422</v>
      </c>
      <c r="D2564" s="39" t="s">
        <v>96</v>
      </c>
      <c r="E2564" s="479">
        <v>250</v>
      </c>
      <c r="F2564" s="154">
        <v>85</v>
      </c>
      <c r="G2564" s="91"/>
      <c r="H2564" s="89"/>
      <c r="I2564" s="508"/>
      <c r="J2564" s="481"/>
      <c r="K2564" s="483"/>
      <c r="L2564" s="487"/>
      <c r="M2564" s="483"/>
      <c r="N2564" s="485"/>
      <c r="O2564" s="486"/>
      <c r="P2564" s="457"/>
    </row>
    <row r="2565" spans="1:16" ht="15.75" x14ac:dyDescent="0.2">
      <c r="A2565" s="467" t="s">
        <v>1630</v>
      </c>
      <c r="B2565" s="42" t="s">
        <v>1043</v>
      </c>
      <c r="C2565" s="466" t="s">
        <v>1422</v>
      </c>
      <c r="D2565" s="39" t="s">
        <v>79</v>
      </c>
      <c r="E2565" s="479">
        <v>160</v>
      </c>
      <c r="F2565" s="154">
        <v>40.922222222222217</v>
      </c>
      <c r="G2565" s="91"/>
      <c r="H2565" s="89"/>
      <c r="I2565" s="508"/>
      <c r="J2565" s="481"/>
      <c r="K2565" s="483"/>
      <c r="L2565" s="487"/>
      <c r="M2565" s="483"/>
      <c r="N2565" s="485"/>
      <c r="O2565" s="486"/>
      <c r="P2565" s="457"/>
    </row>
    <row r="2566" spans="1:16" ht="15.75" x14ac:dyDescent="0.2">
      <c r="A2566" s="467" t="s">
        <v>1630</v>
      </c>
      <c r="B2566" s="42" t="s">
        <v>1043</v>
      </c>
      <c r="C2566" s="466" t="s">
        <v>1422</v>
      </c>
      <c r="D2566" s="39" t="s">
        <v>98</v>
      </c>
      <c r="E2566" s="479">
        <v>250</v>
      </c>
      <c r="F2566" s="154">
        <v>41.111111111111143</v>
      </c>
      <c r="G2566" s="91"/>
      <c r="H2566" s="89"/>
      <c r="I2566" s="508"/>
      <c r="J2566" s="481"/>
      <c r="K2566" s="483"/>
      <c r="L2566" s="487"/>
      <c r="M2566" s="483"/>
      <c r="N2566" s="485"/>
      <c r="O2566" s="486"/>
      <c r="P2566" s="457"/>
    </row>
    <row r="2567" spans="1:16" ht="15.75" x14ac:dyDescent="0.2">
      <c r="A2567" s="467" t="s">
        <v>1630</v>
      </c>
      <c r="B2567" s="42" t="s">
        <v>1043</v>
      </c>
      <c r="C2567" s="466" t="s">
        <v>1422</v>
      </c>
      <c r="D2567" s="39" t="s">
        <v>100</v>
      </c>
      <c r="E2567" s="479">
        <v>250</v>
      </c>
      <c r="F2567" s="154">
        <v>82.888888888888886</v>
      </c>
      <c r="G2567" s="91"/>
      <c r="H2567" s="89"/>
      <c r="I2567" s="508"/>
      <c r="J2567" s="493"/>
      <c r="K2567" s="494"/>
      <c r="L2567" s="487"/>
      <c r="M2567" s="494"/>
      <c r="N2567" s="495"/>
      <c r="O2567" s="486"/>
      <c r="P2567" s="457"/>
    </row>
    <row r="2568" spans="1:16" ht="15.75" x14ac:dyDescent="0.2">
      <c r="A2568" s="467" t="s">
        <v>1630</v>
      </c>
      <c r="B2568" s="42" t="s">
        <v>1043</v>
      </c>
      <c r="C2568" s="466" t="s">
        <v>1422</v>
      </c>
      <c r="D2568" s="39" t="s">
        <v>81</v>
      </c>
      <c r="E2568" s="479">
        <v>250</v>
      </c>
      <c r="F2568" s="154">
        <v>143.22499999999999</v>
      </c>
      <c r="G2568" s="91"/>
      <c r="H2568" s="89"/>
      <c r="I2568" s="508"/>
      <c r="J2568" s="481"/>
      <c r="K2568" s="483"/>
      <c r="L2568" s="487"/>
      <c r="M2568" s="483"/>
      <c r="N2568" s="485"/>
      <c r="O2568" s="486"/>
      <c r="P2568" s="457"/>
    </row>
    <row r="2569" spans="1:16" ht="15.75" x14ac:dyDescent="0.2">
      <c r="A2569" s="467" t="s">
        <v>1630</v>
      </c>
      <c r="B2569" s="42" t="s">
        <v>1043</v>
      </c>
      <c r="C2569" s="466" t="s">
        <v>1422</v>
      </c>
      <c r="D2569" s="39" t="s">
        <v>93</v>
      </c>
      <c r="E2569" s="479">
        <v>250</v>
      </c>
      <c r="F2569" s="154">
        <v>233.33333333333334</v>
      </c>
      <c r="G2569" s="91"/>
      <c r="H2569" s="89"/>
      <c r="I2569" s="508"/>
      <c r="J2569" s="493"/>
      <c r="K2569" s="494"/>
      <c r="L2569" s="487"/>
      <c r="M2569" s="494"/>
      <c r="N2569" s="495"/>
      <c r="O2569" s="486"/>
      <c r="P2569" s="457"/>
    </row>
    <row r="2570" spans="1:16" ht="15.75" x14ac:dyDescent="0.2">
      <c r="A2570" s="467" t="s">
        <v>1630</v>
      </c>
      <c r="B2570" s="42" t="s">
        <v>1043</v>
      </c>
      <c r="C2570" s="466" t="s">
        <v>1422</v>
      </c>
      <c r="D2570" s="39" t="s">
        <v>76</v>
      </c>
      <c r="E2570" s="479">
        <v>250</v>
      </c>
      <c r="F2570" s="154">
        <v>195.83333333333331</v>
      </c>
      <c r="G2570" s="91"/>
      <c r="H2570" s="89"/>
      <c r="I2570" s="508"/>
      <c r="J2570" s="481"/>
      <c r="K2570" s="483"/>
      <c r="L2570" s="487"/>
      <c r="M2570" s="483"/>
      <c r="N2570" s="485"/>
      <c r="O2570" s="486"/>
      <c r="P2570" s="457"/>
    </row>
    <row r="2571" spans="1:16" ht="15.75" x14ac:dyDescent="0.2">
      <c r="A2571" s="467" t="s">
        <v>1630</v>
      </c>
      <c r="B2571" s="42" t="s">
        <v>1043</v>
      </c>
      <c r="C2571" s="466" t="s">
        <v>1422</v>
      </c>
      <c r="D2571" s="39" t="s">
        <v>94</v>
      </c>
      <c r="E2571" s="479">
        <v>100</v>
      </c>
      <c r="F2571" s="154">
        <v>47.666666666666657</v>
      </c>
      <c r="G2571" s="91"/>
      <c r="H2571" s="89"/>
      <c r="I2571" s="508"/>
      <c r="J2571" s="481"/>
      <c r="K2571" s="483"/>
      <c r="L2571" s="487"/>
      <c r="M2571" s="483"/>
      <c r="N2571" s="485"/>
      <c r="O2571" s="486"/>
      <c r="P2571" s="457"/>
    </row>
    <row r="2572" spans="1:16" ht="15.75" x14ac:dyDescent="0.2">
      <c r="A2572" s="467" t="s">
        <v>1630</v>
      </c>
      <c r="B2572" s="42" t="s">
        <v>1043</v>
      </c>
      <c r="C2572" s="466" t="s">
        <v>1422</v>
      </c>
      <c r="D2572" s="39" t="s">
        <v>36</v>
      </c>
      <c r="E2572" s="479">
        <v>315</v>
      </c>
      <c r="F2572" s="154">
        <v>110.00000000000003</v>
      </c>
      <c r="G2572" s="91"/>
      <c r="H2572" s="89"/>
      <c r="I2572" s="508"/>
      <c r="J2572" s="481"/>
      <c r="K2572" s="483"/>
      <c r="L2572" s="484"/>
      <c r="M2572" s="483"/>
      <c r="N2572" s="485"/>
      <c r="O2572" s="486"/>
      <c r="P2572" s="457"/>
    </row>
    <row r="2573" spans="1:16" ht="15.75" x14ac:dyDescent="0.2">
      <c r="A2573" s="467" t="s">
        <v>1630</v>
      </c>
      <c r="B2573" s="42" t="s">
        <v>1043</v>
      </c>
      <c r="C2573" s="466" t="s">
        <v>1422</v>
      </c>
      <c r="D2573" s="39" t="s">
        <v>113</v>
      </c>
      <c r="E2573" s="479">
        <v>400</v>
      </c>
      <c r="F2573" s="154">
        <v>133.22222222222223</v>
      </c>
      <c r="G2573" s="91"/>
      <c r="H2573" s="89"/>
      <c r="I2573" s="508"/>
      <c r="J2573" s="481"/>
      <c r="K2573" s="483"/>
      <c r="L2573" s="487"/>
      <c r="M2573" s="483"/>
      <c r="N2573" s="485"/>
      <c r="O2573" s="486"/>
      <c r="P2573" s="457"/>
    </row>
    <row r="2574" spans="1:16" ht="20.25" customHeight="1" x14ac:dyDescent="0.2">
      <c r="A2574" s="467" t="s">
        <v>1630</v>
      </c>
      <c r="B2574" s="42" t="s">
        <v>1043</v>
      </c>
      <c r="C2574" s="466" t="s">
        <v>1422</v>
      </c>
      <c r="D2574" s="39" t="s">
        <v>78</v>
      </c>
      <c r="E2574" s="479">
        <v>250</v>
      </c>
      <c r="F2574" s="154">
        <v>82.719444444444434</v>
      </c>
      <c r="G2574" s="91"/>
      <c r="H2574" s="89"/>
      <c r="I2574" s="508"/>
      <c r="J2574" s="481"/>
      <c r="K2574" s="483"/>
      <c r="L2574" s="487"/>
      <c r="M2574" s="483"/>
      <c r="N2574" s="485"/>
      <c r="O2574" s="486"/>
      <c r="P2574" s="457"/>
    </row>
    <row r="2575" spans="1:16" ht="15.75" x14ac:dyDescent="0.2">
      <c r="A2575" s="467" t="s">
        <v>1630</v>
      </c>
      <c r="B2575" s="42" t="s">
        <v>1043</v>
      </c>
      <c r="C2575" s="466" t="s">
        <v>1422</v>
      </c>
      <c r="D2575" s="39" t="s">
        <v>54</v>
      </c>
      <c r="E2575" s="479">
        <v>100</v>
      </c>
      <c r="F2575" s="154">
        <v>51</v>
      </c>
      <c r="G2575" s="91"/>
      <c r="H2575" s="89"/>
      <c r="I2575" s="508"/>
      <c r="J2575" s="481"/>
      <c r="K2575" s="483"/>
      <c r="L2575" s="487"/>
      <c r="M2575" s="483"/>
      <c r="N2575" s="485"/>
      <c r="O2575" s="486"/>
      <c r="P2575" s="457"/>
    </row>
    <row r="2576" spans="1:16" ht="35.25" customHeight="1" x14ac:dyDescent="0.2">
      <c r="A2576" s="572" t="s">
        <v>1626</v>
      </c>
      <c r="B2576" s="42" t="s">
        <v>1043</v>
      </c>
      <c r="C2576" s="466" t="s">
        <v>1422</v>
      </c>
      <c r="D2576" s="39" t="s">
        <v>40</v>
      </c>
      <c r="E2576" s="479">
        <v>630</v>
      </c>
      <c r="F2576" s="154">
        <v>525.55555555555554</v>
      </c>
      <c r="G2576" s="91"/>
      <c r="H2576" s="89"/>
      <c r="I2576" s="508"/>
      <c r="J2576" s="481"/>
      <c r="K2576" s="483"/>
      <c r="L2576" s="487"/>
      <c r="M2576" s="483"/>
      <c r="N2576" s="485"/>
      <c r="O2576" s="486"/>
      <c r="P2576" s="457"/>
    </row>
    <row r="2577" spans="1:16" ht="15.75" x14ac:dyDescent="0.2">
      <c r="A2577" s="467" t="s">
        <v>1629</v>
      </c>
      <c r="B2577" s="42" t="s">
        <v>1043</v>
      </c>
      <c r="C2577" s="466" t="s">
        <v>1422</v>
      </c>
      <c r="D2577" s="39" t="s">
        <v>53</v>
      </c>
      <c r="E2577" s="479">
        <v>160</v>
      </c>
      <c r="F2577" s="154">
        <v>151.88888888888889</v>
      </c>
      <c r="G2577" s="91"/>
      <c r="H2577" s="89"/>
      <c r="I2577" s="508"/>
      <c r="J2577" s="481"/>
      <c r="K2577" s="483"/>
      <c r="L2577" s="487"/>
      <c r="M2577" s="483"/>
      <c r="N2577" s="485"/>
      <c r="O2577" s="486"/>
      <c r="P2577" s="457"/>
    </row>
    <row r="2578" spans="1:16" ht="15.75" x14ac:dyDescent="0.2">
      <c r="A2578" s="467" t="s">
        <v>1629</v>
      </c>
      <c r="B2578" s="42" t="s">
        <v>1043</v>
      </c>
      <c r="C2578" s="466" t="s">
        <v>1422</v>
      </c>
      <c r="D2578" s="39" t="s">
        <v>20</v>
      </c>
      <c r="E2578" s="479">
        <v>400</v>
      </c>
      <c r="F2578" s="154">
        <v>244.99999999999997</v>
      </c>
      <c r="G2578" s="91"/>
      <c r="H2578" s="89"/>
      <c r="I2578" s="508"/>
      <c r="J2578" s="481"/>
      <c r="K2578" s="483"/>
      <c r="L2578" s="487"/>
      <c r="M2578" s="483"/>
      <c r="N2578" s="485"/>
      <c r="O2578" s="486"/>
      <c r="P2578" s="457"/>
    </row>
    <row r="2579" spans="1:16" ht="15.75" x14ac:dyDescent="0.2">
      <c r="A2579" s="467" t="s">
        <v>1629</v>
      </c>
      <c r="B2579" s="42" t="s">
        <v>1043</v>
      </c>
      <c r="C2579" s="466" t="s">
        <v>1422</v>
      </c>
      <c r="D2579" s="39" t="s">
        <v>111</v>
      </c>
      <c r="E2579" s="479">
        <v>400</v>
      </c>
      <c r="F2579" s="154">
        <v>67.958333333333314</v>
      </c>
      <c r="G2579" s="91"/>
      <c r="H2579" s="89"/>
      <c r="I2579" s="508"/>
      <c r="J2579" s="481"/>
      <c r="K2579" s="483"/>
      <c r="L2579" s="484"/>
      <c r="M2579" s="483"/>
      <c r="N2579" s="485"/>
      <c r="O2579" s="486"/>
      <c r="P2579" s="457"/>
    </row>
    <row r="2580" spans="1:16" ht="31.5" x14ac:dyDescent="0.2">
      <c r="A2580" s="572" t="s">
        <v>1626</v>
      </c>
      <c r="B2580" s="42" t="s">
        <v>1043</v>
      </c>
      <c r="C2580" s="466" t="s">
        <v>1422</v>
      </c>
      <c r="D2580" s="39" t="s">
        <v>52</v>
      </c>
      <c r="E2580" s="479">
        <v>400</v>
      </c>
      <c r="F2580" s="154">
        <v>386.44444444444446</v>
      </c>
      <c r="G2580" s="91"/>
      <c r="H2580" s="89"/>
      <c r="I2580" s="508"/>
      <c r="J2580" s="481"/>
      <c r="K2580" s="483"/>
      <c r="L2580" s="484"/>
      <c r="M2580" s="483"/>
      <c r="N2580" s="485"/>
      <c r="O2580" s="486"/>
      <c r="P2580" s="457"/>
    </row>
    <row r="2581" spans="1:16" ht="15.75" x14ac:dyDescent="0.2">
      <c r="A2581" s="467" t="s">
        <v>1629</v>
      </c>
      <c r="B2581" s="42" t="s">
        <v>1043</v>
      </c>
      <c r="C2581" s="466" t="s">
        <v>1422</v>
      </c>
      <c r="D2581" s="39" t="s">
        <v>80</v>
      </c>
      <c r="E2581" s="479">
        <v>400</v>
      </c>
      <c r="F2581" s="154">
        <v>188</v>
      </c>
      <c r="G2581" s="91"/>
      <c r="H2581" s="477"/>
      <c r="I2581" s="509"/>
      <c r="J2581" s="481"/>
      <c r="K2581" s="483"/>
      <c r="L2581" s="487"/>
      <c r="M2581" s="483"/>
      <c r="N2581" s="485"/>
      <c r="O2581" s="486"/>
      <c r="P2581" s="457"/>
    </row>
    <row r="2582" spans="1:16" ht="15.75" x14ac:dyDescent="0.2">
      <c r="A2582" s="467" t="s">
        <v>1627</v>
      </c>
      <c r="B2582" s="42" t="s">
        <v>1043</v>
      </c>
      <c r="C2582" s="466" t="s">
        <v>1422</v>
      </c>
      <c r="D2582" s="39" t="s">
        <v>92</v>
      </c>
      <c r="E2582" s="479">
        <v>250</v>
      </c>
      <c r="F2582" s="154">
        <v>180.61111111111114</v>
      </c>
      <c r="G2582" s="91"/>
      <c r="H2582" s="89"/>
      <c r="I2582" s="508"/>
      <c r="J2582" s="481"/>
      <c r="K2582" s="483"/>
      <c r="L2582" s="487"/>
      <c r="M2582" s="483"/>
      <c r="N2582" s="485"/>
      <c r="O2582" s="486"/>
      <c r="P2582" s="457"/>
    </row>
    <row r="2583" spans="1:16" ht="27" customHeight="1" x14ac:dyDescent="0.2">
      <c r="A2583" s="467" t="s">
        <v>1627</v>
      </c>
      <c r="B2583" s="42" t="s">
        <v>1043</v>
      </c>
      <c r="C2583" s="466" t="s">
        <v>1422</v>
      </c>
      <c r="D2583" s="39" t="s">
        <v>20</v>
      </c>
      <c r="E2583" s="479">
        <v>160</v>
      </c>
      <c r="F2583" s="154">
        <v>124</v>
      </c>
      <c r="G2583" s="91"/>
      <c r="H2583" s="89"/>
      <c r="I2583" s="508"/>
      <c r="J2583" s="481"/>
      <c r="K2583" s="483"/>
      <c r="L2583" s="487"/>
      <c r="M2583" s="483"/>
      <c r="N2583" s="485"/>
      <c r="O2583" s="486"/>
      <c r="P2583" s="457"/>
    </row>
    <row r="2584" spans="1:16" ht="27.75" customHeight="1" x14ac:dyDescent="0.2">
      <c r="A2584" s="467" t="s">
        <v>1627</v>
      </c>
      <c r="B2584" s="42" t="s">
        <v>1043</v>
      </c>
      <c r="C2584" s="466" t="s">
        <v>1422</v>
      </c>
      <c r="D2584" s="39" t="s">
        <v>51</v>
      </c>
      <c r="E2584" s="479">
        <v>100</v>
      </c>
      <c r="F2584" s="154">
        <v>148.61111111111111</v>
      </c>
      <c r="G2584" s="91"/>
      <c r="H2584" s="89"/>
      <c r="I2584" s="508"/>
      <c r="J2584" s="481"/>
      <c r="K2584" s="483"/>
      <c r="L2584" s="484"/>
      <c r="M2584" s="483"/>
      <c r="N2584" s="485"/>
      <c r="O2584" s="486"/>
      <c r="P2584" s="457"/>
    </row>
    <row r="2585" spans="1:16" ht="15.75" x14ac:dyDescent="0.2">
      <c r="A2585" s="467" t="s">
        <v>1627</v>
      </c>
      <c r="B2585" s="42" t="s">
        <v>1043</v>
      </c>
      <c r="C2585" s="466" t="s">
        <v>1422</v>
      </c>
      <c r="D2585" s="39" t="s">
        <v>113</v>
      </c>
      <c r="E2585" s="479">
        <v>160</v>
      </c>
      <c r="F2585" s="154">
        <v>135.22222222222223</v>
      </c>
      <c r="G2585" s="91"/>
      <c r="H2585" s="89"/>
      <c r="I2585" s="508"/>
      <c r="J2585" s="481"/>
      <c r="K2585" s="483"/>
      <c r="L2585" s="484"/>
      <c r="M2585" s="483"/>
      <c r="N2585" s="485"/>
      <c r="O2585" s="486"/>
      <c r="P2585" s="457"/>
    </row>
    <row r="2586" spans="1:16" s="366" customFormat="1" ht="31.5" x14ac:dyDescent="0.2">
      <c r="A2586" s="572" t="s">
        <v>1626</v>
      </c>
      <c r="B2586" s="42" t="s">
        <v>1043</v>
      </c>
      <c r="C2586" s="466" t="s">
        <v>1422</v>
      </c>
      <c r="D2586" s="39" t="s">
        <v>95</v>
      </c>
      <c r="E2586" s="479">
        <v>100</v>
      </c>
      <c r="F2586" s="154">
        <v>82.083333333333329</v>
      </c>
      <c r="G2586" s="91"/>
      <c r="H2586" s="89"/>
      <c r="I2586" s="508"/>
      <c r="J2586" s="481"/>
      <c r="K2586" s="483"/>
      <c r="L2586" s="484"/>
      <c r="M2586" s="483"/>
      <c r="N2586" s="485"/>
      <c r="O2586" s="486"/>
      <c r="P2586" s="457"/>
    </row>
    <row r="2587" spans="1:16" s="366" customFormat="1" ht="15.75" x14ac:dyDescent="0.2">
      <c r="A2587" s="467" t="s">
        <v>1628</v>
      </c>
      <c r="B2587" s="42" t="s">
        <v>1043</v>
      </c>
      <c r="C2587" s="466" t="s">
        <v>1422</v>
      </c>
      <c r="D2587" s="39" t="s">
        <v>133</v>
      </c>
      <c r="E2587" s="479">
        <v>60</v>
      </c>
      <c r="F2587" s="154">
        <v>35.888888888888886</v>
      </c>
      <c r="G2587" s="91"/>
      <c r="H2587" s="89"/>
      <c r="I2587" s="508"/>
      <c r="J2587" s="481"/>
      <c r="K2587" s="483"/>
      <c r="L2587" s="484"/>
      <c r="M2587" s="483"/>
      <c r="N2587" s="485"/>
      <c r="O2587" s="486"/>
      <c r="P2587" s="457"/>
    </row>
    <row r="2588" spans="1:16" s="366" customFormat="1" ht="30" customHeight="1" x14ac:dyDescent="0.2">
      <c r="A2588" s="467" t="s">
        <v>1626</v>
      </c>
      <c r="B2588" s="42" t="s">
        <v>1043</v>
      </c>
      <c r="C2588" s="466" t="s">
        <v>1422</v>
      </c>
      <c r="D2588" s="39" t="s">
        <v>397</v>
      </c>
      <c r="E2588" s="479">
        <v>630</v>
      </c>
      <c r="F2588" s="154">
        <v>580.55555555555554</v>
      </c>
      <c r="G2588" s="91"/>
      <c r="H2588" s="89"/>
      <c r="I2588" s="508"/>
      <c r="J2588" s="481"/>
      <c r="K2588" s="483"/>
      <c r="L2588" s="484"/>
      <c r="M2588" s="483"/>
      <c r="N2588" s="485"/>
      <c r="O2588" s="486"/>
      <c r="P2588" s="457"/>
    </row>
    <row r="2589" spans="1:16" s="366" customFormat="1" ht="15.75" x14ac:dyDescent="0.2">
      <c r="A2589" s="533" t="s">
        <v>1625</v>
      </c>
      <c r="B2589" s="39" t="s">
        <v>1423</v>
      </c>
      <c r="C2589" s="39" t="s">
        <v>1424</v>
      </c>
      <c r="D2589" s="39" t="s">
        <v>59</v>
      </c>
      <c r="E2589" s="513">
        <v>160</v>
      </c>
      <c r="F2589" s="39" t="s">
        <v>150</v>
      </c>
      <c r="G2589" s="91"/>
      <c r="H2589" s="481"/>
      <c r="I2589" s="482"/>
      <c r="J2589" s="481"/>
      <c r="K2589" s="483"/>
      <c r="L2589" s="484"/>
      <c r="M2589" s="483"/>
      <c r="N2589" s="485"/>
      <c r="O2589" s="486"/>
      <c r="P2589" s="457"/>
    </row>
    <row r="2590" spans="1:16" s="366" customFormat="1" ht="15.75" x14ac:dyDescent="0.2">
      <c r="A2590" s="533" t="s">
        <v>1625</v>
      </c>
      <c r="B2590" s="39" t="s">
        <v>1423</v>
      </c>
      <c r="C2590" s="39" t="s">
        <v>1424</v>
      </c>
      <c r="D2590" s="39" t="s">
        <v>75</v>
      </c>
      <c r="E2590" s="513">
        <v>100</v>
      </c>
      <c r="F2590" s="39" t="s">
        <v>153</v>
      </c>
      <c r="G2590" s="91"/>
      <c r="H2590" s="481"/>
      <c r="I2590" s="482"/>
      <c r="J2590" s="481"/>
      <c r="K2590" s="483"/>
      <c r="L2590" s="484"/>
      <c r="M2590" s="483"/>
      <c r="N2590" s="485"/>
      <c r="O2590" s="486"/>
      <c r="P2590" s="457"/>
    </row>
    <row r="2591" spans="1:16" s="366" customFormat="1" ht="15.75" x14ac:dyDescent="0.2">
      <c r="A2591" s="533" t="s">
        <v>1625</v>
      </c>
      <c r="B2591" s="39" t="s">
        <v>1423</v>
      </c>
      <c r="C2591" s="39" t="s">
        <v>1424</v>
      </c>
      <c r="D2591" s="39" t="s">
        <v>112</v>
      </c>
      <c r="E2591" s="513">
        <v>100</v>
      </c>
      <c r="F2591" s="39" t="s">
        <v>153</v>
      </c>
      <c r="G2591" s="91"/>
      <c r="H2591" s="481"/>
      <c r="I2591" s="482"/>
      <c r="J2591" s="481"/>
      <c r="K2591" s="483"/>
      <c r="L2591" s="484"/>
      <c r="M2591" s="483"/>
      <c r="N2591" s="485"/>
      <c r="O2591" s="486"/>
      <c r="P2591" s="457"/>
    </row>
    <row r="2592" spans="1:16" s="366" customFormat="1" ht="15.75" x14ac:dyDescent="0.2">
      <c r="A2592" s="533" t="s">
        <v>1625</v>
      </c>
      <c r="B2592" s="39" t="s">
        <v>1423</v>
      </c>
      <c r="C2592" s="39" t="s">
        <v>1424</v>
      </c>
      <c r="D2592" s="39" t="s">
        <v>111</v>
      </c>
      <c r="E2592" s="513">
        <v>100</v>
      </c>
      <c r="F2592" s="39" t="s">
        <v>64</v>
      </c>
      <c r="G2592" s="91"/>
      <c r="H2592" s="488"/>
      <c r="I2592" s="482"/>
      <c r="J2592" s="489"/>
      <c r="K2592" s="490"/>
      <c r="L2592" s="484"/>
      <c r="M2592" s="491"/>
      <c r="N2592" s="504"/>
      <c r="O2592" s="486"/>
      <c r="P2592" s="457"/>
    </row>
    <row r="2593" spans="1:16" s="366" customFormat="1" ht="15.75" x14ac:dyDescent="0.2">
      <c r="A2593" s="533" t="s">
        <v>1625</v>
      </c>
      <c r="B2593" s="39" t="s">
        <v>1423</v>
      </c>
      <c r="C2593" s="39" t="s">
        <v>1424</v>
      </c>
      <c r="D2593" s="39" t="s">
        <v>93</v>
      </c>
      <c r="E2593" s="513">
        <v>160</v>
      </c>
      <c r="F2593" s="39" t="s">
        <v>150</v>
      </c>
      <c r="G2593" s="91"/>
      <c r="H2593" s="481"/>
      <c r="I2593" s="482"/>
      <c r="J2593" s="481"/>
      <c r="K2593" s="483"/>
      <c r="L2593" s="484"/>
      <c r="M2593" s="483"/>
      <c r="N2593" s="485"/>
      <c r="O2593" s="486"/>
      <c r="P2593" s="457"/>
    </row>
    <row r="2594" spans="1:16" s="366" customFormat="1" ht="15.75" x14ac:dyDescent="0.2">
      <c r="A2594" s="533" t="s">
        <v>1625</v>
      </c>
      <c r="B2594" s="39" t="s">
        <v>1423</v>
      </c>
      <c r="C2594" s="39" t="s">
        <v>1424</v>
      </c>
      <c r="D2594" s="39" t="s">
        <v>94</v>
      </c>
      <c r="E2594" s="513">
        <v>100</v>
      </c>
      <c r="F2594" s="39" t="s">
        <v>64</v>
      </c>
      <c r="G2594" s="91"/>
      <c r="H2594" s="481"/>
      <c r="I2594" s="482"/>
      <c r="J2594" s="481"/>
      <c r="K2594" s="483"/>
      <c r="L2594" s="484"/>
      <c r="M2594" s="483"/>
      <c r="N2594" s="485"/>
      <c r="O2594" s="486"/>
      <c r="P2594" s="457"/>
    </row>
    <row r="2595" spans="1:16" s="366" customFormat="1" ht="15.75" x14ac:dyDescent="0.2">
      <c r="A2595" s="533" t="s">
        <v>1625</v>
      </c>
      <c r="B2595" s="39" t="s">
        <v>1423</v>
      </c>
      <c r="C2595" s="39" t="s">
        <v>1424</v>
      </c>
      <c r="D2595" s="39" t="s">
        <v>76</v>
      </c>
      <c r="E2595" s="513">
        <v>100</v>
      </c>
      <c r="F2595" s="39" t="s">
        <v>106</v>
      </c>
      <c r="G2595" s="91"/>
      <c r="H2595" s="488"/>
      <c r="I2595" s="493"/>
      <c r="J2595" s="505"/>
      <c r="K2595" s="506"/>
      <c r="L2595" s="604"/>
      <c r="M2595" s="604"/>
      <c r="N2595" s="604"/>
      <c r="O2595" s="486"/>
      <c r="P2595" s="457"/>
    </row>
    <row r="2596" spans="1:16" s="366" customFormat="1" ht="15.75" x14ac:dyDescent="0.25">
      <c r="A2596" s="533" t="s">
        <v>1625</v>
      </c>
      <c r="B2596" s="39" t="s">
        <v>1423</v>
      </c>
      <c r="C2596" s="39" t="s">
        <v>1424</v>
      </c>
      <c r="D2596" s="39" t="s">
        <v>92</v>
      </c>
      <c r="E2596" s="513">
        <v>160</v>
      </c>
      <c r="F2596" s="39" t="s">
        <v>150</v>
      </c>
      <c r="G2596" s="91"/>
      <c r="H2596" s="475"/>
      <c r="I2596" s="475"/>
      <c r="J2596" s="476"/>
      <c r="K2596" s="477"/>
      <c r="L2596" s="478"/>
      <c r="M2596" s="457"/>
      <c r="N2596" s="457"/>
      <c r="O2596" s="457"/>
      <c r="P2596" s="457"/>
    </row>
    <row r="2597" spans="1:16" s="366" customFormat="1" ht="15.75" x14ac:dyDescent="0.25">
      <c r="A2597" s="533" t="s">
        <v>1625</v>
      </c>
      <c r="B2597" s="39" t="s">
        <v>1423</v>
      </c>
      <c r="C2597" s="39" t="s">
        <v>1424</v>
      </c>
      <c r="D2597" s="39" t="s">
        <v>20</v>
      </c>
      <c r="E2597" s="513">
        <v>160</v>
      </c>
      <c r="F2597" s="39" t="s">
        <v>65</v>
      </c>
      <c r="G2597" s="91"/>
      <c r="H2597" s="475"/>
      <c r="I2597" s="475"/>
      <c r="J2597" s="476"/>
      <c r="K2597" s="477"/>
      <c r="L2597" s="478"/>
      <c r="M2597" s="457"/>
      <c r="N2597" s="457"/>
      <c r="O2597" s="457"/>
      <c r="P2597" s="457"/>
    </row>
    <row r="2598" spans="1:16" s="366" customFormat="1" ht="31.5" x14ac:dyDescent="0.25">
      <c r="A2598" s="533" t="s">
        <v>1625</v>
      </c>
      <c r="B2598" s="39" t="s">
        <v>1423</v>
      </c>
      <c r="C2598" s="39" t="s">
        <v>1424</v>
      </c>
      <c r="D2598" s="39" t="s">
        <v>865</v>
      </c>
      <c r="E2598" s="513">
        <v>100</v>
      </c>
      <c r="F2598" s="39">
        <v>50</v>
      </c>
      <c r="G2598" s="91"/>
      <c r="H2598" s="475"/>
      <c r="I2598" s="475"/>
      <c r="J2598" s="476"/>
      <c r="K2598" s="477"/>
      <c r="L2598" s="478"/>
      <c r="M2598" s="457"/>
      <c r="N2598" s="457"/>
      <c r="O2598" s="457"/>
      <c r="P2598" s="457"/>
    </row>
    <row r="2599" spans="1:16" s="366" customFormat="1" ht="15.75" x14ac:dyDescent="0.25">
      <c r="A2599" s="544" t="s">
        <v>1624</v>
      </c>
      <c r="B2599" s="39" t="s">
        <v>1423</v>
      </c>
      <c r="C2599" s="39" t="s">
        <v>1424</v>
      </c>
      <c r="D2599" s="39" t="s">
        <v>47</v>
      </c>
      <c r="E2599" s="39" t="s">
        <v>120</v>
      </c>
      <c r="F2599" s="39" t="s">
        <v>97</v>
      </c>
      <c r="G2599" s="91"/>
      <c r="H2599" s="475"/>
      <c r="I2599" s="475"/>
      <c r="J2599" s="470"/>
      <c r="K2599" s="470"/>
      <c r="L2599" s="475"/>
      <c r="M2599" s="457"/>
      <c r="N2599" s="457"/>
      <c r="O2599" s="457"/>
      <c r="P2599" s="457"/>
    </row>
    <row r="2600" spans="1:16" ht="15.75" x14ac:dyDescent="0.25">
      <c r="A2600" s="544" t="s">
        <v>1624</v>
      </c>
      <c r="B2600" s="39" t="s">
        <v>1423</v>
      </c>
      <c r="C2600" s="39" t="s">
        <v>1424</v>
      </c>
      <c r="D2600" s="39" t="s">
        <v>98</v>
      </c>
      <c r="E2600" s="39" t="s">
        <v>120</v>
      </c>
      <c r="F2600" s="39" t="s">
        <v>104</v>
      </c>
      <c r="G2600" s="91"/>
      <c r="H2600" s="475"/>
      <c r="I2600" s="475"/>
      <c r="J2600" s="470"/>
      <c r="K2600" s="470"/>
      <c r="L2600" s="475"/>
      <c r="M2600" s="457"/>
      <c r="N2600" s="457"/>
      <c r="O2600" s="457"/>
      <c r="P2600" s="457"/>
    </row>
    <row r="2601" spans="1:16" ht="15.75" x14ac:dyDescent="0.25">
      <c r="A2601" s="544" t="s">
        <v>1624</v>
      </c>
      <c r="B2601" s="39" t="s">
        <v>1423</v>
      </c>
      <c r="C2601" s="39" t="s">
        <v>1424</v>
      </c>
      <c r="D2601" s="39" t="s">
        <v>79</v>
      </c>
      <c r="E2601" s="39" t="s">
        <v>120</v>
      </c>
      <c r="F2601" s="39" t="s">
        <v>64</v>
      </c>
      <c r="G2601" s="91"/>
      <c r="H2601" s="475"/>
      <c r="I2601" s="475"/>
      <c r="J2601" s="470"/>
      <c r="K2601" s="470"/>
      <c r="L2601" s="475"/>
      <c r="M2601" s="457"/>
      <c r="N2601" s="457"/>
      <c r="O2601" s="457"/>
      <c r="P2601" s="457"/>
    </row>
    <row r="2602" spans="1:16" s="90" customFormat="1" ht="15.75" x14ac:dyDescent="0.25">
      <c r="A2602" s="544" t="s">
        <v>1623</v>
      </c>
      <c r="B2602" s="39" t="s">
        <v>1423</v>
      </c>
      <c r="C2602" s="39" t="s">
        <v>1424</v>
      </c>
      <c r="D2602" s="39" t="s">
        <v>84</v>
      </c>
      <c r="E2602" s="39" t="s">
        <v>120</v>
      </c>
      <c r="F2602" s="39" t="s">
        <v>97</v>
      </c>
      <c r="G2602" s="64"/>
      <c r="H2602" s="475"/>
      <c r="I2602" s="475"/>
      <c r="J2602" s="470"/>
      <c r="K2602" s="470"/>
      <c r="L2602" s="475"/>
      <c r="M2602" s="457"/>
      <c r="N2602" s="457"/>
      <c r="O2602" s="457"/>
      <c r="P2602" s="457"/>
    </row>
    <row r="2603" spans="1:16" ht="15.75" x14ac:dyDescent="0.25">
      <c r="A2603" s="544" t="s">
        <v>1623</v>
      </c>
      <c r="B2603" s="39" t="s">
        <v>1423</v>
      </c>
      <c r="C2603" s="39" t="s">
        <v>1424</v>
      </c>
      <c r="D2603" s="39" t="s">
        <v>117</v>
      </c>
      <c r="E2603" s="39" t="s">
        <v>156</v>
      </c>
      <c r="F2603" s="39" t="s">
        <v>120</v>
      </c>
      <c r="H2603" s="475"/>
      <c r="I2603" s="475"/>
      <c r="J2603" s="470"/>
      <c r="K2603" s="470"/>
      <c r="L2603" s="475"/>
      <c r="M2603" s="457"/>
      <c r="N2603" s="457"/>
      <c r="O2603" s="457"/>
      <c r="P2603" s="457"/>
    </row>
    <row r="2604" spans="1:16" ht="15.75" x14ac:dyDescent="0.25">
      <c r="A2604" s="544" t="s">
        <v>1623</v>
      </c>
      <c r="B2604" s="39" t="s">
        <v>1423</v>
      </c>
      <c r="C2604" s="39" t="s">
        <v>1424</v>
      </c>
      <c r="D2604" s="39" t="s">
        <v>78</v>
      </c>
      <c r="E2604" s="39" t="s">
        <v>156</v>
      </c>
      <c r="F2604" s="39" t="s">
        <v>168</v>
      </c>
      <c r="H2604" s="475"/>
      <c r="I2604" s="475"/>
      <c r="J2604" s="475"/>
      <c r="K2604" s="470"/>
      <c r="L2604" s="475"/>
      <c r="M2604" s="457"/>
      <c r="N2604" s="457"/>
      <c r="O2604" s="457"/>
      <c r="P2604" s="457"/>
    </row>
    <row r="2605" spans="1:16" ht="15.75" x14ac:dyDescent="0.25">
      <c r="A2605" s="544" t="s">
        <v>1623</v>
      </c>
      <c r="B2605" s="39" t="s">
        <v>1423</v>
      </c>
      <c r="C2605" s="39" t="s">
        <v>1424</v>
      </c>
      <c r="D2605" s="39" t="s">
        <v>97</v>
      </c>
      <c r="E2605" s="39" t="s">
        <v>120</v>
      </c>
      <c r="F2605" s="39" t="s">
        <v>64</v>
      </c>
      <c r="H2605" s="475"/>
      <c r="I2605" s="475"/>
      <c r="J2605" s="475"/>
      <c r="K2605" s="470"/>
      <c r="L2605" s="475"/>
      <c r="M2605" s="457"/>
      <c r="N2605" s="457"/>
      <c r="O2605" s="457"/>
      <c r="P2605" s="457"/>
    </row>
    <row r="2606" spans="1:16" ht="15.75" x14ac:dyDescent="0.25">
      <c r="A2606" s="544" t="s">
        <v>1623</v>
      </c>
      <c r="B2606" s="39" t="s">
        <v>1423</v>
      </c>
      <c r="C2606" s="39" t="s">
        <v>1424</v>
      </c>
      <c r="D2606" s="39" t="s">
        <v>96</v>
      </c>
      <c r="E2606" s="39" t="s">
        <v>156</v>
      </c>
      <c r="F2606" s="39" t="s">
        <v>136</v>
      </c>
      <c r="H2606" s="475"/>
      <c r="I2606" s="475"/>
      <c r="J2606" s="475"/>
      <c r="K2606" s="470"/>
      <c r="L2606" s="475"/>
      <c r="M2606" s="457"/>
      <c r="N2606" s="457"/>
      <c r="O2606" s="457"/>
      <c r="P2606" s="457"/>
    </row>
    <row r="2607" spans="1:16" ht="15.75" x14ac:dyDescent="0.25">
      <c r="A2607" s="544" t="s">
        <v>1622</v>
      </c>
      <c r="B2607" s="39" t="s">
        <v>1423</v>
      </c>
      <c r="C2607" s="39" t="s">
        <v>1424</v>
      </c>
      <c r="D2607" s="39" t="s">
        <v>86</v>
      </c>
      <c r="E2607" s="39" t="s">
        <v>156</v>
      </c>
      <c r="F2607" s="39" t="s">
        <v>90</v>
      </c>
      <c r="H2607" s="475"/>
      <c r="I2607" s="475"/>
      <c r="J2607" s="475"/>
      <c r="K2607" s="470"/>
      <c r="L2607" s="475"/>
      <c r="M2607" s="457"/>
      <c r="N2607" s="457"/>
      <c r="O2607" s="457"/>
      <c r="P2607" s="457"/>
    </row>
    <row r="2608" spans="1:16" ht="15.75" x14ac:dyDescent="0.25">
      <c r="A2608" s="544" t="s">
        <v>1622</v>
      </c>
      <c r="B2608" s="39" t="s">
        <v>1423</v>
      </c>
      <c r="C2608" s="39" t="s">
        <v>1424</v>
      </c>
      <c r="D2608" s="39" t="s">
        <v>62</v>
      </c>
      <c r="E2608" s="39" t="s">
        <v>120</v>
      </c>
      <c r="F2608" s="39" t="s">
        <v>106</v>
      </c>
      <c r="H2608" s="475"/>
      <c r="I2608" s="475"/>
      <c r="J2608" s="475"/>
      <c r="K2608" s="470"/>
      <c r="L2608" s="475"/>
      <c r="M2608" s="457"/>
      <c r="N2608" s="457"/>
      <c r="O2608" s="457"/>
      <c r="P2608" s="457"/>
    </row>
    <row r="2609" spans="1:16" ht="15.75" x14ac:dyDescent="0.25">
      <c r="A2609" s="544" t="s">
        <v>1622</v>
      </c>
      <c r="B2609" s="39" t="s">
        <v>1423</v>
      </c>
      <c r="C2609" s="39" t="s">
        <v>1424</v>
      </c>
      <c r="D2609" s="39" t="s">
        <v>133</v>
      </c>
      <c r="E2609" s="39" t="s">
        <v>120</v>
      </c>
      <c r="F2609" s="39" t="s">
        <v>64</v>
      </c>
      <c r="H2609" s="475"/>
      <c r="I2609" s="475"/>
      <c r="J2609" s="475"/>
      <c r="K2609" s="470"/>
      <c r="L2609" s="475"/>
      <c r="M2609" s="457"/>
      <c r="N2609" s="457"/>
      <c r="O2609" s="457"/>
      <c r="P2609" s="457"/>
    </row>
    <row r="2610" spans="1:16" ht="15.75" x14ac:dyDescent="0.25">
      <c r="A2610" s="544" t="s">
        <v>1622</v>
      </c>
      <c r="B2610" s="39" t="s">
        <v>1423</v>
      </c>
      <c r="C2610" s="39" t="s">
        <v>1424</v>
      </c>
      <c r="D2610" s="39" t="s">
        <v>132</v>
      </c>
      <c r="E2610" s="39" t="s">
        <v>156</v>
      </c>
      <c r="F2610" s="39" t="s">
        <v>74</v>
      </c>
      <c r="H2610" s="475"/>
      <c r="I2610" s="475"/>
      <c r="J2610" s="475"/>
      <c r="K2610" s="470"/>
      <c r="L2610" s="475"/>
      <c r="M2610" s="457"/>
      <c r="N2610" s="457"/>
      <c r="O2610" s="457"/>
      <c r="P2610" s="457"/>
    </row>
    <row r="2611" spans="1:16" ht="15.75" x14ac:dyDescent="0.25">
      <c r="A2611" s="544" t="s">
        <v>1622</v>
      </c>
      <c r="B2611" s="39" t="s">
        <v>1423</v>
      </c>
      <c r="C2611" s="39" t="s">
        <v>1424</v>
      </c>
      <c r="D2611" s="39" t="s">
        <v>114</v>
      </c>
      <c r="E2611" s="39" t="s">
        <v>120</v>
      </c>
      <c r="F2611" s="39" t="s">
        <v>90</v>
      </c>
      <c r="H2611" s="475"/>
      <c r="I2611" s="475"/>
      <c r="J2611" s="475"/>
      <c r="K2611" s="470"/>
      <c r="L2611" s="475"/>
      <c r="M2611" s="457"/>
      <c r="N2611" s="457"/>
      <c r="O2611" s="457"/>
      <c r="P2611" s="457"/>
    </row>
    <row r="2612" spans="1:16" ht="15.75" x14ac:dyDescent="0.25">
      <c r="A2612" s="544" t="s">
        <v>1622</v>
      </c>
      <c r="B2612" s="39" t="s">
        <v>1423</v>
      </c>
      <c r="C2612" s="39" t="s">
        <v>1424</v>
      </c>
      <c r="D2612" s="39" t="s">
        <v>100</v>
      </c>
      <c r="E2612" s="39" t="s">
        <v>120</v>
      </c>
      <c r="F2612" s="39" t="s">
        <v>104</v>
      </c>
      <c r="H2612" s="475"/>
      <c r="I2612" s="475"/>
      <c r="J2612" s="475"/>
      <c r="K2612" s="470"/>
      <c r="L2612" s="475"/>
      <c r="M2612" s="457"/>
      <c r="N2612" s="457"/>
      <c r="O2612" s="457"/>
      <c r="P2612" s="457"/>
    </row>
    <row r="2613" spans="1:16" ht="15.75" x14ac:dyDescent="0.25">
      <c r="A2613" s="544" t="s">
        <v>1622</v>
      </c>
      <c r="B2613" s="39" t="s">
        <v>1423</v>
      </c>
      <c r="C2613" s="39" t="s">
        <v>1424</v>
      </c>
      <c r="D2613" s="39" t="s">
        <v>61</v>
      </c>
      <c r="E2613" s="39" t="s">
        <v>159</v>
      </c>
      <c r="F2613" s="39" t="s">
        <v>160</v>
      </c>
      <c r="H2613" s="475"/>
      <c r="I2613" s="475"/>
      <c r="J2613" s="475"/>
      <c r="K2613" s="470"/>
      <c r="L2613" s="475"/>
      <c r="M2613" s="457"/>
      <c r="N2613" s="457"/>
      <c r="O2613" s="457"/>
      <c r="P2613" s="457"/>
    </row>
    <row r="2614" spans="1:16" ht="15.75" x14ac:dyDescent="0.25">
      <c r="A2614" s="544" t="s">
        <v>1622</v>
      </c>
      <c r="B2614" s="39" t="s">
        <v>1423</v>
      </c>
      <c r="C2614" s="39" t="s">
        <v>1424</v>
      </c>
      <c r="D2614" s="39" t="s">
        <v>155</v>
      </c>
      <c r="E2614" s="39" t="s">
        <v>120</v>
      </c>
      <c r="F2614" s="39" t="s">
        <v>72</v>
      </c>
      <c r="H2614" s="475"/>
      <c r="I2614" s="475"/>
      <c r="J2614" s="475"/>
      <c r="K2614" s="470"/>
      <c r="L2614" s="475"/>
      <c r="M2614" s="457"/>
      <c r="N2614" s="457"/>
      <c r="O2614" s="457"/>
      <c r="P2614" s="457"/>
    </row>
    <row r="2615" spans="1:16" ht="15.75" x14ac:dyDescent="0.25">
      <c r="A2615" s="544" t="s">
        <v>1622</v>
      </c>
      <c r="B2615" s="39" t="s">
        <v>1423</v>
      </c>
      <c r="C2615" s="39" t="s">
        <v>1424</v>
      </c>
      <c r="D2615" s="39" t="s">
        <v>42</v>
      </c>
      <c r="E2615" s="39" t="s">
        <v>156</v>
      </c>
      <c r="F2615" s="39" t="s">
        <v>120</v>
      </c>
      <c r="H2615" s="475"/>
      <c r="I2615" s="475"/>
      <c r="J2615" s="475"/>
      <c r="K2615" s="470"/>
      <c r="L2615" s="475"/>
      <c r="M2615" s="457"/>
      <c r="N2615" s="457"/>
      <c r="O2615" s="457"/>
      <c r="P2615" s="457"/>
    </row>
    <row r="2616" spans="1:16" ht="15.75" x14ac:dyDescent="0.25">
      <c r="A2616" s="544" t="s">
        <v>1622</v>
      </c>
      <c r="B2616" s="39" t="s">
        <v>1423</v>
      </c>
      <c r="C2616" s="39" t="s">
        <v>1424</v>
      </c>
      <c r="D2616" s="39" t="s">
        <v>108</v>
      </c>
      <c r="E2616" s="39" t="s">
        <v>159</v>
      </c>
      <c r="F2616" s="39" t="s">
        <v>142</v>
      </c>
      <c r="H2616" s="475"/>
      <c r="I2616" s="475"/>
      <c r="J2616" s="475"/>
      <c r="K2616" s="470"/>
      <c r="L2616" s="475"/>
      <c r="M2616" s="457"/>
      <c r="N2616" s="457"/>
      <c r="O2616" s="457"/>
      <c r="P2616" s="457"/>
    </row>
    <row r="2617" spans="1:16" ht="15.75" x14ac:dyDescent="0.25">
      <c r="A2617" s="544" t="s">
        <v>1622</v>
      </c>
      <c r="B2617" s="39" t="s">
        <v>1423</v>
      </c>
      <c r="C2617" s="39" t="s">
        <v>1424</v>
      </c>
      <c r="D2617" s="39" t="s">
        <v>81</v>
      </c>
      <c r="E2617" s="39" t="s">
        <v>159</v>
      </c>
      <c r="F2617" s="39" t="s">
        <v>160</v>
      </c>
      <c r="H2617" s="475"/>
      <c r="I2617" s="475"/>
      <c r="J2617" s="475"/>
      <c r="K2617" s="470"/>
      <c r="L2617" s="475"/>
      <c r="M2617" s="457"/>
      <c r="N2617" s="457"/>
      <c r="O2617" s="457"/>
      <c r="P2617" s="457"/>
    </row>
    <row r="2618" spans="1:16" ht="15.75" x14ac:dyDescent="0.25">
      <c r="A2618" s="544" t="s">
        <v>1622</v>
      </c>
      <c r="B2618" s="39" t="s">
        <v>1423</v>
      </c>
      <c r="C2618" s="39" t="s">
        <v>1424</v>
      </c>
      <c r="D2618" s="39" t="s">
        <v>52</v>
      </c>
      <c r="E2618" s="39" t="s">
        <v>156</v>
      </c>
      <c r="F2618" s="39" t="s">
        <v>100</v>
      </c>
      <c r="H2618" s="475"/>
      <c r="I2618" s="475"/>
      <c r="J2618" s="475"/>
      <c r="K2618" s="470"/>
      <c r="L2618" s="475"/>
      <c r="M2618" s="457"/>
      <c r="N2618" s="457"/>
      <c r="O2618" s="457"/>
      <c r="P2618" s="457"/>
    </row>
    <row r="2619" spans="1:16" ht="15.75" x14ac:dyDescent="0.25">
      <c r="A2619" s="544" t="s">
        <v>1622</v>
      </c>
      <c r="B2619" s="39" t="s">
        <v>1423</v>
      </c>
      <c r="C2619" s="39" t="s">
        <v>1424</v>
      </c>
      <c r="D2619" s="39" t="s">
        <v>113</v>
      </c>
      <c r="E2619" s="39" t="s">
        <v>158</v>
      </c>
      <c r="F2619" s="39" t="s">
        <v>142</v>
      </c>
      <c r="H2619" s="475"/>
      <c r="I2619" s="475"/>
      <c r="J2619" s="475"/>
      <c r="K2619" s="470"/>
      <c r="L2619" s="475"/>
      <c r="M2619" s="457"/>
      <c r="N2619" s="457"/>
      <c r="O2619" s="457"/>
      <c r="P2619" s="457"/>
    </row>
    <row r="2620" spans="1:16" ht="15.75" x14ac:dyDescent="0.25">
      <c r="A2620" s="544" t="s">
        <v>1622</v>
      </c>
      <c r="B2620" s="39" t="s">
        <v>1423</v>
      </c>
      <c r="C2620" s="39" t="s">
        <v>1424</v>
      </c>
      <c r="D2620" s="39" t="s">
        <v>77</v>
      </c>
      <c r="E2620" s="39" t="s">
        <v>159</v>
      </c>
      <c r="F2620" s="39" t="s">
        <v>136</v>
      </c>
      <c r="H2620" s="475"/>
      <c r="I2620" s="475"/>
      <c r="J2620" s="475"/>
      <c r="K2620" s="470"/>
      <c r="L2620" s="475"/>
      <c r="M2620" s="457"/>
      <c r="N2620" s="457"/>
      <c r="O2620" s="457"/>
      <c r="P2620" s="457"/>
    </row>
    <row r="2621" spans="1:16" ht="15.75" x14ac:dyDescent="0.25">
      <c r="A2621" s="544" t="s">
        <v>1622</v>
      </c>
      <c r="B2621" s="39" t="s">
        <v>1423</v>
      </c>
      <c r="C2621" s="39" t="s">
        <v>1424</v>
      </c>
      <c r="D2621" s="39" t="s">
        <v>51</v>
      </c>
      <c r="E2621" s="39" t="s">
        <v>120</v>
      </c>
      <c r="F2621" s="39" t="s">
        <v>64</v>
      </c>
      <c r="H2621" s="475"/>
      <c r="I2621" s="475"/>
      <c r="J2621" s="475"/>
      <c r="K2621" s="470"/>
      <c r="L2621" s="475"/>
      <c r="M2621" s="457"/>
      <c r="N2621" s="457"/>
      <c r="O2621" s="457"/>
      <c r="P2621" s="457"/>
    </row>
    <row r="2622" spans="1:16" ht="15.75" x14ac:dyDescent="0.25">
      <c r="A2622" s="544" t="s">
        <v>1622</v>
      </c>
      <c r="B2622" s="39" t="s">
        <v>1423</v>
      </c>
      <c r="C2622" s="39" t="s">
        <v>1424</v>
      </c>
      <c r="D2622" s="39" t="s">
        <v>76</v>
      </c>
      <c r="E2622" s="39" t="s">
        <v>159</v>
      </c>
      <c r="F2622" s="39" t="s">
        <v>875</v>
      </c>
      <c r="H2622" s="475"/>
      <c r="I2622" s="475"/>
      <c r="J2622" s="475"/>
      <c r="K2622" s="470"/>
      <c r="L2622" s="475"/>
      <c r="M2622" s="457"/>
      <c r="N2622" s="457"/>
      <c r="O2622" s="457"/>
      <c r="P2622" s="457"/>
    </row>
    <row r="2623" spans="1:16" ht="15.75" x14ac:dyDescent="0.25">
      <c r="A2623" s="544" t="s">
        <v>1622</v>
      </c>
      <c r="B2623" s="39" t="s">
        <v>1423</v>
      </c>
      <c r="C2623" s="39" t="s">
        <v>1424</v>
      </c>
      <c r="D2623" s="39" t="s">
        <v>85</v>
      </c>
      <c r="E2623" s="39" t="s">
        <v>159</v>
      </c>
      <c r="F2623" s="39" t="s">
        <v>876</v>
      </c>
      <c r="H2623" s="475"/>
      <c r="I2623" s="475"/>
      <c r="J2623" s="475"/>
      <c r="K2623" s="470"/>
      <c r="L2623" s="475"/>
      <c r="M2623" s="457"/>
      <c r="N2623" s="457"/>
      <c r="O2623" s="457"/>
      <c r="P2623" s="457"/>
    </row>
    <row r="2624" spans="1:16" ht="15.75" x14ac:dyDescent="0.25">
      <c r="A2624" s="544" t="s">
        <v>1622</v>
      </c>
      <c r="B2624" s="39" t="s">
        <v>1423</v>
      </c>
      <c r="C2624" s="39" t="s">
        <v>1424</v>
      </c>
      <c r="D2624" s="39" t="s">
        <v>131</v>
      </c>
      <c r="E2624" s="39" t="s">
        <v>159</v>
      </c>
      <c r="F2624" s="39" t="s">
        <v>168</v>
      </c>
      <c r="H2624" s="475"/>
      <c r="I2624" s="475"/>
      <c r="J2624" s="475"/>
      <c r="K2624" s="470"/>
      <c r="L2624" s="475"/>
      <c r="M2624" s="457"/>
      <c r="N2624" s="457"/>
      <c r="O2624" s="457"/>
      <c r="P2624" s="457"/>
    </row>
    <row r="2625" spans="1:16" ht="15.75" x14ac:dyDescent="0.25">
      <c r="A2625" s="544" t="s">
        <v>1622</v>
      </c>
      <c r="B2625" s="39" t="s">
        <v>1423</v>
      </c>
      <c r="C2625" s="39" t="s">
        <v>1424</v>
      </c>
      <c r="D2625" s="39" t="s">
        <v>101</v>
      </c>
      <c r="E2625" s="39" t="s">
        <v>156</v>
      </c>
      <c r="F2625" s="39" t="s">
        <v>104</v>
      </c>
      <c r="H2625" s="475"/>
      <c r="I2625" s="475"/>
      <c r="J2625" s="475"/>
      <c r="K2625" s="470"/>
      <c r="L2625" s="475"/>
      <c r="M2625" s="457"/>
      <c r="N2625" s="457"/>
      <c r="O2625" s="457"/>
      <c r="P2625" s="457"/>
    </row>
    <row r="2626" spans="1:16" ht="15.75" x14ac:dyDescent="0.25">
      <c r="A2626" s="544" t="s">
        <v>1622</v>
      </c>
      <c r="B2626" s="39" t="s">
        <v>1423</v>
      </c>
      <c r="C2626" s="39" t="s">
        <v>1424</v>
      </c>
      <c r="D2626" s="39" t="s">
        <v>112</v>
      </c>
      <c r="E2626" s="39" t="s">
        <v>156</v>
      </c>
      <c r="F2626" s="39" t="s">
        <v>150</v>
      </c>
      <c r="H2626" s="475"/>
      <c r="I2626" s="475"/>
      <c r="J2626" s="475"/>
      <c r="K2626" s="470"/>
      <c r="L2626" s="475"/>
      <c r="M2626" s="457"/>
      <c r="N2626" s="457"/>
      <c r="O2626" s="457"/>
      <c r="P2626" s="457"/>
    </row>
    <row r="2627" spans="1:16" ht="15.75" x14ac:dyDescent="0.25">
      <c r="A2627" s="544" t="s">
        <v>1622</v>
      </c>
      <c r="B2627" s="39" t="s">
        <v>1423</v>
      </c>
      <c r="C2627" s="39" t="s">
        <v>1424</v>
      </c>
      <c r="D2627" s="39" t="s">
        <v>92</v>
      </c>
      <c r="E2627" s="39" t="s">
        <v>120</v>
      </c>
      <c r="F2627" s="39" t="s">
        <v>153</v>
      </c>
      <c r="H2627" s="475"/>
      <c r="I2627" s="475"/>
      <c r="J2627" s="475"/>
      <c r="K2627" s="470"/>
      <c r="L2627" s="475"/>
      <c r="M2627" s="457"/>
      <c r="N2627" s="457"/>
      <c r="O2627" s="457"/>
      <c r="P2627" s="457"/>
    </row>
    <row r="2628" spans="1:16" ht="15.75" x14ac:dyDescent="0.25">
      <c r="A2628" s="544" t="s">
        <v>1622</v>
      </c>
      <c r="B2628" s="39" t="s">
        <v>1423</v>
      </c>
      <c r="C2628" s="39" t="s">
        <v>1424</v>
      </c>
      <c r="D2628" s="39" t="s">
        <v>43</v>
      </c>
      <c r="E2628" s="39" t="s">
        <v>120</v>
      </c>
      <c r="F2628" s="39" t="s">
        <v>65</v>
      </c>
      <c r="H2628" s="475"/>
      <c r="I2628" s="475"/>
      <c r="J2628" s="475"/>
      <c r="K2628" s="470"/>
      <c r="L2628" s="475"/>
      <c r="M2628" s="457"/>
      <c r="N2628" s="457"/>
      <c r="O2628" s="457"/>
      <c r="P2628" s="457"/>
    </row>
    <row r="2629" spans="1:16" ht="15.75" x14ac:dyDescent="0.25">
      <c r="A2629" s="544" t="s">
        <v>1622</v>
      </c>
      <c r="B2629" s="39" t="s">
        <v>1423</v>
      </c>
      <c r="C2629" s="39" t="s">
        <v>1424</v>
      </c>
      <c r="D2629" s="39" t="s">
        <v>153</v>
      </c>
      <c r="E2629" s="39" t="s">
        <v>156</v>
      </c>
      <c r="F2629" s="39" t="s">
        <v>139</v>
      </c>
      <c r="H2629" s="475"/>
      <c r="I2629" s="475"/>
      <c r="J2629" s="475"/>
      <c r="K2629" s="470"/>
      <c r="L2629" s="475"/>
      <c r="M2629" s="457"/>
      <c r="N2629" s="457"/>
      <c r="O2629" s="457"/>
      <c r="P2629" s="457"/>
    </row>
    <row r="2630" spans="1:16" ht="15.75" x14ac:dyDescent="0.25">
      <c r="A2630" s="544" t="s">
        <v>1622</v>
      </c>
      <c r="B2630" s="39" t="s">
        <v>1423</v>
      </c>
      <c r="C2630" s="39" t="s">
        <v>1424</v>
      </c>
      <c r="D2630" s="39" t="s">
        <v>75</v>
      </c>
      <c r="E2630" s="39" t="s">
        <v>161</v>
      </c>
      <c r="F2630" s="39" t="s">
        <v>160</v>
      </c>
      <c r="H2630" s="475"/>
      <c r="I2630" s="475"/>
      <c r="J2630" s="475"/>
      <c r="K2630" s="470"/>
      <c r="L2630" s="475"/>
      <c r="M2630" s="457"/>
      <c r="N2630" s="457"/>
      <c r="O2630" s="457"/>
      <c r="P2630" s="457"/>
    </row>
    <row r="2631" spans="1:16" ht="15.75" x14ac:dyDescent="0.25">
      <c r="A2631" s="544" t="s">
        <v>1622</v>
      </c>
      <c r="B2631" s="39" t="s">
        <v>1423</v>
      </c>
      <c r="C2631" s="39" t="s">
        <v>1424</v>
      </c>
      <c r="D2631" s="39" t="s">
        <v>59</v>
      </c>
      <c r="E2631" s="39" t="s">
        <v>120</v>
      </c>
      <c r="F2631" s="39" t="s">
        <v>153</v>
      </c>
      <c r="H2631" s="475"/>
      <c r="I2631" s="475"/>
      <c r="J2631" s="475"/>
      <c r="K2631" s="470"/>
      <c r="L2631" s="475"/>
      <c r="M2631" s="457"/>
      <c r="N2631" s="457"/>
      <c r="O2631" s="457"/>
      <c r="P2631" s="457"/>
    </row>
    <row r="2632" spans="1:16" ht="15.75" x14ac:dyDescent="0.25">
      <c r="A2632" s="544" t="s">
        <v>1622</v>
      </c>
      <c r="B2632" s="39" t="s">
        <v>1423</v>
      </c>
      <c r="C2632" s="39" t="s">
        <v>1424</v>
      </c>
      <c r="D2632" s="39" t="s">
        <v>57</v>
      </c>
      <c r="E2632" s="39" t="s">
        <v>156</v>
      </c>
      <c r="F2632" s="39" t="s">
        <v>90</v>
      </c>
      <c r="H2632" s="475"/>
      <c r="I2632" s="475"/>
      <c r="J2632" s="475"/>
      <c r="K2632" s="470"/>
      <c r="L2632" s="475"/>
      <c r="M2632" s="457"/>
      <c r="N2632" s="457"/>
      <c r="O2632" s="457"/>
      <c r="P2632" s="457"/>
    </row>
    <row r="2633" spans="1:16" ht="15.75" x14ac:dyDescent="0.25">
      <c r="A2633" s="544" t="s">
        <v>1622</v>
      </c>
      <c r="B2633" s="39" t="s">
        <v>1423</v>
      </c>
      <c r="C2633" s="39" t="s">
        <v>1424</v>
      </c>
      <c r="D2633" s="39" t="s">
        <v>109</v>
      </c>
      <c r="E2633" s="39" t="s">
        <v>159</v>
      </c>
      <c r="F2633" s="39" t="s">
        <v>137</v>
      </c>
      <c r="H2633" s="475"/>
      <c r="I2633" s="475"/>
      <c r="J2633" s="475"/>
      <c r="K2633" s="470"/>
      <c r="L2633" s="475"/>
      <c r="M2633" s="457"/>
      <c r="N2633" s="457"/>
      <c r="O2633" s="457"/>
      <c r="P2633" s="457"/>
    </row>
    <row r="2634" spans="1:16" ht="15.75" x14ac:dyDescent="0.25">
      <c r="A2634" s="544" t="s">
        <v>1622</v>
      </c>
      <c r="B2634" s="39" t="s">
        <v>1423</v>
      </c>
      <c r="C2634" s="39" t="s">
        <v>1424</v>
      </c>
      <c r="D2634" s="39" t="s">
        <v>72</v>
      </c>
      <c r="E2634" s="545" t="s">
        <v>869</v>
      </c>
      <c r="F2634" s="39" t="s">
        <v>106</v>
      </c>
      <c r="H2634" s="475"/>
      <c r="I2634" s="475"/>
      <c r="J2634" s="476"/>
      <c r="K2634" s="476"/>
      <c r="L2634" s="475"/>
      <c r="M2634" s="457"/>
      <c r="N2634" s="457"/>
      <c r="O2634" s="457"/>
      <c r="P2634" s="457"/>
    </row>
    <row r="2635" spans="1:16" ht="15.75" x14ac:dyDescent="0.25">
      <c r="A2635" s="544" t="s">
        <v>1622</v>
      </c>
      <c r="B2635" s="39" t="s">
        <v>1423</v>
      </c>
      <c r="C2635" s="39" t="s">
        <v>1424</v>
      </c>
      <c r="D2635" s="39" t="s">
        <v>64</v>
      </c>
      <c r="E2635" s="39" t="s">
        <v>159</v>
      </c>
      <c r="F2635" s="39" t="s">
        <v>162</v>
      </c>
      <c r="H2635" s="475"/>
      <c r="I2635" s="475"/>
      <c r="J2635" s="475"/>
      <c r="K2635" s="470"/>
      <c r="L2635" s="475"/>
      <c r="M2635" s="457"/>
      <c r="N2635" s="457"/>
      <c r="O2635" s="457"/>
      <c r="P2635" s="457"/>
    </row>
    <row r="2636" spans="1:16" ht="15.75" x14ac:dyDescent="0.25">
      <c r="A2636" s="544" t="s">
        <v>1622</v>
      </c>
      <c r="B2636" s="39" t="s">
        <v>1423</v>
      </c>
      <c r="C2636" s="39" t="s">
        <v>1424</v>
      </c>
      <c r="D2636" s="39" t="s">
        <v>94</v>
      </c>
      <c r="E2636" s="39" t="s">
        <v>156</v>
      </c>
      <c r="F2636" s="39" t="s">
        <v>150</v>
      </c>
      <c r="H2636" s="475"/>
      <c r="I2636" s="475"/>
      <c r="J2636" s="475"/>
      <c r="K2636" s="470"/>
      <c r="L2636" s="475"/>
      <c r="M2636" s="457"/>
      <c r="N2636" s="457"/>
      <c r="O2636" s="457"/>
      <c r="P2636" s="457"/>
    </row>
    <row r="2637" spans="1:16" ht="15.75" x14ac:dyDescent="0.25">
      <c r="A2637" s="544" t="s">
        <v>1622</v>
      </c>
      <c r="B2637" s="39" t="s">
        <v>1423</v>
      </c>
      <c r="C2637" s="39" t="s">
        <v>1424</v>
      </c>
      <c r="D2637" s="39" t="s">
        <v>93</v>
      </c>
      <c r="E2637" s="39" t="s">
        <v>159</v>
      </c>
      <c r="F2637" s="39" t="s">
        <v>163</v>
      </c>
      <c r="H2637" s="475"/>
      <c r="I2637" s="475"/>
      <c r="J2637" s="475"/>
      <c r="K2637" s="470"/>
      <c r="L2637" s="475"/>
      <c r="M2637" s="457"/>
      <c r="N2637" s="457"/>
      <c r="O2637" s="457"/>
      <c r="P2637" s="457"/>
    </row>
    <row r="2638" spans="1:16" ht="15.75" x14ac:dyDescent="0.25">
      <c r="A2638" s="544" t="s">
        <v>1622</v>
      </c>
      <c r="B2638" s="39" t="s">
        <v>1423</v>
      </c>
      <c r="C2638" s="39" t="s">
        <v>1424</v>
      </c>
      <c r="D2638" s="39" t="s">
        <v>111</v>
      </c>
      <c r="E2638" s="39" t="s">
        <v>156</v>
      </c>
      <c r="F2638" s="39" t="s">
        <v>150</v>
      </c>
      <c r="H2638" s="475"/>
      <c r="I2638" s="475"/>
      <c r="J2638" s="475"/>
      <c r="K2638" s="470"/>
      <c r="L2638" s="475"/>
      <c r="M2638" s="457"/>
      <c r="N2638" s="457"/>
      <c r="O2638" s="457"/>
      <c r="P2638" s="457"/>
    </row>
    <row r="2639" spans="1:16" ht="15.75" x14ac:dyDescent="0.25">
      <c r="A2639" s="544" t="s">
        <v>1622</v>
      </c>
      <c r="B2639" s="39" t="s">
        <v>1423</v>
      </c>
      <c r="C2639" s="39" t="s">
        <v>1424</v>
      </c>
      <c r="D2639" s="39" t="s">
        <v>147</v>
      </c>
      <c r="E2639" s="39" t="s">
        <v>120</v>
      </c>
      <c r="F2639" s="39" t="s">
        <v>64</v>
      </c>
      <c r="H2639" s="475"/>
      <c r="I2639" s="475"/>
      <c r="J2639" s="475"/>
      <c r="K2639" s="470"/>
      <c r="L2639" s="475"/>
      <c r="M2639" s="457"/>
      <c r="N2639" s="457"/>
      <c r="O2639" s="457"/>
      <c r="P2639" s="457"/>
    </row>
    <row r="2640" spans="1:16" ht="15.75" x14ac:dyDescent="0.25">
      <c r="A2640" s="544" t="s">
        <v>1622</v>
      </c>
      <c r="B2640" s="39" t="s">
        <v>1423</v>
      </c>
      <c r="C2640" s="39" t="s">
        <v>1424</v>
      </c>
      <c r="D2640" s="39" t="s">
        <v>151</v>
      </c>
      <c r="E2640" s="39" t="s">
        <v>128</v>
      </c>
      <c r="F2640" s="39" t="s">
        <v>100</v>
      </c>
      <c r="H2640" s="475"/>
      <c r="I2640" s="475"/>
      <c r="J2640" s="475"/>
      <c r="K2640" s="470"/>
      <c r="L2640" s="475"/>
      <c r="M2640" s="457"/>
      <c r="N2640" s="457"/>
      <c r="O2640" s="457"/>
      <c r="P2640" s="457"/>
    </row>
    <row r="2641" spans="1:16" ht="15.75" x14ac:dyDescent="0.25">
      <c r="A2641" s="544" t="s">
        <v>1622</v>
      </c>
      <c r="B2641" s="39" t="s">
        <v>1423</v>
      </c>
      <c r="C2641" s="39" t="s">
        <v>1424</v>
      </c>
      <c r="D2641" s="39" t="s">
        <v>136</v>
      </c>
      <c r="E2641" s="39" t="s">
        <v>128</v>
      </c>
      <c r="F2641" s="39" t="s">
        <v>62</v>
      </c>
      <c r="H2641" s="475"/>
      <c r="I2641" s="475"/>
      <c r="J2641" s="475"/>
      <c r="K2641" s="470"/>
      <c r="L2641" s="475"/>
      <c r="M2641" s="457"/>
      <c r="N2641" s="457"/>
      <c r="O2641" s="457"/>
      <c r="P2641" s="457"/>
    </row>
    <row r="2642" spans="1:16" ht="15.75" x14ac:dyDescent="0.25">
      <c r="A2642" s="544" t="s">
        <v>1622</v>
      </c>
      <c r="B2642" s="39" t="s">
        <v>1423</v>
      </c>
      <c r="C2642" s="39" t="s">
        <v>1424</v>
      </c>
      <c r="D2642" s="39" t="s">
        <v>129</v>
      </c>
      <c r="E2642" s="39" t="s">
        <v>120</v>
      </c>
      <c r="F2642" s="39" t="s">
        <v>153</v>
      </c>
      <c r="H2642" s="475"/>
      <c r="I2642" s="475"/>
      <c r="J2642" s="475"/>
      <c r="K2642" s="470"/>
      <c r="L2642" s="475"/>
      <c r="M2642" s="457"/>
      <c r="N2642" s="457"/>
      <c r="O2642" s="457"/>
      <c r="P2642" s="457"/>
    </row>
    <row r="2643" spans="1:16" ht="15.75" x14ac:dyDescent="0.25">
      <c r="A2643" s="544" t="s">
        <v>1622</v>
      </c>
      <c r="B2643" s="39" t="s">
        <v>1423</v>
      </c>
      <c r="C2643" s="39" t="s">
        <v>1424</v>
      </c>
      <c r="D2643" s="39" t="s">
        <v>87</v>
      </c>
      <c r="E2643" s="39" t="s">
        <v>159</v>
      </c>
      <c r="F2643" s="39" t="s">
        <v>876</v>
      </c>
      <c r="H2643" s="475"/>
      <c r="I2643" s="475"/>
      <c r="J2643" s="475"/>
      <c r="K2643" s="470"/>
      <c r="L2643" s="475"/>
      <c r="M2643" s="457"/>
      <c r="N2643" s="457"/>
      <c r="O2643" s="457"/>
      <c r="P2643" s="457"/>
    </row>
    <row r="2644" spans="1:16" ht="15.75" x14ac:dyDescent="0.25">
      <c r="A2644" s="544" t="s">
        <v>1622</v>
      </c>
      <c r="B2644" s="39" t="s">
        <v>1423</v>
      </c>
      <c r="C2644" s="39" t="s">
        <v>1424</v>
      </c>
      <c r="D2644" s="39" t="s">
        <v>46</v>
      </c>
      <c r="E2644" s="39" t="s">
        <v>120</v>
      </c>
      <c r="F2644" s="39" t="s">
        <v>64</v>
      </c>
      <c r="H2644" s="475"/>
      <c r="I2644" s="475"/>
      <c r="J2644" s="475"/>
      <c r="K2644" s="470"/>
      <c r="L2644" s="475"/>
      <c r="M2644" s="457"/>
      <c r="N2644" s="457"/>
      <c r="O2644" s="457"/>
      <c r="P2644" s="457"/>
    </row>
    <row r="2645" spans="1:16" ht="15.75" x14ac:dyDescent="0.25">
      <c r="A2645" s="544" t="s">
        <v>1622</v>
      </c>
      <c r="B2645" s="39" t="s">
        <v>1423</v>
      </c>
      <c r="C2645" s="39" t="s">
        <v>1424</v>
      </c>
      <c r="D2645" s="39" t="s">
        <v>99</v>
      </c>
      <c r="E2645" s="39" t="s">
        <v>156</v>
      </c>
      <c r="F2645" s="39" t="s">
        <v>65</v>
      </c>
      <c r="H2645" s="475"/>
      <c r="I2645" s="475"/>
      <c r="J2645" s="475"/>
      <c r="K2645" s="470"/>
      <c r="L2645" s="475"/>
      <c r="M2645" s="457"/>
      <c r="N2645" s="457"/>
      <c r="O2645" s="457"/>
      <c r="P2645" s="457"/>
    </row>
    <row r="2646" spans="1:16" ht="15.75" x14ac:dyDescent="0.25">
      <c r="A2646" s="544" t="s">
        <v>1622</v>
      </c>
      <c r="B2646" s="39" t="s">
        <v>1423</v>
      </c>
      <c r="C2646" s="39" t="s">
        <v>1424</v>
      </c>
      <c r="D2646" s="39" t="s">
        <v>95</v>
      </c>
      <c r="E2646" s="39" t="s">
        <v>159</v>
      </c>
      <c r="F2646" s="39" t="s">
        <v>136</v>
      </c>
      <c r="H2646" s="475"/>
      <c r="I2646" s="475"/>
      <c r="J2646" s="475"/>
      <c r="K2646" s="470"/>
      <c r="L2646" s="475"/>
      <c r="M2646" s="457"/>
      <c r="N2646" s="457"/>
      <c r="O2646" s="457"/>
      <c r="P2646" s="457"/>
    </row>
    <row r="2647" spans="1:16" ht="15.75" x14ac:dyDescent="0.25">
      <c r="A2647" s="544" t="s">
        <v>1622</v>
      </c>
      <c r="B2647" s="39" t="s">
        <v>1423</v>
      </c>
      <c r="C2647" s="39" t="s">
        <v>1424</v>
      </c>
      <c r="D2647" s="39" t="s">
        <v>53</v>
      </c>
      <c r="E2647" s="39" t="s">
        <v>156</v>
      </c>
      <c r="F2647" s="39" t="s">
        <v>65</v>
      </c>
      <c r="H2647" s="475"/>
      <c r="I2647" s="475"/>
      <c r="J2647" s="475"/>
      <c r="K2647" s="470"/>
      <c r="L2647" s="475"/>
      <c r="M2647" s="457"/>
      <c r="N2647" s="457"/>
      <c r="O2647" s="457"/>
      <c r="P2647" s="457"/>
    </row>
    <row r="2648" spans="1:16" ht="15.75" x14ac:dyDescent="0.25">
      <c r="A2648" s="544" t="s">
        <v>1622</v>
      </c>
      <c r="B2648" s="39" t="s">
        <v>1423</v>
      </c>
      <c r="C2648" s="39" t="s">
        <v>1424</v>
      </c>
      <c r="D2648" s="39" t="s">
        <v>36</v>
      </c>
      <c r="E2648" s="39" t="s">
        <v>120</v>
      </c>
      <c r="F2648" s="39" t="s">
        <v>136</v>
      </c>
      <c r="H2648" s="475"/>
      <c r="I2648" s="475"/>
      <c r="J2648" s="475"/>
      <c r="K2648" s="470"/>
      <c r="L2648" s="475"/>
      <c r="M2648" s="457"/>
      <c r="N2648" s="457"/>
      <c r="O2648" s="457"/>
      <c r="P2648" s="457"/>
    </row>
    <row r="2649" spans="1:16" ht="15.75" x14ac:dyDescent="0.25">
      <c r="A2649" s="544" t="s">
        <v>1621</v>
      </c>
      <c r="B2649" s="39" t="s">
        <v>1423</v>
      </c>
      <c r="C2649" s="39" t="s">
        <v>1424</v>
      </c>
      <c r="D2649" s="39" t="s">
        <v>99</v>
      </c>
      <c r="E2649" s="39" t="s">
        <v>120</v>
      </c>
      <c r="F2649" s="39" t="s">
        <v>104</v>
      </c>
      <c r="H2649" s="475"/>
      <c r="I2649" s="475"/>
      <c r="J2649" s="475"/>
      <c r="K2649" s="470"/>
      <c r="L2649" s="475"/>
      <c r="M2649" s="457"/>
      <c r="N2649" s="457"/>
      <c r="O2649" s="457"/>
      <c r="P2649" s="457"/>
    </row>
    <row r="2650" spans="1:16" ht="15.75" x14ac:dyDescent="0.25">
      <c r="A2650" s="544" t="s">
        <v>1621</v>
      </c>
      <c r="B2650" s="39" t="s">
        <v>1423</v>
      </c>
      <c r="C2650" s="39" t="s">
        <v>1424</v>
      </c>
      <c r="D2650" s="39" t="s">
        <v>54</v>
      </c>
      <c r="E2650" s="39" t="s">
        <v>159</v>
      </c>
      <c r="F2650" s="39" t="s">
        <v>170</v>
      </c>
      <c r="H2650" s="475"/>
      <c r="I2650" s="475"/>
      <c r="J2650" s="475"/>
      <c r="K2650" s="470"/>
      <c r="L2650" s="475"/>
      <c r="M2650" s="457"/>
      <c r="N2650" s="457"/>
      <c r="O2650" s="457"/>
      <c r="P2650" s="457"/>
    </row>
    <row r="2651" spans="1:16" ht="15.75" x14ac:dyDescent="0.25">
      <c r="A2651" s="544" t="s">
        <v>1621</v>
      </c>
      <c r="B2651" s="39" t="s">
        <v>1423</v>
      </c>
      <c r="C2651" s="39" t="s">
        <v>1424</v>
      </c>
      <c r="D2651" s="39" t="s">
        <v>112</v>
      </c>
      <c r="E2651" s="39" t="s">
        <v>156</v>
      </c>
      <c r="F2651" s="39" t="s">
        <v>120</v>
      </c>
      <c r="H2651" s="475"/>
      <c r="I2651" s="475"/>
      <c r="J2651" s="475"/>
      <c r="K2651" s="470"/>
      <c r="L2651" s="475"/>
      <c r="M2651" s="457"/>
      <c r="N2651" s="457"/>
      <c r="O2651" s="457"/>
      <c r="P2651" s="457"/>
    </row>
    <row r="2652" spans="1:16" ht="15.75" x14ac:dyDescent="0.25">
      <c r="A2652" s="544" t="s">
        <v>1621</v>
      </c>
      <c r="B2652" s="39" t="s">
        <v>1423</v>
      </c>
      <c r="C2652" s="39" t="s">
        <v>1424</v>
      </c>
      <c r="D2652" s="39" t="s">
        <v>94</v>
      </c>
      <c r="E2652" s="39" t="s">
        <v>156</v>
      </c>
      <c r="F2652" s="39" t="s">
        <v>90</v>
      </c>
      <c r="H2652" s="475"/>
      <c r="I2652" s="475"/>
      <c r="J2652" s="475"/>
      <c r="K2652" s="470"/>
      <c r="L2652" s="475"/>
      <c r="M2652" s="457"/>
      <c r="N2652" s="457"/>
      <c r="O2652" s="457"/>
      <c r="P2652" s="457"/>
    </row>
    <row r="2653" spans="1:16" ht="15.75" x14ac:dyDescent="0.25">
      <c r="A2653" s="544" t="s">
        <v>1621</v>
      </c>
      <c r="B2653" s="39" t="s">
        <v>1423</v>
      </c>
      <c r="C2653" s="39" t="s">
        <v>1424</v>
      </c>
      <c r="D2653" s="39" t="s">
        <v>93</v>
      </c>
      <c r="E2653" s="39" t="s">
        <v>120</v>
      </c>
      <c r="F2653" s="39" t="s">
        <v>136</v>
      </c>
      <c r="H2653" s="475"/>
      <c r="I2653" s="475"/>
      <c r="J2653" s="475"/>
      <c r="K2653" s="470"/>
      <c r="L2653" s="475"/>
      <c r="M2653" s="457"/>
      <c r="N2653" s="457"/>
      <c r="O2653" s="457"/>
      <c r="P2653" s="457"/>
    </row>
    <row r="2654" spans="1:16" ht="15.75" x14ac:dyDescent="0.25">
      <c r="A2654" s="544" t="s">
        <v>1621</v>
      </c>
      <c r="B2654" s="39" t="s">
        <v>1423</v>
      </c>
      <c r="C2654" s="39" t="s">
        <v>1424</v>
      </c>
      <c r="D2654" s="39" t="s">
        <v>111</v>
      </c>
      <c r="E2654" s="39" t="s">
        <v>156</v>
      </c>
      <c r="F2654" s="39" t="s">
        <v>136</v>
      </c>
      <c r="H2654" s="475"/>
      <c r="I2654" s="475"/>
      <c r="J2654" s="475"/>
      <c r="K2654" s="470"/>
      <c r="L2654" s="475"/>
      <c r="M2654" s="457"/>
      <c r="N2654" s="457"/>
      <c r="O2654" s="457"/>
      <c r="P2654" s="457"/>
    </row>
    <row r="2655" spans="1:16" ht="15.75" x14ac:dyDescent="0.25">
      <c r="A2655" s="544" t="s">
        <v>1621</v>
      </c>
      <c r="B2655" s="39" t="s">
        <v>1423</v>
      </c>
      <c r="C2655" s="39" t="s">
        <v>1424</v>
      </c>
      <c r="D2655" s="39" t="s">
        <v>20</v>
      </c>
      <c r="E2655" s="39" t="s">
        <v>128</v>
      </c>
      <c r="F2655" s="39" t="s">
        <v>97</v>
      </c>
      <c r="H2655" s="475"/>
      <c r="I2655" s="475"/>
      <c r="J2655" s="470"/>
      <c r="K2655" s="470"/>
      <c r="L2655" s="475"/>
      <c r="M2655" s="457"/>
      <c r="N2655" s="457"/>
      <c r="O2655" s="457"/>
      <c r="P2655" s="457"/>
    </row>
    <row r="2656" spans="1:16" ht="15.75" x14ac:dyDescent="0.25">
      <c r="A2656" s="544" t="s">
        <v>1621</v>
      </c>
      <c r="B2656" s="39" t="s">
        <v>1423</v>
      </c>
      <c r="C2656" s="39" t="s">
        <v>1424</v>
      </c>
      <c r="D2656" s="39" t="s">
        <v>75</v>
      </c>
      <c r="E2656" s="39" t="s">
        <v>120</v>
      </c>
      <c r="F2656" s="39" t="s">
        <v>153</v>
      </c>
      <c r="H2656" s="475"/>
      <c r="I2656" s="475"/>
      <c r="J2656" s="475"/>
      <c r="K2656" s="470"/>
      <c r="L2656" s="475"/>
      <c r="M2656" s="457"/>
      <c r="N2656" s="457"/>
      <c r="O2656" s="457"/>
      <c r="P2656" s="457"/>
    </row>
    <row r="2657" spans="1:16" ht="15.75" x14ac:dyDescent="0.25">
      <c r="A2657" s="544" t="s">
        <v>1621</v>
      </c>
      <c r="B2657" s="39" t="s">
        <v>1423</v>
      </c>
      <c r="C2657" s="39" t="s">
        <v>1424</v>
      </c>
      <c r="D2657" s="39" t="s">
        <v>59</v>
      </c>
      <c r="E2657" s="39" t="s">
        <v>128</v>
      </c>
      <c r="F2657" s="39" t="s">
        <v>97</v>
      </c>
      <c r="H2657" s="475"/>
      <c r="I2657" s="475"/>
      <c r="J2657" s="475"/>
      <c r="K2657" s="470"/>
      <c r="L2657" s="475"/>
      <c r="M2657" s="457"/>
      <c r="N2657" s="457"/>
      <c r="O2657" s="457"/>
      <c r="P2657" s="457"/>
    </row>
    <row r="2658" spans="1:16" ht="15.75" x14ac:dyDescent="0.25">
      <c r="A2658" s="544" t="s">
        <v>866</v>
      </c>
      <c r="B2658" s="39" t="s">
        <v>1423</v>
      </c>
      <c r="C2658" s="39" t="s">
        <v>1424</v>
      </c>
      <c r="D2658" s="39" t="s">
        <v>100</v>
      </c>
      <c r="E2658" s="39" t="s">
        <v>156</v>
      </c>
      <c r="F2658" s="39" t="s">
        <v>142</v>
      </c>
      <c r="H2658" s="475"/>
      <c r="I2658" s="475"/>
      <c r="J2658" s="475"/>
      <c r="K2658" s="470"/>
      <c r="L2658" s="475"/>
      <c r="M2658" s="457"/>
      <c r="N2658" s="457"/>
      <c r="O2658" s="457"/>
      <c r="P2658" s="457"/>
    </row>
    <row r="2659" spans="1:16" ht="15.75" x14ac:dyDescent="0.25">
      <c r="A2659" s="544" t="s">
        <v>867</v>
      </c>
      <c r="B2659" s="39" t="s">
        <v>1423</v>
      </c>
      <c r="C2659" s="39" t="s">
        <v>1424</v>
      </c>
      <c r="D2659" s="39" t="s">
        <v>52</v>
      </c>
      <c r="E2659" s="39" t="s">
        <v>159</v>
      </c>
      <c r="F2659" s="39" t="s">
        <v>156</v>
      </c>
      <c r="H2659" s="475"/>
      <c r="I2659" s="475"/>
      <c r="J2659" s="475"/>
      <c r="K2659" s="470"/>
      <c r="L2659" s="475"/>
      <c r="M2659" s="457"/>
      <c r="N2659" s="457"/>
      <c r="O2659" s="457"/>
      <c r="P2659" s="457"/>
    </row>
    <row r="2660" spans="1:16" ht="15.75" x14ac:dyDescent="0.25">
      <c r="A2660" s="544" t="s">
        <v>1620</v>
      </c>
      <c r="B2660" s="39" t="s">
        <v>1423</v>
      </c>
      <c r="C2660" s="39" t="s">
        <v>1424</v>
      </c>
      <c r="D2660" s="39" t="s">
        <v>164</v>
      </c>
      <c r="E2660" s="545" t="s">
        <v>870</v>
      </c>
      <c r="F2660" s="39" t="s">
        <v>156</v>
      </c>
      <c r="H2660" s="475"/>
      <c r="I2660" s="475"/>
      <c r="J2660" s="476"/>
      <c r="K2660" s="476"/>
      <c r="L2660" s="475"/>
      <c r="M2660" s="457"/>
      <c r="N2660" s="457"/>
      <c r="O2660" s="457"/>
      <c r="P2660" s="457"/>
    </row>
    <row r="2661" spans="1:16" ht="15.75" x14ac:dyDescent="0.25">
      <c r="A2661" s="544" t="s">
        <v>1620</v>
      </c>
      <c r="B2661" s="39" t="s">
        <v>1423</v>
      </c>
      <c r="C2661" s="39" t="s">
        <v>1424</v>
      </c>
      <c r="D2661" s="39" t="s">
        <v>54</v>
      </c>
      <c r="E2661" s="39" t="s">
        <v>120</v>
      </c>
      <c r="F2661" s="39" t="s">
        <v>64</v>
      </c>
      <c r="H2661" s="475"/>
      <c r="I2661" s="475"/>
      <c r="J2661" s="475"/>
      <c r="K2661" s="470"/>
      <c r="L2661" s="475"/>
      <c r="M2661" s="457"/>
      <c r="N2661" s="457"/>
      <c r="O2661" s="457"/>
      <c r="P2661" s="457"/>
    </row>
    <row r="2662" spans="1:16" ht="15.75" x14ac:dyDescent="0.25">
      <c r="A2662" s="544" t="s">
        <v>1620</v>
      </c>
      <c r="B2662" s="39" t="s">
        <v>1423</v>
      </c>
      <c r="C2662" s="39" t="s">
        <v>1424</v>
      </c>
      <c r="D2662" s="39" t="s">
        <v>80</v>
      </c>
      <c r="E2662" s="39" t="s">
        <v>156</v>
      </c>
      <c r="F2662" s="39" t="s">
        <v>104</v>
      </c>
      <c r="H2662" s="475"/>
      <c r="I2662" s="475"/>
      <c r="J2662" s="475"/>
      <c r="K2662" s="470"/>
      <c r="L2662" s="475"/>
      <c r="M2662" s="457"/>
      <c r="N2662" s="457"/>
      <c r="O2662" s="457"/>
      <c r="P2662" s="457"/>
    </row>
    <row r="2663" spans="1:16" ht="15.75" x14ac:dyDescent="0.25">
      <c r="A2663" s="544" t="s">
        <v>1620</v>
      </c>
      <c r="B2663" s="39" t="s">
        <v>1423</v>
      </c>
      <c r="C2663" s="39" t="s">
        <v>1424</v>
      </c>
      <c r="D2663" s="39" t="s">
        <v>97</v>
      </c>
      <c r="E2663" s="39" t="s">
        <v>159</v>
      </c>
      <c r="F2663" s="39" t="s">
        <v>104</v>
      </c>
      <c r="H2663" s="475"/>
      <c r="I2663" s="475"/>
      <c r="J2663" s="475"/>
      <c r="K2663" s="470"/>
      <c r="L2663" s="475"/>
      <c r="M2663" s="457"/>
      <c r="N2663" s="457"/>
      <c r="O2663" s="457"/>
      <c r="P2663" s="457"/>
    </row>
    <row r="2664" spans="1:16" ht="15.75" x14ac:dyDescent="0.25">
      <c r="A2664" s="544" t="s">
        <v>1620</v>
      </c>
      <c r="B2664" s="39" t="s">
        <v>1423</v>
      </c>
      <c r="C2664" s="39" t="s">
        <v>1424</v>
      </c>
      <c r="D2664" s="39" t="s">
        <v>52</v>
      </c>
      <c r="E2664" s="39" t="s">
        <v>120</v>
      </c>
      <c r="F2664" s="39" t="s">
        <v>104</v>
      </c>
      <c r="H2664" s="475"/>
      <c r="I2664" s="475"/>
      <c r="J2664" s="475"/>
      <c r="K2664" s="470"/>
      <c r="L2664" s="475"/>
      <c r="M2664" s="457"/>
      <c r="N2664" s="457"/>
      <c r="O2664" s="457"/>
      <c r="P2664" s="457"/>
    </row>
    <row r="2665" spans="1:16" ht="15.75" x14ac:dyDescent="0.25">
      <c r="A2665" s="544" t="s">
        <v>1620</v>
      </c>
      <c r="B2665" s="39" t="s">
        <v>1423</v>
      </c>
      <c r="C2665" s="39" t="s">
        <v>1424</v>
      </c>
      <c r="D2665" s="39" t="s">
        <v>37</v>
      </c>
      <c r="E2665" s="39" t="s">
        <v>120</v>
      </c>
      <c r="F2665" s="39" t="s">
        <v>64</v>
      </c>
      <c r="H2665" s="475"/>
      <c r="I2665" s="475"/>
      <c r="J2665" s="475"/>
      <c r="K2665" s="470"/>
      <c r="L2665" s="475"/>
      <c r="M2665" s="457"/>
      <c r="N2665" s="457"/>
      <c r="O2665" s="457"/>
      <c r="P2665" s="457"/>
    </row>
    <row r="2666" spans="1:16" ht="15.75" x14ac:dyDescent="0.25">
      <c r="A2666" s="544" t="s">
        <v>1620</v>
      </c>
      <c r="B2666" s="39" t="s">
        <v>1423</v>
      </c>
      <c r="C2666" s="39" t="s">
        <v>1424</v>
      </c>
      <c r="D2666" s="39" t="s">
        <v>76</v>
      </c>
      <c r="E2666" s="39" t="s">
        <v>159</v>
      </c>
      <c r="F2666" s="39" t="s">
        <v>137</v>
      </c>
      <c r="H2666" s="475"/>
      <c r="I2666" s="475"/>
      <c r="J2666" s="475"/>
      <c r="K2666" s="470"/>
      <c r="L2666" s="475"/>
      <c r="M2666" s="457"/>
      <c r="N2666" s="457"/>
      <c r="O2666" s="457"/>
      <c r="P2666" s="457"/>
    </row>
    <row r="2667" spans="1:16" ht="15.75" x14ac:dyDescent="0.25">
      <c r="A2667" s="544" t="s">
        <v>1620</v>
      </c>
      <c r="B2667" s="39" t="s">
        <v>1423</v>
      </c>
      <c r="C2667" s="39" t="s">
        <v>1424</v>
      </c>
      <c r="D2667" s="39" t="s">
        <v>112</v>
      </c>
      <c r="E2667" s="39" t="s">
        <v>120</v>
      </c>
      <c r="F2667" s="39" t="s">
        <v>106</v>
      </c>
      <c r="H2667" s="475"/>
      <c r="I2667" s="475"/>
      <c r="J2667" s="475"/>
      <c r="K2667" s="470"/>
      <c r="L2667" s="475"/>
      <c r="M2667" s="457"/>
      <c r="N2667" s="457"/>
      <c r="O2667" s="457"/>
      <c r="P2667" s="457"/>
    </row>
    <row r="2668" spans="1:16" ht="15.75" x14ac:dyDescent="0.25">
      <c r="A2668" s="544" t="s">
        <v>1620</v>
      </c>
      <c r="B2668" s="39" t="s">
        <v>1423</v>
      </c>
      <c r="C2668" s="39" t="s">
        <v>1424</v>
      </c>
      <c r="D2668" s="39" t="s">
        <v>93</v>
      </c>
      <c r="E2668" s="39" t="s">
        <v>159</v>
      </c>
      <c r="F2668" s="39" t="s">
        <v>165</v>
      </c>
      <c r="H2668" s="475"/>
      <c r="I2668" s="475"/>
      <c r="J2668" s="475"/>
      <c r="K2668" s="470"/>
      <c r="L2668" s="475"/>
      <c r="M2668" s="457"/>
      <c r="N2668" s="457"/>
      <c r="O2668" s="457"/>
      <c r="P2668" s="457"/>
    </row>
    <row r="2669" spans="1:16" ht="15.75" x14ac:dyDescent="0.25">
      <c r="A2669" s="544" t="s">
        <v>1619</v>
      </c>
      <c r="B2669" s="39" t="s">
        <v>1423</v>
      </c>
      <c r="C2669" s="39" t="s">
        <v>1424</v>
      </c>
      <c r="D2669" s="39" t="s">
        <v>43</v>
      </c>
      <c r="E2669" s="39" t="s">
        <v>71</v>
      </c>
      <c r="F2669" s="39" t="s">
        <v>52</v>
      </c>
      <c r="H2669" s="475"/>
      <c r="I2669" s="475"/>
      <c r="J2669" s="475"/>
      <c r="K2669" s="470"/>
      <c r="L2669" s="475"/>
      <c r="M2669" s="457"/>
      <c r="N2669" s="457"/>
      <c r="O2669" s="457"/>
      <c r="P2669" s="457"/>
    </row>
    <row r="2670" spans="1:16" ht="15.75" x14ac:dyDescent="0.25">
      <c r="A2670" s="544" t="s">
        <v>1618</v>
      </c>
      <c r="B2670" s="39" t="s">
        <v>1423</v>
      </c>
      <c r="C2670" s="39" t="s">
        <v>1424</v>
      </c>
      <c r="D2670" s="39" t="s">
        <v>150</v>
      </c>
      <c r="E2670" s="39" t="s">
        <v>128</v>
      </c>
      <c r="F2670" s="39" t="s">
        <v>83</v>
      </c>
      <c r="H2670" s="475"/>
      <c r="I2670" s="475"/>
      <c r="J2670" s="475"/>
      <c r="K2670" s="470"/>
      <c r="L2670" s="475"/>
      <c r="M2670" s="457"/>
      <c r="N2670" s="457"/>
      <c r="O2670" s="457"/>
      <c r="P2670" s="457"/>
    </row>
    <row r="2671" spans="1:16" ht="15.75" x14ac:dyDescent="0.25">
      <c r="A2671" s="544" t="s">
        <v>1618</v>
      </c>
      <c r="B2671" s="39" t="s">
        <v>1423</v>
      </c>
      <c r="C2671" s="39" t="s">
        <v>1424</v>
      </c>
      <c r="D2671" s="39" t="s">
        <v>58</v>
      </c>
      <c r="E2671" s="39" t="s">
        <v>159</v>
      </c>
      <c r="F2671" s="39" t="s">
        <v>142</v>
      </c>
      <c r="H2671" s="475"/>
      <c r="I2671" s="475"/>
      <c r="J2671" s="475"/>
      <c r="K2671" s="470"/>
      <c r="L2671" s="475"/>
      <c r="M2671" s="457"/>
      <c r="N2671" s="457"/>
      <c r="O2671" s="457"/>
      <c r="P2671" s="457"/>
    </row>
    <row r="2672" spans="1:16" ht="15.75" x14ac:dyDescent="0.25">
      <c r="A2672" s="544" t="s">
        <v>1618</v>
      </c>
      <c r="B2672" s="39" t="s">
        <v>1423</v>
      </c>
      <c r="C2672" s="39" t="s">
        <v>1424</v>
      </c>
      <c r="D2672" s="39" t="s">
        <v>103</v>
      </c>
      <c r="E2672" s="39" t="s">
        <v>159</v>
      </c>
      <c r="F2672" s="39" t="s">
        <v>74</v>
      </c>
      <c r="H2672" s="475"/>
      <c r="I2672" s="475"/>
      <c r="J2672" s="475"/>
      <c r="K2672" s="470"/>
      <c r="L2672" s="475"/>
      <c r="M2672" s="457"/>
      <c r="N2672" s="457"/>
      <c r="O2672" s="457"/>
      <c r="P2672" s="457"/>
    </row>
    <row r="2673" spans="1:16" ht="15.75" x14ac:dyDescent="0.25">
      <c r="A2673" s="544" t="s">
        <v>1618</v>
      </c>
      <c r="B2673" s="39" t="s">
        <v>1423</v>
      </c>
      <c r="C2673" s="39" t="s">
        <v>1424</v>
      </c>
      <c r="D2673" s="39" t="s">
        <v>92</v>
      </c>
      <c r="E2673" s="39" t="s">
        <v>156</v>
      </c>
      <c r="F2673" s="39" t="s">
        <v>120</v>
      </c>
      <c r="H2673" s="475"/>
      <c r="I2673" s="475"/>
      <c r="J2673" s="475"/>
      <c r="K2673" s="470"/>
      <c r="L2673" s="475"/>
      <c r="M2673" s="457"/>
      <c r="N2673" s="457"/>
      <c r="O2673" s="457"/>
      <c r="P2673" s="457"/>
    </row>
    <row r="2674" spans="1:16" ht="15.75" x14ac:dyDescent="0.25">
      <c r="A2674" s="544" t="s">
        <v>1618</v>
      </c>
      <c r="B2674" s="39" t="s">
        <v>1423</v>
      </c>
      <c r="C2674" s="39" t="s">
        <v>1424</v>
      </c>
      <c r="D2674" s="39" t="s">
        <v>59</v>
      </c>
      <c r="E2674" s="39" t="s">
        <v>156</v>
      </c>
      <c r="F2674" s="39" t="s">
        <v>120</v>
      </c>
      <c r="H2674" s="475"/>
      <c r="I2674" s="475"/>
      <c r="J2674" s="475"/>
      <c r="K2674" s="470"/>
      <c r="L2674" s="475"/>
      <c r="M2674" s="457"/>
      <c r="N2674" s="457"/>
      <c r="O2674" s="457"/>
      <c r="P2674" s="457"/>
    </row>
    <row r="2675" spans="1:16" ht="15.75" x14ac:dyDescent="0.25">
      <c r="A2675" s="544" t="s">
        <v>1617</v>
      </c>
      <c r="B2675" s="39" t="s">
        <v>1423</v>
      </c>
      <c r="C2675" s="39" t="s">
        <v>1424</v>
      </c>
      <c r="D2675" s="39" t="s">
        <v>102</v>
      </c>
      <c r="E2675" s="39" t="s">
        <v>159</v>
      </c>
      <c r="F2675" s="39" t="s">
        <v>156</v>
      </c>
      <c r="H2675" s="475"/>
      <c r="I2675" s="475"/>
      <c r="J2675" s="475"/>
      <c r="K2675" s="470"/>
      <c r="L2675" s="475"/>
      <c r="M2675" s="457"/>
      <c r="N2675" s="457"/>
      <c r="O2675" s="457"/>
      <c r="P2675" s="457"/>
    </row>
    <row r="2676" spans="1:16" ht="15.75" x14ac:dyDescent="0.25">
      <c r="A2676" s="544" t="s">
        <v>1617</v>
      </c>
      <c r="B2676" s="39" t="s">
        <v>1423</v>
      </c>
      <c r="C2676" s="39" t="s">
        <v>1424</v>
      </c>
      <c r="D2676" s="39" t="s">
        <v>73</v>
      </c>
      <c r="E2676" s="39" t="s">
        <v>156</v>
      </c>
      <c r="F2676" s="39" t="s">
        <v>136</v>
      </c>
      <c r="H2676" s="475"/>
      <c r="I2676" s="475"/>
      <c r="J2676" s="475"/>
      <c r="K2676" s="470"/>
      <c r="L2676" s="475"/>
      <c r="M2676" s="457"/>
      <c r="N2676" s="457"/>
      <c r="O2676" s="457"/>
      <c r="P2676" s="457"/>
    </row>
    <row r="2677" spans="1:16" ht="15.75" x14ac:dyDescent="0.25">
      <c r="A2677" s="544" t="s">
        <v>1617</v>
      </c>
      <c r="B2677" s="39" t="s">
        <v>1423</v>
      </c>
      <c r="C2677" s="39" t="s">
        <v>1424</v>
      </c>
      <c r="D2677" s="39" t="s">
        <v>44</v>
      </c>
      <c r="E2677" s="39" t="s">
        <v>159</v>
      </c>
      <c r="F2677" s="39" t="s">
        <v>74</v>
      </c>
      <c r="H2677" s="475"/>
      <c r="I2677" s="475"/>
      <c r="J2677" s="475"/>
      <c r="K2677" s="470"/>
      <c r="L2677" s="475"/>
      <c r="M2677" s="457"/>
      <c r="N2677" s="457"/>
      <c r="O2677" s="457"/>
      <c r="P2677" s="457"/>
    </row>
    <row r="2678" spans="1:16" ht="15.75" x14ac:dyDescent="0.25">
      <c r="A2678" s="544" t="s">
        <v>1617</v>
      </c>
      <c r="B2678" s="39" t="s">
        <v>1423</v>
      </c>
      <c r="C2678" s="39" t="s">
        <v>1424</v>
      </c>
      <c r="D2678" s="39" t="s">
        <v>116</v>
      </c>
      <c r="E2678" s="39" t="s">
        <v>156</v>
      </c>
      <c r="F2678" s="39" t="s">
        <v>153</v>
      </c>
      <c r="H2678" s="475"/>
      <c r="I2678" s="475"/>
      <c r="J2678" s="475"/>
      <c r="K2678" s="470"/>
      <c r="L2678" s="475"/>
      <c r="M2678" s="457"/>
      <c r="N2678" s="457"/>
      <c r="O2678" s="457"/>
      <c r="P2678" s="457"/>
    </row>
    <row r="2679" spans="1:16" ht="15.75" x14ac:dyDescent="0.25">
      <c r="A2679" s="544" t="s">
        <v>1617</v>
      </c>
      <c r="B2679" s="39" t="s">
        <v>1423</v>
      </c>
      <c r="C2679" s="39" t="s">
        <v>1424</v>
      </c>
      <c r="D2679" s="39" t="s">
        <v>101</v>
      </c>
      <c r="E2679" s="39" t="s">
        <v>165</v>
      </c>
      <c r="F2679" s="39" t="s">
        <v>74</v>
      </c>
      <c r="H2679" s="475"/>
      <c r="I2679" s="475"/>
      <c r="J2679" s="475"/>
      <c r="K2679" s="470"/>
      <c r="L2679" s="475"/>
      <c r="M2679" s="457"/>
      <c r="N2679" s="457"/>
      <c r="O2679" s="457"/>
      <c r="P2679" s="457"/>
    </row>
    <row r="2680" spans="1:16" ht="15.75" x14ac:dyDescent="0.25">
      <c r="A2680" s="544" t="s">
        <v>1617</v>
      </c>
      <c r="B2680" s="39" t="s">
        <v>1423</v>
      </c>
      <c r="C2680" s="39" t="s">
        <v>1424</v>
      </c>
      <c r="D2680" s="39" t="s">
        <v>60</v>
      </c>
      <c r="E2680" s="39" t="s">
        <v>120</v>
      </c>
      <c r="F2680" s="39" t="s">
        <v>65</v>
      </c>
      <c r="H2680" s="475"/>
      <c r="I2680" s="475"/>
      <c r="J2680" s="475"/>
      <c r="K2680" s="470"/>
      <c r="L2680" s="475"/>
      <c r="M2680" s="457"/>
      <c r="N2680" s="457"/>
      <c r="O2680" s="457"/>
      <c r="P2680" s="457"/>
    </row>
    <row r="2681" spans="1:16" ht="15.75" x14ac:dyDescent="0.25">
      <c r="A2681" s="544" t="s">
        <v>1617</v>
      </c>
      <c r="B2681" s="39" t="s">
        <v>1423</v>
      </c>
      <c r="C2681" s="39" t="s">
        <v>1424</v>
      </c>
      <c r="D2681" s="39" t="s">
        <v>118</v>
      </c>
      <c r="E2681" s="39" t="s">
        <v>120</v>
      </c>
      <c r="F2681" s="39" t="s">
        <v>65</v>
      </c>
      <c r="H2681" s="475"/>
      <c r="I2681" s="475"/>
      <c r="J2681" s="475"/>
      <c r="K2681" s="470"/>
      <c r="L2681" s="475"/>
      <c r="M2681" s="457"/>
      <c r="N2681" s="457"/>
      <c r="O2681" s="457"/>
      <c r="P2681" s="457"/>
    </row>
    <row r="2682" spans="1:16" ht="15.75" x14ac:dyDescent="0.25">
      <c r="A2682" s="544" t="s">
        <v>1617</v>
      </c>
      <c r="B2682" s="39" t="s">
        <v>1423</v>
      </c>
      <c r="C2682" s="39" t="s">
        <v>1424</v>
      </c>
      <c r="D2682" s="39" t="s">
        <v>77</v>
      </c>
      <c r="E2682" s="39" t="s">
        <v>159</v>
      </c>
      <c r="F2682" s="39" t="s">
        <v>137</v>
      </c>
      <c r="H2682" s="475"/>
      <c r="I2682" s="475"/>
      <c r="J2682" s="475"/>
      <c r="K2682" s="470"/>
      <c r="L2682" s="475"/>
      <c r="M2682" s="457"/>
      <c r="N2682" s="457"/>
      <c r="O2682" s="457"/>
      <c r="P2682" s="457"/>
    </row>
    <row r="2683" spans="1:16" ht="15.75" x14ac:dyDescent="0.25">
      <c r="A2683" s="544" t="s">
        <v>1617</v>
      </c>
      <c r="B2683" s="39" t="s">
        <v>1423</v>
      </c>
      <c r="C2683" s="39" t="s">
        <v>1424</v>
      </c>
      <c r="D2683" s="39" t="s">
        <v>37</v>
      </c>
      <c r="E2683" s="39" t="s">
        <v>156</v>
      </c>
      <c r="F2683" s="39" t="s">
        <v>136</v>
      </c>
      <c r="H2683" s="475"/>
      <c r="I2683" s="475"/>
      <c r="J2683" s="475"/>
      <c r="K2683" s="470"/>
      <c r="L2683" s="475"/>
      <c r="M2683" s="457"/>
      <c r="N2683" s="457"/>
      <c r="O2683" s="457"/>
      <c r="P2683" s="457"/>
    </row>
    <row r="2684" spans="1:16" ht="15.75" x14ac:dyDescent="0.25">
      <c r="A2684" s="544" t="s">
        <v>1617</v>
      </c>
      <c r="B2684" s="39" t="s">
        <v>1423</v>
      </c>
      <c r="C2684" s="39" t="s">
        <v>1424</v>
      </c>
      <c r="D2684" s="39" t="s">
        <v>76</v>
      </c>
      <c r="E2684" s="39" t="s">
        <v>120</v>
      </c>
      <c r="F2684" s="39" t="s">
        <v>64</v>
      </c>
      <c r="H2684" s="475"/>
      <c r="I2684" s="475"/>
      <c r="J2684" s="475"/>
      <c r="K2684" s="470"/>
      <c r="L2684" s="475"/>
      <c r="M2684" s="457"/>
      <c r="N2684" s="457"/>
      <c r="O2684" s="457"/>
      <c r="P2684" s="457"/>
    </row>
    <row r="2685" spans="1:16" ht="15.75" x14ac:dyDescent="0.25">
      <c r="A2685" s="544" t="s">
        <v>1617</v>
      </c>
      <c r="B2685" s="39" t="s">
        <v>1423</v>
      </c>
      <c r="C2685" s="39" t="s">
        <v>1424</v>
      </c>
      <c r="D2685" s="39" t="s">
        <v>115</v>
      </c>
      <c r="E2685" s="39" t="s">
        <v>156</v>
      </c>
      <c r="F2685" s="39" t="s">
        <v>153</v>
      </c>
      <c r="H2685" s="475"/>
      <c r="I2685" s="475"/>
      <c r="J2685" s="475"/>
      <c r="K2685" s="470"/>
      <c r="L2685" s="475"/>
      <c r="M2685" s="457"/>
      <c r="N2685" s="457"/>
      <c r="O2685" s="457"/>
      <c r="P2685" s="457"/>
    </row>
    <row r="2686" spans="1:16" ht="15.75" x14ac:dyDescent="0.25">
      <c r="A2686" s="544" t="s">
        <v>1617</v>
      </c>
      <c r="B2686" s="39" t="s">
        <v>1423</v>
      </c>
      <c r="C2686" s="39" t="s">
        <v>1424</v>
      </c>
      <c r="D2686" s="39" t="s">
        <v>94</v>
      </c>
      <c r="E2686" s="39" t="s">
        <v>156</v>
      </c>
      <c r="F2686" s="39" t="s">
        <v>90</v>
      </c>
      <c r="H2686" s="475"/>
      <c r="I2686" s="475"/>
      <c r="J2686" s="475"/>
      <c r="K2686" s="470"/>
      <c r="L2686" s="475"/>
      <c r="M2686" s="457"/>
      <c r="N2686" s="457"/>
      <c r="O2686" s="457"/>
      <c r="P2686" s="457"/>
    </row>
    <row r="2687" spans="1:16" ht="15.75" x14ac:dyDescent="0.25">
      <c r="A2687" s="544" t="s">
        <v>1617</v>
      </c>
      <c r="B2687" s="39" t="s">
        <v>1423</v>
      </c>
      <c r="C2687" s="39" t="s">
        <v>1424</v>
      </c>
      <c r="D2687" s="39" t="s">
        <v>93</v>
      </c>
      <c r="E2687" s="39" t="s">
        <v>156</v>
      </c>
      <c r="F2687" s="39" t="s">
        <v>90</v>
      </c>
      <c r="H2687" s="475"/>
      <c r="I2687" s="475"/>
      <c r="J2687" s="475"/>
      <c r="K2687" s="470"/>
      <c r="L2687" s="475"/>
      <c r="M2687" s="457"/>
      <c r="N2687" s="457"/>
      <c r="O2687" s="457"/>
      <c r="P2687" s="457"/>
    </row>
    <row r="2688" spans="1:16" ht="15.75" x14ac:dyDescent="0.25">
      <c r="A2688" s="544" t="s">
        <v>1617</v>
      </c>
      <c r="B2688" s="39" t="s">
        <v>1423</v>
      </c>
      <c r="C2688" s="39" t="s">
        <v>1424</v>
      </c>
      <c r="D2688" s="39" t="s">
        <v>111</v>
      </c>
      <c r="E2688" s="39" t="s">
        <v>156</v>
      </c>
      <c r="F2688" s="39" t="s">
        <v>74</v>
      </c>
      <c r="H2688" s="475"/>
      <c r="I2688" s="475"/>
      <c r="J2688" s="475"/>
      <c r="K2688" s="470"/>
      <c r="L2688" s="475"/>
      <c r="M2688" s="457"/>
      <c r="N2688" s="457"/>
      <c r="O2688" s="457"/>
      <c r="P2688" s="457"/>
    </row>
    <row r="2689" spans="1:16" ht="15.75" x14ac:dyDescent="0.25">
      <c r="A2689" s="544" t="s">
        <v>1617</v>
      </c>
      <c r="B2689" s="39" t="s">
        <v>1423</v>
      </c>
      <c r="C2689" s="39" t="s">
        <v>1424</v>
      </c>
      <c r="D2689" s="39" t="s">
        <v>124</v>
      </c>
      <c r="E2689" s="39" t="s">
        <v>158</v>
      </c>
      <c r="F2689" s="39" t="s">
        <v>166</v>
      </c>
      <c r="H2689" s="475"/>
      <c r="I2689" s="475"/>
      <c r="J2689" s="475"/>
      <c r="K2689" s="470"/>
      <c r="L2689" s="475"/>
      <c r="M2689" s="457"/>
      <c r="N2689" s="457"/>
      <c r="O2689" s="457"/>
      <c r="P2689" s="457"/>
    </row>
    <row r="2690" spans="1:16" ht="15.75" x14ac:dyDescent="0.25">
      <c r="A2690" s="544" t="s">
        <v>1617</v>
      </c>
      <c r="B2690" s="39" t="s">
        <v>1423</v>
      </c>
      <c r="C2690" s="39" t="s">
        <v>1424</v>
      </c>
      <c r="D2690" s="39" t="s">
        <v>81</v>
      </c>
      <c r="E2690" s="39" t="s">
        <v>120</v>
      </c>
      <c r="F2690" s="39" t="s">
        <v>136</v>
      </c>
      <c r="H2690" s="475"/>
      <c r="I2690" s="475"/>
      <c r="J2690" s="476"/>
      <c r="K2690" s="476"/>
      <c r="L2690" s="475"/>
      <c r="M2690" s="457"/>
      <c r="N2690" s="457"/>
      <c r="O2690" s="457"/>
      <c r="P2690" s="457"/>
    </row>
    <row r="2691" spans="1:16" ht="15.75" x14ac:dyDescent="0.25">
      <c r="A2691" s="544" t="s">
        <v>1617</v>
      </c>
      <c r="B2691" s="39" t="s">
        <v>1423</v>
      </c>
      <c r="C2691" s="39" t="s">
        <v>1424</v>
      </c>
      <c r="D2691" s="39" t="s">
        <v>52</v>
      </c>
      <c r="E2691" s="39" t="s">
        <v>159</v>
      </c>
      <c r="F2691" s="39" t="s">
        <v>161</v>
      </c>
      <c r="H2691" s="475"/>
      <c r="I2691" s="475"/>
      <c r="J2691" s="475"/>
      <c r="K2691" s="470"/>
      <c r="L2691" s="475"/>
      <c r="M2691" s="457"/>
      <c r="N2691" s="457"/>
      <c r="O2691" s="457"/>
      <c r="P2691" s="457"/>
    </row>
    <row r="2692" spans="1:16" ht="15.75" x14ac:dyDescent="0.25">
      <c r="A2692" s="544" t="s">
        <v>1616</v>
      </c>
      <c r="B2692" s="39" t="s">
        <v>1423</v>
      </c>
      <c r="C2692" s="39" t="s">
        <v>1424</v>
      </c>
      <c r="D2692" s="39" t="s">
        <v>82</v>
      </c>
      <c r="E2692" s="39" t="s">
        <v>158</v>
      </c>
      <c r="F2692" s="39" t="s">
        <v>167</v>
      </c>
      <c r="H2692" s="475"/>
      <c r="I2692" s="475"/>
      <c r="J2692" s="475"/>
      <c r="K2692" s="470"/>
      <c r="L2692" s="475"/>
      <c r="M2692" s="457"/>
      <c r="N2692" s="457"/>
      <c r="O2692" s="457"/>
      <c r="P2692" s="457"/>
    </row>
    <row r="2693" spans="1:16" ht="15.75" x14ac:dyDescent="0.25">
      <c r="A2693" s="544" t="s">
        <v>1616</v>
      </c>
      <c r="B2693" s="39" t="s">
        <v>1423</v>
      </c>
      <c r="C2693" s="39" t="s">
        <v>1424</v>
      </c>
      <c r="D2693" s="39" t="s">
        <v>80</v>
      </c>
      <c r="E2693" s="39" t="s">
        <v>159</v>
      </c>
      <c r="F2693" s="39" t="s">
        <v>161</v>
      </c>
      <c r="H2693" s="475"/>
      <c r="I2693" s="475"/>
      <c r="J2693" s="475"/>
      <c r="K2693" s="470"/>
      <c r="L2693" s="475"/>
      <c r="M2693" s="457"/>
      <c r="N2693" s="457"/>
      <c r="O2693" s="457"/>
      <c r="P2693" s="457"/>
    </row>
    <row r="2694" spans="1:16" ht="15.75" x14ac:dyDescent="0.25">
      <c r="A2694" s="544" t="s">
        <v>1616</v>
      </c>
      <c r="B2694" s="39" t="s">
        <v>1423</v>
      </c>
      <c r="C2694" s="39" t="s">
        <v>1424</v>
      </c>
      <c r="D2694" s="39" t="s">
        <v>60</v>
      </c>
      <c r="E2694" s="39" t="s">
        <v>159</v>
      </c>
      <c r="F2694" s="39" t="s">
        <v>165</v>
      </c>
      <c r="H2694" s="475"/>
      <c r="I2694" s="475"/>
      <c r="J2694" s="475"/>
      <c r="K2694" s="470"/>
      <c r="L2694" s="475"/>
      <c r="M2694" s="457"/>
      <c r="N2694" s="457"/>
      <c r="O2694" s="457"/>
      <c r="P2694" s="457"/>
    </row>
    <row r="2695" spans="1:16" ht="15.75" x14ac:dyDescent="0.25">
      <c r="A2695" s="544" t="s">
        <v>1616</v>
      </c>
      <c r="B2695" s="39" t="s">
        <v>1423</v>
      </c>
      <c r="C2695" s="39" t="s">
        <v>1424</v>
      </c>
      <c r="D2695" s="39" t="s">
        <v>53</v>
      </c>
      <c r="E2695" s="39" t="s">
        <v>158</v>
      </c>
      <c r="F2695" s="39" t="s">
        <v>104</v>
      </c>
      <c r="H2695" s="475"/>
      <c r="I2695" s="475"/>
      <c r="J2695" s="475"/>
      <c r="K2695" s="470"/>
      <c r="L2695" s="475"/>
      <c r="M2695" s="457"/>
      <c r="N2695" s="457"/>
      <c r="O2695" s="457"/>
      <c r="P2695" s="457"/>
    </row>
    <row r="2696" spans="1:16" ht="15.75" x14ac:dyDescent="0.25">
      <c r="A2696" s="544" t="s">
        <v>1616</v>
      </c>
      <c r="B2696" s="39" t="s">
        <v>1423</v>
      </c>
      <c r="C2696" s="39" t="s">
        <v>1424</v>
      </c>
      <c r="D2696" s="39" t="s">
        <v>52</v>
      </c>
      <c r="E2696" s="39" t="s">
        <v>156</v>
      </c>
      <c r="F2696" s="39" t="s">
        <v>120</v>
      </c>
      <c r="H2696" s="475"/>
      <c r="I2696" s="475"/>
      <c r="J2696" s="475"/>
      <c r="K2696" s="470"/>
      <c r="L2696" s="475"/>
      <c r="M2696" s="457"/>
      <c r="N2696" s="457"/>
      <c r="O2696" s="457"/>
      <c r="P2696" s="457"/>
    </row>
    <row r="2697" spans="1:16" ht="15.75" x14ac:dyDescent="0.25">
      <c r="A2697" s="544" t="s">
        <v>1616</v>
      </c>
      <c r="B2697" s="39" t="s">
        <v>1423</v>
      </c>
      <c r="C2697" s="39" t="s">
        <v>1424</v>
      </c>
      <c r="D2697" s="39" t="s">
        <v>113</v>
      </c>
      <c r="E2697" s="39" t="s">
        <v>158</v>
      </c>
      <c r="F2697" s="39" t="s">
        <v>166</v>
      </c>
      <c r="H2697" s="475"/>
      <c r="I2697" s="475"/>
      <c r="J2697" s="475"/>
      <c r="K2697" s="470"/>
      <c r="L2697" s="475"/>
      <c r="M2697" s="457"/>
      <c r="N2697" s="457"/>
      <c r="O2697" s="457"/>
      <c r="P2697" s="457"/>
    </row>
    <row r="2698" spans="1:16" ht="15.75" x14ac:dyDescent="0.25">
      <c r="A2698" s="544" t="s">
        <v>1616</v>
      </c>
      <c r="B2698" s="39" t="s">
        <v>1423</v>
      </c>
      <c r="C2698" s="39" t="s">
        <v>1424</v>
      </c>
      <c r="D2698" s="39" t="s">
        <v>36</v>
      </c>
      <c r="E2698" s="39" t="s">
        <v>158</v>
      </c>
      <c r="F2698" s="39" t="s">
        <v>166</v>
      </c>
      <c r="H2698" s="475"/>
      <c r="I2698" s="475"/>
      <c r="J2698" s="475"/>
      <c r="K2698" s="470"/>
      <c r="L2698" s="475"/>
      <c r="M2698" s="457"/>
      <c r="N2698" s="457"/>
      <c r="O2698" s="457"/>
      <c r="P2698" s="457"/>
    </row>
    <row r="2699" spans="1:16" ht="15.75" x14ac:dyDescent="0.25">
      <c r="A2699" s="544" t="s">
        <v>1616</v>
      </c>
      <c r="B2699" s="39" t="s">
        <v>1423</v>
      </c>
      <c r="C2699" s="39" t="s">
        <v>1424</v>
      </c>
      <c r="D2699" s="39" t="s">
        <v>77</v>
      </c>
      <c r="E2699" s="39" t="s">
        <v>158</v>
      </c>
      <c r="F2699" s="39" t="s">
        <v>166</v>
      </c>
      <c r="H2699" s="475"/>
      <c r="I2699" s="475"/>
      <c r="J2699" s="475"/>
      <c r="K2699" s="470"/>
      <c r="L2699" s="475"/>
      <c r="M2699" s="457"/>
      <c r="N2699" s="457"/>
      <c r="O2699" s="457"/>
      <c r="P2699" s="457"/>
    </row>
    <row r="2700" spans="1:16" ht="15.75" x14ac:dyDescent="0.25">
      <c r="A2700" s="544" t="s">
        <v>1616</v>
      </c>
      <c r="B2700" s="39" t="s">
        <v>1423</v>
      </c>
      <c r="C2700" s="39" t="s">
        <v>1424</v>
      </c>
      <c r="D2700" s="39" t="s">
        <v>93</v>
      </c>
      <c r="E2700" s="39" t="s">
        <v>120</v>
      </c>
      <c r="F2700" s="39" t="s">
        <v>153</v>
      </c>
      <c r="H2700" s="475"/>
      <c r="I2700" s="475"/>
      <c r="J2700" s="475"/>
      <c r="K2700" s="470"/>
      <c r="L2700" s="475"/>
      <c r="M2700" s="457"/>
      <c r="N2700" s="457"/>
      <c r="O2700" s="457"/>
      <c r="P2700" s="457"/>
    </row>
    <row r="2701" spans="1:16" ht="15.75" x14ac:dyDescent="0.25">
      <c r="A2701" s="544" t="s">
        <v>1615</v>
      </c>
      <c r="B2701" s="39" t="s">
        <v>1423</v>
      </c>
      <c r="C2701" s="39" t="s">
        <v>1424</v>
      </c>
      <c r="D2701" s="39" t="s">
        <v>37</v>
      </c>
      <c r="E2701" s="39" t="s">
        <v>120</v>
      </c>
      <c r="F2701" s="39" t="s">
        <v>64</v>
      </c>
      <c r="H2701" s="475"/>
      <c r="I2701" s="475"/>
      <c r="J2701" s="475"/>
      <c r="K2701" s="470"/>
      <c r="L2701" s="475"/>
      <c r="M2701" s="457"/>
      <c r="N2701" s="457"/>
      <c r="O2701" s="457"/>
      <c r="P2701" s="457"/>
    </row>
    <row r="2702" spans="1:16" ht="15.75" x14ac:dyDescent="0.25">
      <c r="A2702" s="544" t="s">
        <v>1615</v>
      </c>
      <c r="B2702" s="39" t="s">
        <v>1423</v>
      </c>
      <c r="C2702" s="39" t="s">
        <v>1424</v>
      </c>
      <c r="D2702" s="39" t="s">
        <v>76</v>
      </c>
      <c r="E2702" s="39" t="s">
        <v>120</v>
      </c>
      <c r="F2702" s="39" t="s">
        <v>153</v>
      </c>
      <c r="H2702" s="475"/>
      <c r="I2702" s="475"/>
      <c r="J2702" s="475"/>
      <c r="K2702" s="470"/>
      <c r="L2702" s="475"/>
      <c r="M2702" s="457"/>
      <c r="N2702" s="457"/>
      <c r="O2702" s="457"/>
      <c r="P2702" s="457"/>
    </row>
    <row r="2703" spans="1:16" ht="15.75" x14ac:dyDescent="0.25">
      <c r="A2703" s="544" t="s">
        <v>1614</v>
      </c>
      <c r="B2703" s="39" t="s">
        <v>1423</v>
      </c>
      <c r="C2703" s="39" t="s">
        <v>1424</v>
      </c>
      <c r="D2703" s="39" t="s">
        <v>113</v>
      </c>
      <c r="E2703" s="39" t="s">
        <v>156</v>
      </c>
      <c r="F2703" s="39" t="s">
        <v>136</v>
      </c>
      <c r="H2703" s="475"/>
      <c r="I2703" s="475"/>
      <c r="J2703" s="475"/>
      <c r="K2703" s="470"/>
      <c r="L2703" s="475"/>
      <c r="M2703" s="457"/>
      <c r="N2703" s="457"/>
      <c r="O2703" s="457"/>
      <c r="P2703" s="457"/>
    </row>
    <row r="2704" spans="1:16" ht="15.75" x14ac:dyDescent="0.25">
      <c r="A2704" s="544" t="s">
        <v>1614</v>
      </c>
      <c r="B2704" s="39" t="s">
        <v>1423</v>
      </c>
      <c r="C2704" s="39" t="s">
        <v>1424</v>
      </c>
      <c r="D2704" s="39" t="s">
        <v>94</v>
      </c>
      <c r="E2704" s="39" t="s">
        <v>158</v>
      </c>
      <c r="F2704" s="39" t="s">
        <v>166</v>
      </c>
      <c r="H2704" s="475"/>
      <c r="I2704" s="475"/>
      <c r="J2704" s="475"/>
      <c r="K2704" s="470"/>
      <c r="L2704" s="475"/>
      <c r="M2704" s="457"/>
      <c r="N2704" s="457"/>
      <c r="O2704" s="457"/>
      <c r="P2704" s="457"/>
    </row>
    <row r="2705" spans="1:16" ht="15.75" x14ac:dyDescent="0.25">
      <c r="A2705" s="544" t="s">
        <v>1614</v>
      </c>
      <c r="B2705" s="39" t="s">
        <v>1423</v>
      </c>
      <c r="C2705" s="39" t="s">
        <v>1424</v>
      </c>
      <c r="D2705" s="39" t="s">
        <v>93</v>
      </c>
      <c r="E2705" s="39" t="s">
        <v>156</v>
      </c>
      <c r="F2705" s="39" t="s">
        <v>168</v>
      </c>
      <c r="H2705" s="475"/>
      <c r="I2705" s="475"/>
      <c r="J2705" s="475"/>
      <c r="K2705" s="470"/>
      <c r="L2705" s="475"/>
      <c r="M2705" s="457"/>
      <c r="N2705" s="457"/>
      <c r="O2705" s="457"/>
      <c r="P2705" s="457"/>
    </row>
    <row r="2706" spans="1:16" ht="15.75" x14ac:dyDescent="0.25">
      <c r="A2706" s="544" t="s">
        <v>1614</v>
      </c>
      <c r="B2706" s="39" t="s">
        <v>1423</v>
      </c>
      <c r="C2706" s="39" t="s">
        <v>1424</v>
      </c>
      <c r="D2706" s="39" t="s">
        <v>39</v>
      </c>
      <c r="E2706" s="39" t="s">
        <v>156</v>
      </c>
      <c r="F2706" s="39" t="s">
        <v>142</v>
      </c>
      <c r="H2706" s="475"/>
      <c r="I2706" s="475"/>
      <c r="J2706" s="475"/>
      <c r="K2706" s="470"/>
      <c r="L2706" s="475"/>
      <c r="M2706" s="457"/>
      <c r="N2706" s="457"/>
      <c r="O2706" s="457"/>
      <c r="P2706" s="457"/>
    </row>
    <row r="2707" spans="1:16" ht="15.75" x14ac:dyDescent="0.25">
      <c r="A2707" s="544" t="s">
        <v>1614</v>
      </c>
      <c r="B2707" s="39" t="s">
        <v>1423</v>
      </c>
      <c r="C2707" s="39" t="s">
        <v>1424</v>
      </c>
      <c r="D2707" s="39" t="s">
        <v>117</v>
      </c>
      <c r="E2707" s="545" t="s">
        <v>868</v>
      </c>
      <c r="F2707" s="39" t="s">
        <v>168</v>
      </c>
      <c r="H2707" s="475"/>
      <c r="I2707" s="475"/>
      <c r="J2707" s="476"/>
      <c r="K2707" s="476"/>
      <c r="L2707" s="475"/>
      <c r="M2707" s="457"/>
      <c r="N2707" s="457"/>
      <c r="O2707" s="457"/>
      <c r="P2707" s="457"/>
    </row>
    <row r="2708" spans="1:16" ht="15.75" x14ac:dyDescent="0.25">
      <c r="A2708" s="544" t="s">
        <v>1614</v>
      </c>
      <c r="B2708" s="39" t="s">
        <v>1423</v>
      </c>
      <c r="C2708" s="39" t="s">
        <v>1424</v>
      </c>
      <c r="D2708" s="39" t="s">
        <v>60</v>
      </c>
      <c r="E2708" s="39" t="s">
        <v>159</v>
      </c>
      <c r="F2708" s="39" t="s">
        <v>165</v>
      </c>
      <c r="H2708" s="475"/>
      <c r="I2708" s="475"/>
      <c r="J2708" s="475"/>
      <c r="K2708" s="470"/>
      <c r="L2708" s="475"/>
      <c r="M2708" s="457"/>
      <c r="N2708" s="457"/>
      <c r="O2708" s="457"/>
      <c r="P2708" s="457"/>
    </row>
    <row r="2709" spans="1:16" ht="15.75" x14ac:dyDescent="0.25">
      <c r="A2709" s="544" t="s">
        <v>1614</v>
      </c>
      <c r="B2709" s="39" t="s">
        <v>1423</v>
      </c>
      <c r="C2709" s="39" t="s">
        <v>1424</v>
      </c>
      <c r="D2709" s="39" t="s">
        <v>36</v>
      </c>
      <c r="E2709" s="545" t="s">
        <v>869</v>
      </c>
      <c r="F2709" s="39" t="s">
        <v>142</v>
      </c>
      <c r="H2709" s="475"/>
      <c r="I2709" s="475"/>
      <c r="J2709" s="476"/>
      <c r="K2709" s="476"/>
      <c r="L2709" s="475"/>
      <c r="M2709" s="457"/>
      <c r="N2709" s="457"/>
      <c r="O2709" s="457"/>
      <c r="P2709" s="457"/>
    </row>
    <row r="2710" spans="1:16" ht="15.75" x14ac:dyDescent="0.25">
      <c r="A2710" s="544" t="s">
        <v>1614</v>
      </c>
      <c r="B2710" s="39" t="s">
        <v>1423</v>
      </c>
      <c r="C2710" s="39" t="s">
        <v>1424</v>
      </c>
      <c r="D2710" s="39" t="s">
        <v>92</v>
      </c>
      <c r="E2710" s="39" t="s">
        <v>159</v>
      </c>
      <c r="F2710" s="39" t="s">
        <v>161</v>
      </c>
      <c r="H2710" s="475"/>
      <c r="I2710" s="475"/>
      <c r="J2710" s="475"/>
      <c r="K2710" s="470"/>
      <c r="L2710" s="475"/>
      <c r="M2710" s="457"/>
      <c r="N2710" s="457"/>
      <c r="O2710" s="457"/>
      <c r="P2710" s="457"/>
    </row>
    <row r="2711" spans="1:16" ht="15.75" x14ac:dyDescent="0.25">
      <c r="A2711" s="544" t="s">
        <v>1613</v>
      </c>
      <c r="B2711" s="39" t="s">
        <v>1423</v>
      </c>
      <c r="C2711" s="39" t="s">
        <v>1424</v>
      </c>
      <c r="D2711" s="39" t="s">
        <v>95</v>
      </c>
      <c r="E2711" s="39" t="s">
        <v>120</v>
      </c>
      <c r="F2711" s="39" t="s">
        <v>153</v>
      </c>
      <c r="H2711" s="475"/>
      <c r="I2711" s="475"/>
      <c r="J2711" s="475"/>
      <c r="K2711" s="470"/>
      <c r="L2711" s="475"/>
      <c r="M2711" s="457"/>
      <c r="N2711" s="457"/>
      <c r="O2711" s="457"/>
      <c r="P2711" s="457"/>
    </row>
    <row r="2712" spans="1:16" ht="15.75" x14ac:dyDescent="0.25">
      <c r="A2712" s="544" t="s">
        <v>1613</v>
      </c>
      <c r="B2712" s="39" t="s">
        <v>1423</v>
      </c>
      <c r="C2712" s="39" t="s">
        <v>1424</v>
      </c>
      <c r="D2712" s="39" t="s">
        <v>53</v>
      </c>
      <c r="E2712" s="39" t="s">
        <v>156</v>
      </c>
      <c r="F2712" s="39" t="s">
        <v>136</v>
      </c>
      <c r="H2712" s="475"/>
      <c r="I2712" s="475"/>
      <c r="J2712" s="475"/>
      <c r="K2712" s="470"/>
      <c r="L2712" s="475"/>
      <c r="M2712" s="457"/>
      <c r="N2712" s="457"/>
      <c r="O2712" s="457"/>
      <c r="P2712" s="457"/>
    </row>
    <row r="2713" spans="1:16" ht="15.75" x14ac:dyDescent="0.25">
      <c r="A2713" s="544" t="s">
        <v>1613</v>
      </c>
      <c r="B2713" s="39" t="s">
        <v>1423</v>
      </c>
      <c r="C2713" s="39" t="s">
        <v>1424</v>
      </c>
      <c r="D2713" s="39" t="s">
        <v>52</v>
      </c>
      <c r="E2713" s="39" t="s">
        <v>120</v>
      </c>
      <c r="F2713" s="39" t="s">
        <v>64</v>
      </c>
      <c r="H2713" s="475"/>
      <c r="I2713" s="475"/>
      <c r="J2713" s="475"/>
      <c r="K2713" s="470"/>
      <c r="L2713" s="475"/>
      <c r="M2713" s="457"/>
      <c r="N2713" s="457"/>
      <c r="O2713" s="457"/>
      <c r="P2713" s="457"/>
    </row>
    <row r="2714" spans="1:16" ht="15.75" x14ac:dyDescent="0.25">
      <c r="A2714" s="544" t="s">
        <v>1612</v>
      </c>
      <c r="B2714" s="39" t="s">
        <v>1423</v>
      </c>
      <c r="C2714" s="39" t="s">
        <v>1424</v>
      </c>
      <c r="D2714" s="39" t="s">
        <v>113</v>
      </c>
      <c r="E2714" s="39" t="s">
        <v>156</v>
      </c>
      <c r="F2714" s="39" t="s">
        <v>153</v>
      </c>
      <c r="H2714" s="475"/>
      <c r="I2714" s="475"/>
      <c r="J2714" s="475"/>
      <c r="K2714" s="470"/>
      <c r="L2714" s="475"/>
      <c r="M2714" s="457"/>
      <c r="N2714" s="457"/>
      <c r="O2714" s="457"/>
      <c r="P2714" s="457"/>
    </row>
    <row r="2715" spans="1:16" ht="15.75" x14ac:dyDescent="0.25">
      <c r="A2715" s="544" t="s">
        <v>1612</v>
      </c>
      <c r="B2715" s="39" t="s">
        <v>1423</v>
      </c>
      <c r="C2715" s="39" t="s">
        <v>1424</v>
      </c>
      <c r="D2715" s="39" t="s">
        <v>112</v>
      </c>
      <c r="E2715" s="39" t="s">
        <v>156</v>
      </c>
      <c r="F2715" s="39" t="s">
        <v>142</v>
      </c>
      <c r="H2715" s="475"/>
      <c r="I2715" s="475"/>
      <c r="J2715" s="475"/>
      <c r="K2715" s="470"/>
      <c r="L2715" s="475"/>
      <c r="M2715" s="457"/>
      <c r="N2715" s="457"/>
      <c r="O2715" s="457"/>
      <c r="P2715" s="457"/>
    </row>
    <row r="2716" spans="1:16" ht="15.75" x14ac:dyDescent="0.25">
      <c r="A2716" s="544" t="s">
        <v>1612</v>
      </c>
      <c r="B2716" s="39" t="s">
        <v>1423</v>
      </c>
      <c r="C2716" s="39" t="s">
        <v>1424</v>
      </c>
      <c r="D2716" s="39" t="s">
        <v>93</v>
      </c>
      <c r="E2716" s="39" t="s">
        <v>156</v>
      </c>
      <c r="F2716" s="39" t="s">
        <v>74</v>
      </c>
      <c r="H2716" s="475"/>
      <c r="I2716" s="475"/>
      <c r="J2716" s="475"/>
      <c r="K2716" s="470"/>
      <c r="L2716" s="475"/>
      <c r="M2716" s="457"/>
      <c r="N2716" s="457"/>
      <c r="O2716" s="457"/>
      <c r="P2716" s="457"/>
    </row>
    <row r="2717" spans="1:16" ht="15.75" x14ac:dyDescent="0.25">
      <c r="A2717" s="544" t="s">
        <v>1612</v>
      </c>
      <c r="B2717" s="39" t="s">
        <v>1423</v>
      </c>
      <c r="C2717" s="39" t="s">
        <v>1424</v>
      </c>
      <c r="D2717" s="39" t="s">
        <v>111</v>
      </c>
      <c r="E2717" s="39" t="s">
        <v>156</v>
      </c>
      <c r="F2717" s="39" t="s">
        <v>142</v>
      </c>
      <c r="H2717" s="475"/>
      <c r="I2717" s="475"/>
      <c r="J2717" s="475"/>
      <c r="K2717" s="470"/>
      <c r="L2717" s="475"/>
      <c r="M2717" s="457"/>
      <c r="N2717" s="457"/>
      <c r="O2717" s="457"/>
      <c r="P2717" s="457"/>
    </row>
    <row r="2718" spans="1:16" ht="15.75" x14ac:dyDescent="0.25">
      <c r="A2718" s="544" t="s">
        <v>1612</v>
      </c>
      <c r="B2718" s="39" t="s">
        <v>1423</v>
      </c>
      <c r="C2718" s="39" t="s">
        <v>1424</v>
      </c>
      <c r="D2718" s="39" t="s">
        <v>20</v>
      </c>
      <c r="E2718" s="39" t="s">
        <v>156</v>
      </c>
      <c r="F2718" s="39" t="s">
        <v>120</v>
      </c>
      <c r="H2718" s="475"/>
      <c r="I2718" s="475"/>
      <c r="J2718" s="475"/>
      <c r="K2718" s="470"/>
      <c r="L2718" s="475"/>
      <c r="M2718" s="457"/>
      <c r="N2718" s="457"/>
      <c r="O2718" s="457"/>
      <c r="P2718" s="457"/>
    </row>
    <row r="2719" spans="1:16" ht="15.75" x14ac:dyDescent="0.25">
      <c r="A2719" s="544" t="s">
        <v>1612</v>
      </c>
      <c r="B2719" s="39" t="s">
        <v>1423</v>
      </c>
      <c r="C2719" s="39" t="s">
        <v>1424</v>
      </c>
      <c r="D2719" s="39" t="s">
        <v>92</v>
      </c>
      <c r="E2719" s="39" t="s">
        <v>159</v>
      </c>
      <c r="F2719" s="39" t="s">
        <v>165</v>
      </c>
      <c r="H2719" s="475"/>
      <c r="I2719" s="475"/>
      <c r="J2719" s="475"/>
      <c r="K2719" s="470"/>
      <c r="L2719" s="475"/>
      <c r="M2719" s="457"/>
      <c r="N2719" s="457"/>
      <c r="O2719" s="457"/>
      <c r="P2719" s="457"/>
    </row>
    <row r="2720" spans="1:16" ht="15.75" x14ac:dyDescent="0.25">
      <c r="A2720" s="544" t="s">
        <v>1612</v>
      </c>
      <c r="B2720" s="39" t="s">
        <v>1423</v>
      </c>
      <c r="C2720" s="39" t="s">
        <v>1424</v>
      </c>
      <c r="D2720" s="39" t="s">
        <v>75</v>
      </c>
      <c r="E2720" s="39" t="s">
        <v>158</v>
      </c>
      <c r="F2720" s="39" t="s">
        <v>104</v>
      </c>
      <c r="H2720" s="475"/>
      <c r="I2720" s="475"/>
      <c r="J2720" s="475"/>
      <c r="K2720" s="470"/>
      <c r="L2720" s="475"/>
      <c r="M2720" s="457"/>
      <c r="N2720" s="457"/>
      <c r="O2720" s="457"/>
      <c r="P2720" s="457"/>
    </row>
    <row r="2721" spans="1:16" ht="15.75" x14ac:dyDescent="0.25">
      <c r="A2721" s="544" t="s">
        <v>1611</v>
      </c>
      <c r="B2721" s="39" t="s">
        <v>1423</v>
      </c>
      <c r="C2721" s="39" t="s">
        <v>1424</v>
      </c>
      <c r="D2721" s="39" t="s">
        <v>37</v>
      </c>
      <c r="E2721" s="39" t="s">
        <v>156</v>
      </c>
      <c r="F2721" s="39" t="s">
        <v>120</v>
      </c>
      <c r="H2721" s="475"/>
      <c r="I2721" s="475"/>
      <c r="J2721" s="475"/>
      <c r="K2721" s="470"/>
      <c r="L2721" s="475"/>
      <c r="M2721" s="457"/>
      <c r="N2721" s="457"/>
      <c r="O2721" s="457"/>
      <c r="P2721" s="457"/>
    </row>
    <row r="2722" spans="1:16" ht="15.75" x14ac:dyDescent="0.25">
      <c r="A2722" s="544" t="s">
        <v>1611</v>
      </c>
      <c r="B2722" s="39" t="s">
        <v>1423</v>
      </c>
      <c r="C2722" s="39" t="s">
        <v>1424</v>
      </c>
      <c r="D2722" s="39" t="s">
        <v>20</v>
      </c>
      <c r="E2722" s="39" t="s">
        <v>120</v>
      </c>
      <c r="F2722" s="39" t="s">
        <v>65</v>
      </c>
      <c r="H2722" s="475"/>
      <c r="I2722" s="475"/>
      <c r="J2722" s="475"/>
      <c r="K2722" s="470"/>
      <c r="L2722" s="475"/>
      <c r="M2722" s="457"/>
      <c r="N2722" s="457"/>
      <c r="O2722" s="457"/>
      <c r="P2722" s="457"/>
    </row>
    <row r="2723" spans="1:16" ht="15.75" x14ac:dyDescent="0.25">
      <c r="A2723" s="544" t="s">
        <v>1611</v>
      </c>
      <c r="B2723" s="39" t="s">
        <v>1423</v>
      </c>
      <c r="C2723" s="39" t="s">
        <v>1424</v>
      </c>
      <c r="D2723" s="39" t="s">
        <v>92</v>
      </c>
      <c r="E2723" s="39" t="s">
        <v>156</v>
      </c>
      <c r="F2723" s="39" t="s">
        <v>150</v>
      </c>
      <c r="H2723" s="475"/>
      <c r="I2723" s="475"/>
      <c r="J2723" s="475"/>
      <c r="K2723" s="470"/>
      <c r="L2723" s="475"/>
      <c r="M2723" s="457"/>
      <c r="N2723" s="457"/>
      <c r="O2723" s="457"/>
      <c r="P2723" s="457"/>
    </row>
    <row r="2724" spans="1:16" ht="15.75" x14ac:dyDescent="0.25">
      <c r="A2724" s="544" t="s">
        <v>1611</v>
      </c>
      <c r="B2724" s="39" t="s">
        <v>1423</v>
      </c>
      <c r="C2724" s="39" t="s">
        <v>1424</v>
      </c>
      <c r="D2724" s="39" t="s">
        <v>75</v>
      </c>
      <c r="E2724" s="39" t="s">
        <v>120</v>
      </c>
      <c r="F2724" s="39" t="s">
        <v>153</v>
      </c>
      <c r="H2724" s="475"/>
      <c r="I2724" s="475"/>
      <c r="J2724" s="475"/>
      <c r="K2724" s="470"/>
      <c r="L2724" s="475"/>
      <c r="M2724" s="457"/>
      <c r="N2724" s="457"/>
      <c r="O2724" s="457"/>
      <c r="P2724" s="457"/>
    </row>
    <row r="2725" spans="1:16" ht="15.75" x14ac:dyDescent="0.25">
      <c r="A2725" s="544" t="s">
        <v>1611</v>
      </c>
      <c r="B2725" s="39" t="s">
        <v>1423</v>
      </c>
      <c r="C2725" s="39" t="s">
        <v>1424</v>
      </c>
      <c r="D2725" s="39" t="s">
        <v>59</v>
      </c>
      <c r="E2725" s="39" t="s">
        <v>128</v>
      </c>
      <c r="F2725" s="39" t="s">
        <v>122</v>
      </c>
      <c r="H2725" s="475"/>
      <c r="I2725" s="475"/>
      <c r="J2725" s="475"/>
      <c r="K2725" s="470"/>
      <c r="L2725" s="475"/>
      <c r="M2725" s="457"/>
      <c r="N2725" s="457"/>
      <c r="O2725" s="457"/>
      <c r="P2725" s="457"/>
    </row>
    <row r="2726" spans="1:16" ht="15.75" x14ac:dyDescent="0.25">
      <c r="A2726" s="544" t="s">
        <v>1611</v>
      </c>
      <c r="B2726" s="39" t="s">
        <v>1423</v>
      </c>
      <c r="C2726" s="39" t="s">
        <v>1424</v>
      </c>
      <c r="D2726" s="39" t="s">
        <v>132</v>
      </c>
      <c r="E2726" s="39" t="s">
        <v>156</v>
      </c>
      <c r="F2726" s="39" t="s">
        <v>292</v>
      </c>
      <c r="H2726" s="475"/>
      <c r="I2726" s="475"/>
      <c r="J2726" s="475"/>
      <c r="K2726" s="470"/>
      <c r="L2726" s="475"/>
      <c r="M2726" s="457"/>
      <c r="N2726" s="457"/>
      <c r="O2726" s="457"/>
      <c r="P2726" s="457"/>
    </row>
    <row r="2727" spans="1:16" ht="15.75" x14ac:dyDescent="0.25">
      <c r="A2727" s="544" t="s">
        <v>1611</v>
      </c>
      <c r="B2727" s="39" t="s">
        <v>1423</v>
      </c>
      <c r="C2727" s="39" t="s">
        <v>1424</v>
      </c>
      <c r="D2727" s="39" t="s">
        <v>46</v>
      </c>
      <c r="E2727" s="39" t="s">
        <v>159</v>
      </c>
      <c r="F2727" s="39" t="s">
        <v>74</v>
      </c>
      <c r="H2727" s="475"/>
      <c r="I2727" s="475"/>
      <c r="J2727" s="475"/>
      <c r="K2727" s="470"/>
      <c r="L2727" s="475"/>
      <c r="M2727" s="457"/>
      <c r="N2727" s="457"/>
      <c r="O2727" s="457"/>
      <c r="P2727" s="457"/>
    </row>
    <row r="2728" spans="1:16" ht="15.75" x14ac:dyDescent="0.25">
      <c r="A2728" s="544" t="s">
        <v>1610</v>
      </c>
      <c r="B2728" s="39" t="s">
        <v>1423</v>
      </c>
      <c r="C2728" s="39" t="s">
        <v>1424</v>
      </c>
      <c r="D2728" s="39" t="s">
        <v>60</v>
      </c>
      <c r="E2728" s="545" t="s">
        <v>872</v>
      </c>
      <c r="F2728" s="39" t="s">
        <v>161</v>
      </c>
      <c r="H2728" s="475"/>
      <c r="I2728" s="475"/>
      <c r="J2728" s="476"/>
      <c r="K2728" s="476"/>
      <c r="L2728" s="475"/>
      <c r="M2728" s="457"/>
      <c r="N2728" s="457"/>
      <c r="O2728" s="457"/>
      <c r="P2728" s="457"/>
    </row>
    <row r="2729" spans="1:16" ht="15.75" x14ac:dyDescent="0.25">
      <c r="A2729" s="544" t="s">
        <v>1610</v>
      </c>
      <c r="B2729" s="39" t="s">
        <v>1423</v>
      </c>
      <c r="C2729" s="39" t="s">
        <v>1424</v>
      </c>
      <c r="D2729" s="39" t="s">
        <v>38</v>
      </c>
      <c r="E2729" s="39" t="s">
        <v>156</v>
      </c>
      <c r="F2729" s="39" t="s">
        <v>136</v>
      </c>
      <c r="H2729" s="475"/>
      <c r="I2729" s="475"/>
      <c r="J2729" s="475"/>
      <c r="K2729" s="470"/>
      <c r="L2729" s="475"/>
      <c r="M2729" s="457"/>
      <c r="N2729" s="457"/>
      <c r="O2729" s="457"/>
      <c r="P2729" s="457"/>
    </row>
    <row r="2730" spans="1:16" ht="15.75" x14ac:dyDescent="0.25">
      <c r="A2730" s="544" t="s">
        <v>1610</v>
      </c>
      <c r="B2730" s="39" t="s">
        <v>1423</v>
      </c>
      <c r="C2730" s="39" t="s">
        <v>1424</v>
      </c>
      <c r="D2730" s="39" t="s">
        <v>83</v>
      </c>
      <c r="E2730" s="39" t="s">
        <v>156</v>
      </c>
      <c r="F2730" s="39" t="s">
        <v>120</v>
      </c>
      <c r="H2730" s="475"/>
      <c r="I2730" s="475"/>
      <c r="J2730" s="475"/>
      <c r="K2730" s="470"/>
      <c r="L2730" s="475"/>
      <c r="M2730" s="457"/>
      <c r="N2730" s="457"/>
      <c r="O2730" s="457"/>
      <c r="P2730" s="457"/>
    </row>
    <row r="2731" spans="1:16" ht="15.75" x14ac:dyDescent="0.25">
      <c r="A2731" s="544" t="s">
        <v>1610</v>
      </c>
      <c r="B2731" s="39" t="s">
        <v>1423</v>
      </c>
      <c r="C2731" s="39" t="s">
        <v>1424</v>
      </c>
      <c r="D2731" s="39" t="s">
        <v>100</v>
      </c>
      <c r="E2731" s="39" t="s">
        <v>120</v>
      </c>
      <c r="F2731" s="39" t="s">
        <v>64</v>
      </c>
      <c r="H2731" s="475"/>
      <c r="I2731" s="475"/>
      <c r="J2731" s="475"/>
      <c r="K2731" s="470"/>
      <c r="L2731" s="475"/>
      <c r="M2731" s="457"/>
      <c r="N2731" s="457"/>
      <c r="O2731" s="457"/>
      <c r="P2731" s="457"/>
    </row>
    <row r="2732" spans="1:16" ht="15.75" x14ac:dyDescent="0.25">
      <c r="A2732" s="544" t="s">
        <v>1610</v>
      </c>
      <c r="B2732" s="39" t="s">
        <v>1423</v>
      </c>
      <c r="C2732" s="39" t="s">
        <v>1424</v>
      </c>
      <c r="D2732" s="39" t="s">
        <v>98</v>
      </c>
      <c r="E2732" s="39" t="s">
        <v>156</v>
      </c>
      <c r="F2732" s="39" t="s">
        <v>142</v>
      </c>
      <c r="H2732" s="475"/>
      <c r="I2732" s="475"/>
      <c r="J2732" s="475"/>
      <c r="K2732" s="470"/>
      <c r="L2732" s="475"/>
      <c r="M2732" s="457"/>
      <c r="N2732" s="457"/>
      <c r="O2732" s="457"/>
      <c r="P2732" s="457"/>
    </row>
    <row r="2733" spans="1:16" ht="15.75" x14ac:dyDescent="0.25">
      <c r="A2733" s="544" t="s">
        <v>1610</v>
      </c>
      <c r="B2733" s="39" t="s">
        <v>1423</v>
      </c>
      <c r="C2733" s="39" t="s">
        <v>1424</v>
      </c>
      <c r="D2733" s="39" t="s">
        <v>79</v>
      </c>
      <c r="E2733" s="39" t="s">
        <v>156</v>
      </c>
      <c r="F2733" s="39" t="s">
        <v>168</v>
      </c>
      <c r="H2733" s="475"/>
      <c r="I2733" s="475"/>
      <c r="J2733" s="475"/>
      <c r="K2733" s="470"/>
      <c r="L2733" s="475"/>
      <c r="M2733" s="457"/>
      <c r="N2733" s="457"/>
      <c r="O2733" s="457"/>
      <c r="P2733" s="457"/>
    </row>
    <row r="2734" spans="1:16" ht="15.75" x14ac:dyDescent="0.25">
      <c r="A2734" s="544" t="s">
        <v>1610</v>
      </c>
      <c r="B2734" s="39" t="s">
        <v>1423</v>
      </c>
      <c r="C2734" s="39" t="s">
        <v>1424</v>
      </c>
      <c r="D2734" s="39" t="s">
        <v>97</v>
      </c>
      <c r="E2734" s="39" t="s">
        <v>157</v>
      </c>
      <c r="F2734" s="39" t="s">
        <v>158</v>
      </c>
      <c r="H2734" s="475"/>
      <c r="I2734" s="475"/>
      <c r="J2734" s="475"/>
      <c r="K2734" s="470"/>
      <c r="L2734" s="475"/>
      <c r="M2734" s="457"/>
      <c r="N2734" s="457"/>
      <c r="O2734" s="457"/>
      <c r="P2734" s="457"/>
    </row>
    <row r="2735" spans="1:16" ht="15.75" x14ac:dyDescent="0.25">
      <c r="A2735" s="544" t="s">
        <v>1610</v>
      </c>
      <c r="B2735" s="39" t="s">
        <v>1423</v>
      </c>
      <c r="C2735" s="39" t="s">
        <v>1424</v>
      </c>
      <c r="D2735" s="39" t="s">
        <v>51</v>
      </c>
      <c r="E2735" s="545" t="s">
        <v>871</v>
      </c>
      <c r="F2735" s="39" t="s">
        <v>37</v>
      </c>
      <c r="H2735" s="475"/>
      <c r="I2735" s="475"/>
      <c r="J2735" s="476"/>
      <c r="K2735" s="476"/>
      <c r="L2735" s="475"/>
      <c r="M2735" s="457"/>
      <c r="N2735" s="457"/>
      <c r="O2735" s="457"/>
      <c r="P2735" s="457"/>
    </row>
    <row r="2736" spans="1:16" ht="15.75" x14ac:dyDescent="0.25">
      <c r="A2736" s="544" t="s">
        <v>1609</v>
      </c>
      <c r="B2736" s="39" t="s">
        <v>1423</v>
      </c>
      <c r="C2736" s="39" t="s">
        <v>1424</v>
      </c>
      <c r="D2736" s="39" t="s">
        <v>62</v>
      </c>
      <c r="E2736" s="39" t="s">
        <v>120</v>
      </c>
      <c r="F2736" s="39" t="s">
        <v>106</v>
      </c>
      <c r="H2736" s="475"/>
      <c r="I2736" s="475"/>
      <c r="J2736" s="475"/>
      <c r="K2736" s="470"/>
      <c r="L2736" s="475"/>
      <c r="M2736" s="457"/>
      <c r="N2736" s="457"/>
      <c r="O2736" s="457"/>
      <c r="P2736" s="457"/>
    </row>
    <row r="2737" spans="1:16" ht="15.75" x14ac:dyDescent="0.25">
      <c r="A2737" s="544" t="s">
        <v>1609</v>
      </c>
      <c r="B2737" s="39" t="s">
        <v>1423</v>
      </c>
      <c r="C2737" s="39" t="s">
        <v>1424</v>
      </c>
      <c r="D2737" s="39" t="s">
        <v>80</v>
      </c>
      <c r="E2737" s="39" t="s">
        <v>120</v>
      </c>
      <c r="F2737" s="39" t="s">
        <v>153</v>
      </c>
      <c r="H2737" s="475"/>
      <c r="I2737" s="475"/>
      <c r="J2737" s="475"/>
      <c r="K2737" s="470"/>
      <c r="L2737" s="475"/>
      <c r="M2737" s="457"/>
      <c r="N2737" s="457"/>
      <c r="O2737" s="457"/>
      <c r="P2737" s="457"/>
    </row>
    <row r="2738" spans="1:16" ht="15.75" x14ac:dyDescent="0.25">
      <c r="A2738" s="544" t="s">
        <v>1609</v>
      </c>
      <c r="B2738" s="39" t="s">
        <v>1423</v>
      </c>
      <c r="C2738" s="39" t="s">
        <v>1424</v>
      </c>
      <c r="D2738" s="39" t="s">
        <v>86</v>
      </c>
      <c r="E2738" s="39" t="s">
        <v>156</v>
      </c>
      <c r="F2738" s="39" t="s">
        <v>90</v>
      </c>
      <c r="H2738" s="475"/>
      <c r="I2738" s="475"/>
      <c r="J2738" s="475"/>
      <c r="K2738" s="470"/>
      <c r="L2738" s="475"/>
      <c r="M2738" s="457"/>
      <c r="N2738" s="457"/>
      <c r="O2738" s="457"/>
      <c r="P2738" s="457"/>
    </row>
    <row r="2739" spans="1:16" ht="15.75" x14ac:dyDescent="0.25">
      <c r="A2739" s="544" t="s">
        <v>1609</v>
      </c>
      <c r="B2739" s="39" t="s">
        <v>1423</v>
      </c>
      <c r="C2739" s="39" t="s">
        <v>1424</v>
      </c>
      <c r="D2739" s="39" t="s">
        <v>118</v>
      </c>
      <c r="E2739" s="39" t="s">
        <v>120</v>
      </c>
      <c r="F2739" s="39" t="s">
        <v>62</v>
      </c>
      <c r="H2739" s="475"/>
      <c r="I2739" s="475"/>
      <c r="J2739" s="475"/>
      <c r="K2739" s="470"/>
      <c r="L2739" s="475"/>
      <c r="M2739" s="457"/>
      <c r="N2739" s="457"/>
      <c r="O2739" s="457"/>
      <c r="P2739" s="457"/>
    </row>
    <row r="2740" spans="1:16" ht="15.75" x14ac:dyDescent="0.25">
      <c r="A2740" s="544" t="s">
        <v>1609</v>
      </c>
      <c r="B2740" s="39" t="s">
        <v>1423</v>
      </c>
      <c r="C2740" s="39" t="s">
        <v>1424</v>
      </c>
      <c r="D2740" s="39" t="s">
        <v>117</v>
      </c>
      <c r="E2740" s="39" t="s">
        <v>156</v>
      </c>
      <c r="F2740" s="39" t="s">
        <v>65</v>
      </c>
      <c r="H2740" s="475"/>
      <c r="I2740" s="475"/>
      <c r="J2740" s="475"/>
      <c r="K2740" s="470"/>
      <c r="L2740" s="475"/>
      <c r="M2740" s="457"/>
      <c r="N2740" s="457"/>
      <c r="O2740" s="457"/>
      <c r="P2740" s="457"/>
    </row>
    <row r="2741" spans="1:16" ht="15.75" x14ac:dyDescent="0.25">
      <c r="A2741" s="544" t="s">
        <v>1609</v>
      </c>
      <c r="B2741" s="39" t="s">
        <v>1423</v>
      </c>
      <c r="C2741" s="39" t="s">
        <v>1424</v>
      </c>
      <c r="D2741" s="39" t="s">
        <v>63</v>
      </c>
      <c r="E2741" s="39" t="s">
        <v>120</v>
      </c>
      <c r="F2741" s="39" t="s">
        <v>153</v>
      </c>
      <c r="H2741" s="475"/>
      <c r="I2741" s="475"/>
      <c r="J2741" s="475"/>
      <c r="K2741" s="470"/>
      <c r="L2741" s="475"/>
      <c r="M2741" s="457"/>
      <c r="N2741" s="457"/>
      <c r="O2741" s="457"/>
      <c r="P2741" s="457"/>
    </row>
    <row r="2742" spans="1:16" ht="15.75" x14ac:dyDescent="0.25">
      <c r="A2742" s="544" t="s">
        <v>1609</v>
      </c>
      <c r="B2742" s="39" t="s">
        <v>1423</v>
      </c>
      <c r="C2742" s="39" t="s">
        <v>1424</v>
      </c>
      <c r="D2742" s="39" t="s">
        <v>93</v>
      </c>
      <c r="E2742" s="39" t="s">
        <v>159</v>
      </c>
      <c r="F2742" s="39" t="s">
        <v>136</v>
      </c>
      <c r="H2742" s="475"/>
      <c r="I2742" s="475"/>
      <c r="J2742" s="475"/>
      <c r="K2742" s="470"/>
      <c r="L2742" s="475"/>
      <c r="M2742" s="457"/>
      <c r="N2742" s="457"/>
      <c r="O2742" s="457"/>
      <c r="P2742" s="457"/>
    </row>
    <row r="2743" spans="1:16" ht="15.75" x14ac:dyDescent="0.25">
      <c r="A2743" s="544" t="s">
        <v>1609</v>
      </c>
      <c r="B2743" s="39" t="s">
        <v>1423</v>
      </c>
      <c r="C2743" s="39" t="s">
        <v>1424</v>
      </c>
      <c r="D2743" s="39" t="s">
        <v>111</v>
      </c>
      <c r="E2743" s="39" t="s">
        <v>156</v>
      </c>
      <c r="F2743" s="39" t="s">
        <v>90</v>
      </c>
      <c r="H2743" s="475"/>
      <c r="I2743" s="475"/>
      <c r="J2743" s="475"/>
      <c r="K2743" s="470"/>
      <c r="L2743" s="475"/>
      <c r="M2743" s="457"/>
      <c r="N2743" s="457"/>
      <c r="O2743" s="457"/>
      <c r="P2743" s="457"/>
    </row>
    <row r="2744" spans="1:16" ht="15.75" x14ac:dyDescent="0.25">
      <c r="A2744" s="544" t="s">
        <v>1609</v>
      </c>
      <c r="B2744" s="39" t="s">
        <v>1423</v>
      </c>
      <c r="C2744" s="39" t="s">
        <v>1424</v>
      </c>
      <c r="D2744" s="39" t="s">
        <v>20</v>
      </c>
      <c r="E2744" s="39" t="s">
        <v>169</v>
      </c>
      <c r="F2744" s="39" t="s">
        <v>161</v>
      </c>
      <c r="H2744" s="475"/>
      <c r="I2744" s="475"/>
      <c r="J2744" s="475"/>
      <c r="K2744" s="470"/>
      <c r="L2744" s="475"/>
      <c r="M2744" s="457"/>
      <c r="N2744" s="457"/>
      <c r="O2744" s="457"/>
      <c r="P2744" s="457"/>
    </row>
    <row r="2745" spans="1:16" ht="15.75" x14ac:dyDescent="0.25">
      <c r="A2745" s="544" t="s">
        <v>1609</v>
      </c>
      <c r="B2745" s="39" t="s">
        <v>1423</v>
      </c>
      <c r="C2745" s="39" t="s">
        <v>1424</v>
      </c>
      <c r="D2745" s="39" t="s">
        <v>75</v>
      </c>
      <c r="E2745" s="39" t="s">
        <v>120</v>
      </c>
      <c r="F2745" s="39" t="s">
        <v>150</v>
      </c>
      <c r="H2745" s="475"/>
      <c r="I2745" s="475"/>
      <c r="J2745" s="475"/>
      <c r="K2745" s="470"/>
      <c r="L2745" s="475"/>
      <c r="M2745" s="457"/>
      <c r="N2745" s="457"/>
      <c r="O2745" s="457"/>
      <c r="P2745" s="457"/>
    </row>
    <row r="2746" spans="1:16" ht="15.75" x14ac:dyDescent="0.25">
      <c r="A2746" s="544" t="s">
        <v>1609</v>
      </c>
      <c r="B2746" s="39" t="s">
        <v>1423</v>
      </c>
      <c r="C2746" s="39" t="s">
        <v>1424</v>
      </c>
      <c r="D2746" s="39" t="s">
        <v>71</v>
      </c>
      <c r="E2746" s="39" t="s">
        <v>120</v>
      </c>
      <c r="F2746" s="39" t="s">
        <v>65</v>
      </c>
      <c r="H2746" s="475"/>
      <c r="I2746" s="475"/>
      <c r="J2746" s="476"/>
      <c r="K2746" s="476"/>
      <c r="L2746" s="475"/>
      <c r="M2746" s="457"/>
      <c r="N2746" s="457"/>
      <c r="O2746" s="457"/>
      <c r="P2746" s="457"/>
    </row>
    <row r="2747" spans="1:16" ht="15.75" x14ac:dyDescent="0.25">
      <c r="A2747" s="544" t="s">
        <v>1608</v>
      </c>
      <c r="B2747" s="39" t="s">
        <v>1423</v>
      </c>
      <c r="C2747" s="39" t="s">
        <v>1424</v>
      </c>
      <c r="D2747" s="39" t="s">
        <v>92</v>
      </c>
      <c r="E2747" s="39" t="s">
        <v>156</v>
      </c>
      <c r="F2747" s="39" t="s">
        <v>50</v>
      </c>
      <c r="H2747" s="475"/>
      <c r="I2747" s="475"/>
      <c r="J2747" s="475"/>
      <c r="K2747" s="470"/>
      <c r="L2747" s="475"/>
      <c r="M2747" s="457"/>
      <c r="N2747" s="457"/>
      <c r="O2747" s="457"/>
      <c r="P2747" s="457"/>
    </row>
    <row r="2748" spans="1:16" ht="15.75" x14ac:dyDescent="0.25">
      <c r="A2748" s="544" t="s">
        <v>1608</v>
      </c>
      <c r="B2748" s="39" t="s">
        <v>1423</v>
      </c>
      <c r="C2748" s="39" t="s">
        <v>1424</v>
      </c>
      <c r="D2748" s="39" t="s">
        <v>98</v>
      </c>
      <c r="E2748" s="39" t="s">
        <v>159</v>
      </c>
      <c r="F2748" s="39" t="s">
        <v>136</v>
      </c>
      <c r="H2748" s="475"/>
      <c r="I2748" s="475"/>
      <c r="J2748" s="475"/>
      <c r="K2748" s="470"/>
      <c r="L2748" s="475"/>
      <c r="M2748" s="457"/>
      <c r="N2748" s="457"/>
      <c r="O2748" s="457"/>
      <c r="P2748" s="457"/>
    </row>
    <row r="2749" spans="1:16" ht="15.75" x14ac:dyDescent="0.25">
      <c r="A2749" s="544" t="s">
        <v>1608</v>
      </c>
      <c r="B2749" s="39" t="s">
        <v>1423</v>
      </c>
      <c r="C2749" s="39" t="s">
        <v>1424</v>
      </c>
      <c r="D2749" s="39" t="s">
        <v>40</v>
      </c>
      <c r="E2749" s="39" t="s">
        <v>159</v>
      </c>
      <c r="F2749" s="39" t="s">
        <v>161</v>
      </c>
      <c r="H2749" s="475"/>
      <c r="I2749" s="475"/>
      <c r="J2749" s="475"/>
      <c r="K2749" s="470"/>
      <c r="L2749" s="475"/>
      <c r="M2749" s="457"/>
      <c r="N2749" s="457"/>
      <c r="O2749" s="457"/>
      <c r="P2749" s="457"/>
    </row>
    <row r="2750" spans="1:16" ht="15.75" x14ac:dyDescent="0.25">
      <c r="A2750" s="544" t="s">
        <v>1608</v>
      </c>
      <c r="B2750" s="39" t="s">
        <v>1423</v>
      </c>
      <c r="C2750" s="39" t="s">
        <v>1424</v>
      </c>
      <c r="D2750" s="39" t="s">
        <v>79</v>
      </c>
      <c r="E2750" s="39" t="s">
        <v>159</v>
      </c>
      <c r="F2750" s="39" t="s">
        <v>168</v>
      </c>
      <c r="H2750" s="475"/>
      <c r="I2750" s="475"/>
      <c r="J2750" s="475"/>
      <c r="K2750" s="470"/>
      <c r="L2750" s="475"/>
      <c r="M2750" s="457"/>
      <c r="N2750" s="457"/>
      <c r="O2750" s="457"/>
      <c r="P2750" s="457"/>
    </row>
    <row r="2751" spans="1:16" ht="15.75" x14ac:dyDescent="0.25">
      <c r="A2751" s="544" t="s">
        <v>1608</v>
      </c>
      <c r="B2751" s="39" t="s">
        <v>1423</v>
      </c>
      <c r="C2751" s="39" t="s">
        <v>1424</v>
      </c>
      <c r="D2751" s="39" t="s">
        <v>78</v>
      </c>
      <c r="E2751" s="39" t="s">
        <v>159</v>
      </c>
      <c r="F2751" s="39" t="s">
        <v>153</v>
      </c>
      <c r="H2751" s="475"/>
      <c r="I2751" s="475"/>
      <c r="J2751" s="475"/>
      <c r="K2751" s="470"/>
      <c r="L2751" s="475"/>
      <c r="M2751" s="457"/>
      <c r="N2751" s="457"/>
      <c r="O2751" s="457"/>
      <c r="P2751" s="457"/>
    </row>
    <row r="2752" spans="1:16" ht="15.75" x14ac:dyDescent="0.25">
      <c r="A2752" s="544" t="s">
        <v>1608</v>
      </c>
      <c r="B2752" s="39" t="s">
        <v>1423</v>
      </c>
      <c r="C2752" s="39" t="s">
        <v>1424</v>
      </c>
      <c r="D2752" s="39" t="s">
        <v>97</v>
      </c>
      <c r="E2752" s="39" t="s">
        <v>156</v>
      </c>
      <c r="F2752" s="39" t="s">
        <v>153</v>
      </c>
      <c r="H2752" s="475"/>
      <c r="I2752" s="475"/>
      <c r="J2752" s="475"/>
      <c r="K2752" s="470"/>
      <c r="L2752" s="475"/>
      <c r="M2752" s="457"/>
      <c r="N2752" s="457"/>
      <c r="O2752" s="457"/>
      <c r="P2752" s="457"/>
    </row>
    <row r="2753" spans="1:16" ht="15.75" x14ac:dyDescent="0.25">
      <c r="A2753" s="544" t="s">
        <v>1608</v>
      </c>
      <c r="B2753" s="39" t="s">
        <v>1423</v>
      </c>
      <c r="C2753" s="39" t="s">
        <v>1424</v>
      </c>
      <c r="D2753" s="39" t="s">
        <v>59</v>
      </c>
      <c r="E2753" s="39" t="s">
        <v>120</v>
      </c>
      <c r="F2753" s="39" t="s">
        <v>106</v>
      </c>
      <c r="H2753" s="475"/>
      <c r="I2753" s="475"/>
      <c r="J2753" s="475"/>
      <c r="K2753" s="470"/>
      <c r="L2753" s="475"/>
      <c r="M2753" s="457"/>
      <c r="N2753" s="457"/>
      <c r="O2753" s="457"/>
      <c r="P2753" s="457"/>
    </row>
    <row r="2754" spans="1:16" ht="15.75" x14ac:dyDescent="0.25">
      <c r="A2754" s="544" t="s">
        <v>1607</v>
      </c>
      <c r="B2754" s="39" t="s">
        <v>1423</v>
      </c>
      <c r="C2754" s="39" t="s">
        <v>1424</v>
      </c>
      <c r="D2754" s="39" t="s">
        <v>37</v>
      </c>
      <c r="E2754" s="39" t="s">
        <v>159</v>
      </c>
      <c r="F2754" s="39" t="s">
        <v>170</v>
      </c>
      <c r="H2754" s="475"/>
      <c r="I2754" s="475"/>
      <c r="J2754" s="475"/>
      <c r="K2754" s="470"/>
      <c r="L2754" s="475"/>
      <c r="M2754" s="457"/>
      <c r="N2754" s="457"/>
      <c r="O2754" s="457"/>
      <c r="P2754" s="457"/>
    </row>
    <row r="2755" spans="1:16" ht="15.75" x14ac:dyDescent="0.25">
      <c r="A2755" s="544" t="s">
        <v>1606</v>
      </c>
      <c r="B2755" s="39" t="s">
        <v>1423</v>
      </c>
      <c r="C2755" s="39" t="s">
        <v>1424</v>
      </c>
      <c r="D2755" s="39" t="s">
        <v>140</v>
      </c>
      <c r="E2755" s="39" t="s">
        <v>120</v>
      </c>
      <c r="F2755" s="39" t="s">
        <v>136</v>
      </c>
      <c r="H2755" s="475"/>
      <c r="I2755" s="475"/>
      <c r="J2755" s="475"/>
      <c r="K2755" s="470"/>
      <c r="L2755" s="475"/>
      <c r="M2755" s="457"/>
      <c r="N2755" s="457"/>
      <c r="O2755" s="457"/>
      <c r="P2755" s="457"/>
    </row>
    <row r="2756" spans="1:16" ht="15.75" x14ac:dyDescent="0.25">
      <c r="A2756" s="544" t="s">
        <v>1606</v>
      </c>
      <c r="B2756" s="39" t="s">
        <v>1423</v>
      </c>
      <c r="C2756" s="39" t="s">
        <v>1424</v>
      </c>
      <c r="D2756" s="39" t="s">
        <v>65</v>
      </c>
      <c r="E2756" s="39" t="s">
        <v>156</v>
      </c>
      <c r="F2756" s="39" t="s">
        <v>142</v>
      </c>
      <c r="H2756" s="475"/>
      <c r="I2756" s="475"/>
      <c r="J2756" s="475"/>
      <c r="K2756" s="470"/>
      <c r="L2756" s="475"/>
      <c r="M2756" s="457"/>
      <c r="N2756" s="457"/>
      <c r="O2756" s="457"/>
      <c r="P2756" s="457"/>
    </row>
    <row r="2757" spans="1:16" ht="15.75" x14ac:dyDescent="0.25">
      <c r="A2757" s="544" t="s">
        <v>1606</v>
      </c>
      <c r="B2757" s="39" t="s">
        <v>1423</v>
      </c>
      <c r="C2757" s="39" t="s">
        <v>1424</v>
      </c>
      <c r="D2757" s="39" t="s">
        <v>56</v>
      </c>
      <c r="E2757" s="39" t="s">
        <v>158</v>
      </c>
      <c r="F2757" s="39" t="s">
        <v>97</v>
      </c>
      <c r="H2757" s="475"/>
      <c r="I2757" s="475"/>
      <c r="J2757" s="475"/>
      <c r="K2757" s="470"/>
      <c r="L2757" s="475"/>
      <c r="M2757" s="457"/>
      <c r="N2757" s="457"/>
      <c r="O2757" s="457"/>
      <c r="P2757" s="457"/>
    </row>
    <row r="2758" spans="1:16" ht="15.75" x14ac:dyDescent="0.25">
      <c r="A2758" s="544" t="s">
        <v>1606</v>
      </c>
      <c r="B2758" s="39" t="s">
        <v>1423</v>
      </c>
      <c r="C2758" s="39" t="s">
        <v>1424</v>
      </c>
      <c r="D2758" s="39" t="s">
        <v>54</v>
      </c>
      <c r="E2758" s="39" t="s">
        <v>159</v>
      </c>
      <c r="F2758" s="39" t="s">
        <v>104</v>
      </c>
      <c r="H2758" s="475"/>
      <c r="I2758" s="475"/>
      <c r="J2758" s="475"/>
      <c r="K2758" s="470"/>
      <c r="L2758" s="475"/>
      <c r="M2758" s="457"/>
      <c r="N2758" s="457"/>
      <c r="O2758" s="457"/>
      <c r="P2758" s="457"/>
    </row>
    <row r="2759" spans="1:16" ht="15.75" x14ac:dyDescent="0.25">
      <c r="A2759" s="544" t="s">
        <v>1606</v>
      </c>
      <c r="B2759" s="39" t="s">
        <v>1423</v>
      </c>
      <c r="C2759" s="39" t="s">
        <v>1424</v>
      </c>
      <c r="D2759" s="39" t="s">
        <v>113</v>
      </c>
      <c r="E2759" s="545" t="s">
        <v>868</v>
      </c>
      <c r="F2759" s="39" t="s">
        <v>83</v>
      </c>
      <c r="H2759" s="475"/>
      <c r="I2759" s="475"/>
      <c r="J2759" s="476"/>
      <c r="K2759" s="476"/>
      <c r="L2759" s="475"/>
      <c r="M2759" s="457"/>
      <c r="N2759" s="457"/>
      <c r="O2759" s="457"/>
      <c r="P2759" s="457"/>
    </row>
    <row r="2760" spans="1:16" ht="15.75" x14ac:dyDescent="0.25">
      <c r="A2760" s="544" t="s">
        <v>1605</v>
      </c>
      <c r="B2760" s="39" t="s">
        <v>1423</v>
      </c>
      <c r="C2760" s="39" t="s">
        <v>1424</v>
      </c>
      <c r="D2760" s="39" t="s">
        <v>51</v>
      </c>
      <c r="E2760" s="39" t="s">
        <v>159</v>
      </c>
      <c r="F2760" s="39" t="s">
        <v>120</v>
      </c>
      <c r="H2760" s="475"/>
      <c r="I2760" s="475"/>
      <c r="J2760" s="475"/>
      <c r="K2760" s="470"/>
      <c r="L2760" s="475"/>
      <c r="M2760" s="457"/>
      <c r="N2760" s="457"/>
      <c r="O2760" s="457"/>
      <c r="P2760" s="457"/>
    </row>
    <row r="2761" spans="1:16" ht="15.75" x14ac:dyDescent="0.25">
      <c r="A2761" s="544" t="s">
        <v>1605</v>
      </c>
      <c r="B2761" s="39" t="s">
        <v>1423</v>
      </c>
      <c r="C2761" s="39" t="s">
        <v>1424</v>
      </c>
      <c r="D2761" s="39" t="s">
        <v>96</v>
      </c>
      <c r="E2761" s="39" t="s">
        <v>120</v>
      </c>
      <c r="F2761" s="39" t="s">
        <v>97</v>
      </c>
      <c r="H2761" s="475"/>
      <c r="I2761" s="475"/>
      <c r="J2761" s="475"/>
      <c r="K2761" s="470"/>
      <c r="L2761" s="475"/>
      <c r="M2761" s="457"/>
      <c r="N2761" s="457"/>
      <c r="O2761" s="457"/>
      <c r="P2761" s="457"/>
    </row>
    <row r="2762" spans="1:16" ht="15.75" x14ac:dyDescent="0.25">
      <c r="A2762" s="544" t="s">
        <v>1604</v>
      </c>
      <c r="B2762" s="39" t="s">
        <v>1423</v>
      </c>
      <c r="C2762" s="39" t="s">
        <v>1424</v>
      </c>
      <c r="D2762" s="39" t="s">
        <v>103</v>
      </c>
      <c r="E2762" s="39" t="s">
        <v>159</v>
      </c>
      <c r="F2762" s="39" t="s">
        <v>153</v>
      </c>
      <c r="H2762" s="475"/>
      <c r="I2762" s="475"/>
      <c r="J2762" s="475"/>
      <c r="K2762" s="470"/>
      <c r="L2762" s="475"/>
      <c r="M2762" s="457"/>
      <c r="N2762" s="457"/>
      <c r="O2762" s="457"/>
      <c r="P2762" s="457"/>
    </row>
    <row r="2763" spans="1:16" ht="15.75" x14ac:dyDescent="0.25">
      <c r="A2763" s="544" t="s">
        <v>1604</v>
      </c>
      <c r="B2763" s="39" t="s">
        <v>1423</v>
      </c>
      <c r="C2763" s="39" t="s">
        <v>1424</v>
      </c>
      <c r="D2763" s="39" t="s">
        <v>38</v>
      </c>
      <c r="E2763" s="39" t="s">
        <v>156</v>
      </c>
      <c r="F2763" s="39" t="s">
        <v>106</v>
      </c>
      <c r="H2763" s="475"/>
      <c r="I2763" s="475"/>
      <c r="J2763" s="475"/>
      <c r="K2763" s="470"/>
      <c r="L2763" s="475"/>
      <c r="M2763" s="457"/>
      <c r="N2763" s="457"/>
      <c r="O2763" s="457"/>
      <c r="P2763" s="457"/>
    </row>
    <row r="2764" spans="1:16" ht="15.75" x14ac:dyDescent="0.25">
      <c r="A2764" s="544" t="s">
        <v>1604</v>
      </c>
      <c r="B2764" s="39" t="s">
        <v>1423</v>
      </c>
      <c r="C2764" s="39" t="s">
        <v>1424</v>
      </c>
      <c r="D2764" s="39" t="s">
        <v>102</v>
      </c>
      <c r="E2764" s="545" t="s">
        <v>870</v>
      </c>
      <c r="F2764" s="39" t="s">
        <v>64</v>
      </c>
      <c r="H2764" s="475"/>
      <c r="I2764" s="475"/>
      <c r="J2764" s="476"/>
      <c r="K2764" s="476"/>
      <c r="L2764" s="475"/>
      <c r="M2764" s="457"/>
      <c r="N2764" s="457"/>
      <c r="O2764" s="457"/>
      <c r="P2764" s="457"/>
    </row>
    <row r="2765" spans="1:16" ht="15.75" x14ac:dyDescent="0.25">
      <c r="A2765" s="544" t="s">
        <v>1604</v>
      </c>
      <c r="B2765" s="39" t="s">
        <v>1423</v>
      </c>
      <c r="C2765" s="39" t="s">
        <v>1424</v>
      </c>
      <c r="D2765" s="39" t="s">
        <v>101</v>
      </c>
      <c r="E2765" s="39" t="s">
        <v>158</v>
      </c>
      <c r="F2765" s="39" t="s">
        <v>74</v>
      </c>
      <c r="H2765" s="475"/>
      <c r="I2765" s="475"/>
      <c r="J2765" s="475"/>
      <c r="K2765" s="470"/>
      <c r="L2765" s="475"/>
      <c r="M2765" s="457"/>
      <c r="N2765" s="457"/>
      <c r="O2765" s="457"/>
      <c r="P2765" s="457"/>
    </row>
    <row r="2766" spans="1:16" ht="15.75" x14ac:dyDescent="0.25">
      <c r="A2766" s="544" t="s">
        <v>1604</v>
      </c>
      <c r="B2766" s="39" t="s">
        <v>1423</v>
      </c>
      <c r="C2766" s="39" t="s">
        <v>1424</v>
      </c>
      <c r="D2766" s="39" t="s">
        <v>46</v>
      </c>
      <c r="E2766" s="39" t="s">
        <v>158</v>
      </c>
      <c r="F2766" s="39" t="s">
        <v>142</v>
      </c>
      <c r="H2766" s="475"/>
      <c r="I2766" s="475"/>
      <c r="J2766" s="475"/>
      <c r="K2766" s="470"/>
      <c r="L2766" s="475"/>
      <c r="M2766" s="457"/>
      <c r="N2766" s="457"/>
      <c r="O2766" s="457"/>
      <c r="P2766" s="457"/>
    </row>
    <row r="2767" spans="1:16" ht="15.75" x14ac:dyDescent="0.25">
      <c r="A2767" s="544" t="s">
        <v>1604</v>
      </c>
      <c r="B2767" s="39" t="s">
        <v>1423</v>
      </c>
      <c r="C2767" s="39" t="s">
        <v>1424</v>
      </c>
      <c r="D2767" s="39" t="s">
        <v>115</v>
      </c>
      <c r="E2767" s="39" t="s">
        <v>157</v>
      </c>
      <c r="F2767" s="39" t="s">
        <v>161</v>
      </c>
      <c r="H2767" s="475"/>
      <c r="I2767" s="475"/>
      <c r="J2767" s="475"/>
      <c r="K2767" s="470"/>
      <c r="L2767" s="475"/>
      <c r="M2767" s="457"/>
      <c r="N2767" s="457"/>
      <c r="O2767" s="457"/>
      <c r="P2767" s="457"/>
    </row>
    <row r="2768" spans="1:16" ht="15.75" x14ac:dyDescent="0.25">
      <c r="A2768" s="544" t="s">
        <v>1604</v>
      </c>
      <c r="B2768" s="39" t="s">
        <v>1423</v>
      </c>
      <c r="C2768" s="39" t="s">
        <v>1424</v>
      </c>
      <c r="D2768" s="39" t="s">
        <v>114</v>
      </c>
      <c r="E2768" s="39" t="s">
        <v>159</v>
      </c>
      <c r="F2768" s="39" t="s">
        <v>293</v>
      </c>
      <c r="H2768" s="475"/>
      <c r="I2768" s="475"/>
      <c r="J2768" s="475"/>
      <c r="K2768" s="470"/>
      <c r="L2768" s="475"/>
      <c r="M2768" s="457"/>
      <c r="N2768" s="457"/>
      <c r="O2768" s="457"/>
      <c r="P2768" s="457"/>
    </row>
    <row r="2769" spans="1:16" ht="15.75" x14ac:dyDescent="0.25">
      <c r="A2769" s="544" t="s">
        <v>1604</v>
      </c>
      <c r="B2769" s="39" t="s">
        <v>1423</v>
      </c>
      <c r="C2769" s="39" t="s">
        <v>1424</v>
      </c>
      <c r="D2769" s="39" t="s">
        <v>81</v>
      </c>
      <c r="E2769" s="39" t="s">
        <v>156</v>
      </c>
      <c r="F2769" s="39" t="s">
        <v>65</v>
      </c>
      <c r="H2769" s="475"/>
      <c r="I2769" s="475"/>
      <c r="J2769" s="475"/>
      <c r="K2769" s="470"/>
      <c r="L2769" s="475"/>
      <c r="M2769" s="457"/>
      <c r="N2769" s="457"/>
      <c r="O2769" s="457"/>
      <c r="P2769" s="457"/>
    </row>
    <row r="2770" spans="1:16" ht="15.75" x14ac:dyDescent="0.25">
      <c r="A2770" s="544" t="s">
        <v>1604</v>
      </c>
      <c r="B2770" s="39" t="s">
        <v>1423</v>
      </c>
      <c r="C2770" s="39" t="s">
        <v>1424</v>
      </c>
      <c r="D2770" s="39" t="s">
        <v>100</v>
      </c>
      <c r="E2770" s="39" t="s">
        <v>159</v>
      </c>
      <c r="F2770" s="39" t="s">
        <v>90</v>
      </c>
      <c r="H2770" s="475"/>
      <c r="I2770" s="475"/>
      <c r="J2770" s="475"/>
      <c r="K2770" s="470"/>
      <c r="L2770" s="475"/>
      <c r="M2770" s="457"/>
      <c r="N2770" s="457"/>
      <c r="O2770" s="457"/>
      <c r="P2770" s="457"/>
    </row>
    <row r="2771" spans="1:16" ht="15.75" x14ac:dyDescent="0.25">
      <c r="A2771" s="544" t="s">
        <v>1604</v>
      </c>
      <c r="B2771" s="39" t="s">
        <v>1423</v>
      </c>
      <c r="C2771" s="39" t="s">
        <v>1424</v>
      </c>
      <c r="D2771" s="39" t="s">
        <v>96</v>
      </c>
      <c r="E2771" s="545" t="s">
        <v>869</v>
      </c>
      <c r="F2771" s="39" t="s">
        <v>168</v>
      </c>
      <c r="H2771" s="475"/>
      <c r="I2771" s="475"/>
      <c r="J2771" s="476"/>
      <c r="K2771" s="476"/>
      <c r="L2771" s="475"/>
      <c r="M2771" s="457"/>
      <c r="N2771" s="457"/>
      <c r="O2771" s="457"/>
      <c r="P2771" s="457"/>
    </row>
    <row r="2772" spans="1:16" ht="15.75" x14ac:dyDescent="0.25">
      <c r="A2772" s="544" t="s">
        <v>1604</v>
      </c>
      <c r="B2772" s="39" t="s">
        <v>1423</v>
      </c>
      <c r="C2772" s="39" t="s">
        <v>1424</v>
      </c>
      <c r="D2772" s="39" t="s">
        <v>93</v>
      </c>
      <c r="E2772" s="39" t="s">
        <v>157</v>
      </c>
      <c r="F2772" s="39" t="s">
        <v>120</v>
      </c>
      <c r="H2772" s="475"/>
      <c r="I2772" s="475"/>
      <c r="J2772" s="475"/>
      <c r="K2772" s="470"/>
      <c r="L2772" s="475"/>
      <c r="M2772" s="457"/>
      <c r="N2772" s="457"/>
      <c r="O2772" s="457"/>
      <c r="P2772" s="457"/>
    </row>
    <row r="2773" spans="1:16" ht="15.75" x14ac:dyDescent="0.25">
      <c r="A2773" s="544" t="s">
        <v>1604</v>
      </c>
      <c r="B2773" s="39" t="s">
        <v>1423</v>
      </c>
      <c r="C2773" s="39" t="s">
        <v>1424</v>
      </c>
      <c r="D2773" s="39" t="s">
        <v>41</v>
      </c>
      <c r="E2773" s="39" t="s">
        <v>158</v>
      </c>
      <c r="F2773" s="39" t="s">
        <v>168</v>
      </c>
      <c r="H2773" s="475"/>
      <c r="I2773" s="475"/>
      <c r="J2773" s="475"/>
      <c r="K2773" s="470"/>
      <c r="L2773" s="475"/>
      <c r="M2773" s="457"/>
      <c r="N2773" s="457"/>
      <c r="O2773" s="457"/>
      <c r="P2773" s="457"/>
    </row>
    <row r="2774" spans="1:16" ht="15.75" x14ac:dyDescent="0.25">
      <c r="A2774" s="544" t="s">
        <v>1604</v>
      </c>
      <c r="B2774" s="39" t="s">
        <v>1423</v>
      </c>
      <c r="C2774" s="39" t="s">
        <v>1424</v>
      </c>
      <c r="D2774" s="39" t="s">
        <v>20</v>
      </c>
      <c r="E2774" s="39" t="s">
        <v>156</v>
      </c>
      <c r="F2774" s="39" t="s">
        <v>65</v>
      </c>
      <c r="H2774" s="475"/>
      <c r="I2774" s="475"/>
      <c r="J2774" s="475"/>
      <c r="K2774" s="470"/>
      <c r="L2774" s="475"/>
      <c r="M2774" s="457"/>
      <c r="N2774" s="457"/>
      <c r="O2774" s="457"/>
      <c r="P2774" s="457"/>
    </row>
    <row r="2775" spans="1:16" ht="15.75" x14ac:dyDescent="0.25">
      <c r="A2775" s="544" t="s">
        <v>1604</v>
      </c>
      <c r="B2775" s="39" t="s">
        <v>1423</v>
      </c>
      <c r="C2775" s="39" t="s">
        <v>1424</v>
      </c>
      <c r="D2775" s="39" t="s">
        <v>79</v>
      </c>
      <c r="E2775" s="545" t="s">
        <v>868</v>
      </c>
      <c r="F2775" s="39" t="s">
        <v>104</v>
      </c>
      <c r="H2775" s="475"/>
      <c r="I2775" s="475"/>
      <c r="J2775" s="476"/>
      <c r="K2775" s="476"/>
      <c r="L2775" s="475"/>
      <c r="M2775" s="457"/>
      <c r="N2775" s="457"/>
      <c r="O2775" s="457"/>
      <c r="P2775" s="457"/>
    </row>
    <row r="2776" spans="1:16" ht="15.75" x14ac:dyDescent="0.25">
      <c r="A2776" s="544" t="s">
        <v>1604</v>
      </c>
      <c r="B2776" s="39" t="s">
        <v>1423</v>
      </c>
      <c r="C2776" s="39" t="s">
        <v>1424</v>
      </c>
      <c r="D2776" s="39" t="s">
        <v>84</v>
      </c>
      <c r="E2776" s="39" t="s">
        <v>156</v>
      </c>
      <c r="F2776" s="39" t="s">
        <v>65</v>
      </c>
      <c r="H2776" s="475"/>
      <c r="I2776" s="475"/>
      <c r="J2776" s="475"/>
      <c r="K2776" s="470"/>
      <c r="L2776" s="475"/>
      <c r="M2776" s="457"/>
      <c r="N2776" s="457"/>
      <c r="O2776" s="457"/>
      <c r="P2776" s="457"/>
    </row>
    <row r="2777" spans="1:16" ht="15.75" x14ac:dyDescent="0.25">
      <c r="A2777" s="544" t="s">
        <v>1604</v>
      </c>
      <c r="B2777" s="39" t="s">
        <v>1423</v>
      </c>
      <c r="C2777" s="39" t="s">
        <v>1424</v>
      </c>
      <c r="D2777" s="39" t="s">
        <v>63</v>
      </c>
      <c r="E2777" s="39" t="s">
        <v>156</v>
      </c>
      <c r="F2777" s="39" t="s">
        <v>104</v>
      </c>
      <c r="H2777" s="475"/>
      <c r="I2777" s="475"/>
      <c r="J2777" s="475"/>
      <c r="K2777" s="470"/>
      <c r="L2777" s="475"/>
      <c r="M2777" s="457"/>
      <c r="N2777" s="457"/>
      <c r="O2777" s="457"/>
      <c r="P2777" s="457"/>
    </row>
    <row r="2778" spans="1:16" ht="15.75" x14ac:dyDescent="0.25">
      <c r="A2778" s="544" t="s">
        <v>1604</v>
      </c>
      <c r="B2778" s="39" t="s">
        <v>1423</v>
      </c>
      <c r="C2778" s="39" t="s">
        <v>1424</v>
      </c>
      <c r="D2778" s="39" t="s">
        <v>99</v>
      </c>
      <c r="E2778" s="39" t="s">
        <v>120</v>
      </c>
      <c r="F2778" s="39" t="s">
        <v>65</v>
      </c>
      <c r="H2778" s="475"/>
      <c r="I2778" s="475"/>
      <c r="J2778" s="475"/>
      <c r="K2778" s="470"/>
      <c r="L2778" s="475"/>
      <c r="M2778" s="457"/>
      <c r="N2778" s="457"/>
      <c r="O2778" s="457"/>
      <c r="P2778" s="457"/>
    </row>
    <row r="2779" spans="1:16" ht="15.75" x14ac:dyDescent="0.25">
      <c r="A2779" s="544" t="s">
        <v>1604</v>
      </c>
      <c r="B2779" s="39" t="s">
        <v>1423</v>
      </c>
      <c r="C2779" s="39" t="s">
        <v>1424</v>
      </c>
      <c r="D2779" s="39" t="s">
        <v>60</v>
      </c>
      <c r="E2779" s="39" t="s">
        <v>156</v>
      </c>
      <c r="F2779" s="39" t="s">
        <v>153</v>
      </c>
      <c r="H2779" s="475"/>
      <c r="I2779" s="475"/>
      <c r="J2779" s="475"/>
      <c r="K2779" s="470"/>
      <c r="L2779" s="475"/>
      <c r="M2779" s="457"/>
      <c r="N2779" s="457"/>
      <c r="O2779" s="457"/>
      <c r="P2779" s="457"/>
    </row>
    <row r="2780" spans="1:16" ht="15.75" x14ac:dyDescent="0.25">
      <c r="A2780" s="544" t="s">
        <v>1604</v>
      </c>
      <c r="B2780" s="39" t="s">
        <v>1423</v>
      </c>
      <c r="C2780" s="39" t="s">
        <v>1424</v>
      </c>
      <c r="D2780" s="39" t="s">
        <v>37</v>
      </c>
      <c r="E2780" s="39" t="s">
        <v>156</v>
      </c>
      <c r="F2780" s="39" t="s">
        <v>168</v>
      </c>
      <c r="H2780" s="475"/>
      <c r="I2780" s="475"/>
      <c r="J2780" s="475"/>
      <c r="K2780" s="470"/>
      <c r="L2780" s="475"/>
      <c r="M2780" s="457"/>
      <c r="N2780" s="457"/>
      <c r="O2780" s="457"/>
      <c r="P2780" s="457"/>
    </row>
    <row r="2781" spans="1:16" ht="15.75" x14ac:dyDescent="0.25">
      <c r="A2781" s="544" t="s">
        <v>1604</v>
      </c>
      <c r="B2781" s="39" t="s">
        <v>1423</v>
      </c>
      <c r="C2781" s="39" t="s">
        <v>1424</v>
      </c>
      <c r="D2781" s="39" t="s">
        <v>94</v>
      </c>
      <c r="E2781" s="39" t="s">
        <v>156</v>
      </c>
      <c r="F2781" s="39" t="s">
        <v>139</v>
      </c>
      <c r="H2781" s="475"/>
      <c r="I2781" s="475"/>
      <c r="J2781" s="475"/>
      <c r="K2781" s="470"/>
      <c r="L2781" s="475"/>
      <c r="M2781" s="457"/>
      <c r="N2781" s="457"/>
      <c r="O2781" s="457"/>
      <c r="P2781" s="457"/>
    </row>
    <row r="2782" spans="1:16" ht="15.75" x14ac:dyDescent="0.25">
      <c r="A2782" s="544" t="s">
        <v>1604</v>
      </c>
      <c r="B2782" s="39" t="s">
        <v>1423</v>
      </c>
      <c r="C2782" s="39" t="s">
        <v>1424</v>
      </c>
      <c r="D2782" s="39" t="s">
        <v>112</v>
      </c>
      <c r="E2782" s="39" t="s">
        <v>120</v>
      </c>
      <c r="F2782" s="39" t="s">
        <v>65</v>
      </c>
      <c r="H2782" s="475"/>
      <c r="I2782" s="475"/>
      <c r="J2782" s="475"/>
      <c r="K2782" s="470"/>
      <c r="L2782" s="475"/>
      <c r="M2782" s="457"/>
      <c r="N2782" s="457"/>
      <c r="O2782" s="457"/>
      <c r="P2782" s="457"/>
    </row>
    <row r="2783" spans="1:16" ht="15.75" x14ac:dyDescent="0.25">
      <c r="A2783" s="544" t="s">
        <v>1575</v>
      </c>
      <c r="B2783" s="39" t="s">
        <v>1423</v>
      </c>
      <c r="C2783" s="39" t="s">
        <v>1424</v>
      </c>
      <c r="D2783" s="39" t="s">
        <v>85</v>
      </c>
      <c r="E2783" s="39" t="s">
        <v>159</v>
      </c>
      <c r="F2783" s="39" t="s">
        <v>120</v>
      </c>
      <c r="H2783" s="475"/>
      <c r="I2783" s="475"/>
      <c r="J2783" s="475"/>
      <c r="K2783" s="470"/>
      <c r="L2783" s="475"/>
      <c r="M2783" s="457"/>
      <c r="N2783" s="457"/>
      <c r="O2783" s="457"/>
      <c r="P2783" s="457"/>
    </row>
    <row r="2784" spans="1:16" ht="15.75" x14ac:dyDescent="0.25">
      <c r="A2784" s="544" t="s">
        <v>1575</v>
      </c>
      <c r="B2784" s="39" t="s">
        <v>1423</v>
      </c>
      <c r="C2784" s="39" t="s">
        <v>1424</v>
      </c>
      <c r="D2784" s="39" t="s">
        <v>122</v>
      </c>
      <c r="E2784" s="39" t="s">
        <v>64</v>
      </c>
      <c r="F2784" s="39" t="s">
        <v>122</v>
      </c>
      <c r="H2784" s="475"/>
      <c r="I2784" s="475"/>
      <c r="J2784" s="475"/>
      <c r="K2784" s="470"/>
      <c r="L2784" s="475"/>
      <c r="M2784" s="457"/>
      <c r="N2784" s="457"/>
      <c r="O2784" s="457"/>
      <c r="P2784" s="457"/>
    </row>
    <row r="2785" spans="1:16" ht="15.75" x14ac:dyDescent="0.25">
      <c r="A2785" s="544" t="s">
        <v>1575</v>
      </c>
      <c r="B2785" s="39" t="s">
        <v>1423</v>
      </c>
      <c r="C2785" s="39" t="s">
        <v>1424</v>
      </c>
      <c r="D2785" s="39" t="s">
        <v>39</v>
      </c>
      <c r="E2785" s="39" t="s">
        <v>158</v>
      </c>
      <c r="F2785" s="39" t="s">
        <v>160</v>
      </c>
      <c r="H2785" s="475"/>
      <c r="I2785" s="475"/>
      <c r="J2785" s="475"/>
      <c r="K2785" s="470"/>
      <c r="L2785" s="475"/>
      <c r="M2785" s="457"/>
      <c r="N2785" s="457"/>
      <c r="O2785" s="457"/>
      <c r="P2785" s="457"/>
    </row>
    <row r="2786" spans="1:16" ht="15.75" x14ac:dyDescent="0.25">
      <c r="A2786" s="544" t="s">
        <v>1575</v>
      </c>
      <c r="B2786" s="39" t="s">
        <v>1423</v>
      </c>
      <c r="C2786" s="39" t="s">
        <v>1424</v>
      </c>
      <c r="D2786" s="39" t="s">
        <v>71</v>
      </c>
      <c r="E2786" s="39" t="s">
        <v>120</v>
      </c>
      <c r="F2786" s="39" t="s">
        <v>64</v>
      </c>
      <c r="H2786" s="475"/>
      <c r="I2786" s="475"/>
      <c r="J2786" s="475"/>
      <c r="K2786" s="470"/>
      <c r="L2786" s="475"/>
      <c r="M2786" s="457"/>
      <c r="N2786" s="457"/>
      <c r="O2786" s="457"/>
      <c r="P2786" s="457"/>
    </row>
    <row r="2787" spans="1:16" ht="15.75" x14ac:dyDescent="0.25">
      <c r="A2787" s="544" t="s">
        <v>1575</v>
      </c>
      <c r="B2787" s="39" t="s">
        <v>1423</v>
      </c>
      <c r="C2787" s="39" t="s">
        <v>1424</v>
      </c>
      <c r="D2787" s="39" t="s">
        <v>80</v>
      </c>
      <c r="E2787" s="39" t="s">
        <v>120</v>
      </c>
      <c r="F2787" s="39" t="s">
        <v>106</v>
      </c>
      <c r="H2787" s="475"/>
      <c r="I2787" s="475"/>
      <c r="J2787" s="475"/>
      <c r="K2787" s="470"/>
      <c r="L2787" s="475"/>
      <c r="M2787" s="457"/>
      <c r="N2787" s="457"/>
      <c r="O2787" s="457"/>
      <c r="P2787" s="457"/>
    </row>
    <row r="2788" spans="1:16" ht="15.75" x14ac:dyDescent="0.25">
      <c r="A2788" s="544" t="s">
        <v>1575</v>
      </c>
      <c r="B2788" s="39" t="s">
        <v>1423</v>
      </c>
      <c r="C2788" s="39" t="s">
        <v>1424</v>
      </c>
      <c r="D2788" s="39" t="s">
        <v>98</v>
      </c>
      <c r="E2788" s="39" t="s">
        <v>120</v>
      </c>
      <c r="F2788" s="39" t="s">
        <v>65</v>
      </c>
      <c r="H2788" s="475"/>
      <c r="I2788" s="475"/>
      <c r="J2788" s="475"/>
      <c r="K2788" s="470"/>
      <c r="L2788" s="475"/>
      <c r="M2788" s="457"/>
      <c r="N2788" s="457"/>
      <c r="O2788" s="457"/>
      <c r="P2788" s="457"/>
    </row>
    <row r="2789" spans="1:16" ht="15.75" x14ac:dyDescent="0.25">
      <c r="A2789" s="544" t="s">
        <v>1575</v>
      </c>
      <c r="B2789" s="39" t="s">
        <v>1423</v>
      </c>
      <c r="C2789" s="39" t="s">
        <v>1424</v>
      </c>
      <c r="D2789" s="39" t="s">
        <v>52</v>
      </c>
      <c r="E2789" s="39" t="s">
        <v>156</v>
      </c>
      <c r="F2789" s="39" t="s">
        <v>153</v>
      </c>
      <c r="H2789" s="475"/>
      <c r="I2789" s="475"/>
      <c r="J2789" s="475"/>
      <c r="K2789" s="470"/>
      <c r="L2789" s="475"/>
      <c r="M2789" s="457"/>
      <c r="N2789" s="457"/>
      <c r="O2789" s="457"/>
      <c r="P2789" s="457"/>
    </row>
    <row r="2790" spans="1:16" ht="15.75" x14ac:dyDescent="0.25">
      <c r="A2790" s="544" t="s">
        <v>1575</v>
      </c>
      <c r="B2790" s="39" t="s">
        <v>1423</v>
      </c>
      <c r="C2790" s="39" t="s">
        <v>1424</v>
      </c>
      <c r="D2790" s="39" t="s">
        <v>113</v>
      </c>
      <c r="E2790" s="39" t="s">
        <v>120</v>
      </c>
      <c r="F2790" s="39" t="s">
        <v>65</v>
      </c>
      <c r="H2790" s="475"/>
      <c r="I2790" s="475"/>
      <c r="J2790" s="475"/>
      <c r="K2790" s="470"/>
      <c r="L2790" s="475"/>
      <c r="M2790" s="457"/>
      <c r="N2790" s="457"/>
      <c r="O2790" s="457"/>
      <c r="P2790" s="457"/>
    </row>
    <row r="2791" spans="1:16" ht="15.75" x14ac:dyDescent="0.25">
      <c r="A2791" s="544" t="s">
        <v>1574</v>
      </c>
      <c r="B2791" s="39" t="s">
        <v>1423</v>
      </c>
      <c r="C2791" s="39" t="s">
        <v>1424</v>
      </c>
      <c r="D2791" s="39" t="s">
        <v>84</v>
      </c>
      <c r="E2791" s="39" t="s">
        <v>156</v>
      </c>
      <c r="F2791" s="39" t="s">
        <v>150</v>
      </c>
      <c r="H2791" s="475"/>
      <c r="I2791" s="475"/>
      <c r="J2791" s="475"/>
      <c r="K2791" s="470"/>
      <c r="L2791" s="475"/>
      <c r="M2791" s="457"/>
      <c r="N2791" s="457"/>
      <c r="O2791" s="457"/>
      <c r="P2791" s="457"/>
    </row>
    <row r="2792" spans="1:16" ht="15.75" x14ac:dyDescent="0.25">
      <c r="A2792" s="544" t="s">
        <v>1574</v>
      </c>
      <c r="B2792" s="39" t="s">
        <v>1423</v>
      </c>
      <c r="C2792" s="39" t="s">
        <v>1424</v>
      </c>
      <c r="D2792" s="39" t="s">
        <v>101</v>
      </c>
      <c r="E2792" s="39" t="s">
        <v>120</v>
      </c>
      <c r="F2792" s="39" t="s">
        <v>65</v>
      </c>
      <c r="H2792" s="475"/>
      <c r="I2792" s="475"/>
      <c r="J2792" s="475"/>
      <c r="K2792" s="470"/>
      <c r="L2792" s="475"/>
      <c r="M2792" s="457"/>
      <c r="N2792" s="457"/>
      <c r="O2792" s="457"/>
      <c r="P2792" s="457"/>
    </row>
    <row r="2793" spans="1:16" ht="15.75" x14ac:dyDescent="0.25">
      <c r="A2793" s="544" t="s">
        <v>1574</v>
      </c>
      <c r="B2793" s="39" t="s">
        <v>1423</v>
      </c>
      <c r="C2793" s="39" t="s">
        <v>1424</v>
      </c>
      <c r="D2793" s="39" t="s">
        <v>51</v>
      </c>
      <c r="E2793" s="39" t="s">
        <v>156</v>
      </c>
      <c r="F2793" s="39" t="s">
        <v>136</v>
      </c>
      <c r="H2793" s="475"/>
      <c r="I2793" s="475"/>
      <c r="J2793" s="475"/>
      <c r="K2793" s="470"/>
      <c r="L2793" s="475"/>
      <c r="M2793" s="457"/>
      <c r="N2793" s="457"/>
      <c r="O2793" s="457"/>
      <c r="P2793" s="457"/>
    </row>
    <row r="2794" spans="1:16" ht="15.75" x14ac:dyDescent="0.25">
      <c r="A2794" s="544" t="s">
        <v>1574</v>
      </c>
      <c r="B2794" s="39" t="s">
        <v>1423</v>
      </c>
      <c r="C2794" s="39" t="s">
        <v>1424</v>
      </c>
      <c r="D2794" s="39" t="s">
        <v>59</v>
      </c>
      <c r="E2794" s="39" t="s">
        <v>156</v>
      </c>
      <c r="F2794" s="39" t="s">
        <v>150</v>
      </c>
      <c r="H2794" s="475"/>
      <c r="I2794" s="475"/>
      <c r="J2794" s="475"/>
      <c r="K2794" s="470"/>
      <c r="L2794" s="475"/>
      <c r="M2794" s="457"/>
      <c r="N2794" s="457"/>
      <c r="O2794" s="457"/>
      <c r="P2794" s="457"/>
    </row>
    <row r="2795" spans="1:16" ht="15.75" x14ac:dyDescent="0.25">
      <c r="A2795" s="544" t="s">
        <v>1573</v>
      </c>
      <c r="B2795" s="39" t="s">
        <v>1423</v>
      </c>
      <c r="C2795" s="39" t="s">
        <v>1424</v>
      </c>
      <c r="D2795" s="39" t="s">
        <v>92</v>
      </c>
      <c r="E2795" s="39" t="s">
        <v>120</v>
      </c>
      <c r="F2795" s="39" t="s">
        <v>100</v>
      </c>
      <c r="H2795" s="475"/>
      <c r="I2795" s="475"/>
      <c r="J2795" s="475"/>
      <c r="K2795" s="470"/>
      <c r="L2795" s="475"/>
      <c r="M2795" s="457"/>
      <c r="N2795" s="457"/>
      <c r="O2795" s="457"/>
      <c r="P2795" s="457"/>
    </row>
    <row r="2796" spans="1:16" ht="15.75" x14ac:dyDescent="0.25">
      <c r="A2796" s="544" t="s">
        <v>1572</v>
      </c>
      <c r="B2796" s="39" t="s">
        <v>1423</v>
      </c>
      <c r="C2796" s="39" t="s">
        <v>1424</v>
      </c>
      <c r="D2796" s="39" t="s">
        <v>111</v>
      </c>
      <c r="E2796" s="39" t="s">
        <v>120</v>
      </c>
      <c r="F2796" s="39" t="s">
        <v>97</v>
      </c>
      <c r="H2796" s="475"/>
      <c r="I2796" s="475"/>
      <c r="J2796" s="475"/>
      <c r="K2796" s="470"/>
      <c r="L2796" s="475"/>
      <c r="M2796" s="457"/>
      <c r="N2796" s="457"/>
      <c r="O2796" s="457"/>
      <c r="P2796" s="457"/>
    </row>
    <row r="2797" spans="1:16" ht="15.75" x14ac:dyDescent="0.25">
      <c r="A2797" s="544" t="s">
        <v>1572</v>
      </c>
      <c r="B2797" s="39" t="s">
        <v>1423</v>
      </c>
      <c r="C2797" s="39" t="s">
        <v>1424</v>
      </c>
      <c r="D2797" s="39" t="s">
        <v>92</v>
      </c>
      <c r="E2797" s="39" t="s">
        <v>156</v>
      </c>
      <c r="F2797" s="39" t="s">
        <v>142</v>
      </c>
      <c r="H2797" s="475"/>
      <c r="I2797" s="475"/>
      <c r="J2797" s="475"/>
      <c r="K2797" s="470"/>
      <c r="L2797" s="475"/>
      <c r="M2797" s="457"/>
      <c r="N2797" s="457"/>
      <c r="O2797" s="457"/>
      <c r="P2797" s="457"/>
    </row>
    <row r="2798" spans="1:16" ht="15.75" x14ac:dyDescent="0.25">
      <c r="A2798" s="544" t="s">
        <v>849</v>
      </c>
      <c r="B2798" s="39" t="s">
        <v>1423</v>
      </c>
      <c r="C2798" s="39" t="s">
        <v>1424</v>
      </c>
      <c r="D2798" s="39" t="s">
        <v>850</v>
      </c>
      <c r="E2798" s="39" t="s">
        <v>120</v>
      </c>
      <c r="F2798" s="39" t="s">
        <v>104</v>
      </c>
      <c r="H2798" s="475"/>
      <c r="I2798" s="475"/>
      <c r="J2798" s="475"/>
      <c r="K2798" s="470"/>
      <c r="L2798" s="475"/>
      <c r="M2798" s="457"/>
      <c r="N2798" s="457"/>
      <c r="O2798" s="457"/>
      <c r="P2798" s="457"/>
    </row>
    <row r="2799" spans="1:16" ht="15.75" x14ac:dyDescent="0.25">
      <c r="A2799" s="544" t="s">
        <v>851</v>
      </c>
      <c r="B2799" s="39" t="s">
        <v>1423</v>
      </c>
      <c r="C2799" s="39" t="s">
        <v>1424</v>
      </c>
      <c r="D2799" s="39" t="s">
        <v>850</v>
      </c>
      <c r="E2799" s="39" t="s">
        <v>120</v>
      </c>
      <c r="F2799" s="39" t="s">
        <v>100</v>
      </c>
      <c r="H2799" s="475"/>
      <c r="I2799" s="475"/>
      <c r="J2799" s="475"/>
      <c r="K2799" s="470"/>
      <c r="L2799" s="475"/>
      <c r="M2799" s="457"/>
      <c r="N2799" s="457"/>
      <c r="O2799" s="457"/>
      <c r="P2799" s="457"/>
    </row>
    <row r="2800" spans="1:16" ht="15.75" x14ac:dyDescent="0.25">
      <c r="A2800" s="181" t="s">
        <v>1571</v>
      </c>
      <c r="B2800" s="433" t="s">
        <v>857</v>
      </c>
      <c r="C2800" s="433" t="s">
        <v>1425</v>
      </c>
      <c r="D2800" s="39" t="s">
        <v>60</v>
      </c>
      <c r="E2800" s="479">
        <v>160</v>
      </c>
      <c r="F2800" s="386">
        <v>53.3</v>
      </c>
      <c r="G2800" s="74"/>
      <c r="H2800" s="471"/>
      <c r="I2800" s="429"/>
      <c r="J2800" s="457"/>
      <c r="K2800" s="457"/>
      <c r="L2800" s="457"/>
      <c r="M2800" s="457"/>
      <c r="N2800" s="457"/>
      <c r="O2800" s="457"/>
      <c r="P2800" s="457"/>
    </row>
    <row r="2801" spans="1:16" ht="15.75" x14ac:dyDescent="0.25">
      <c r="A2801" s="181" t="s">
        <v>1571</v>
      </c>
      <c r="B2801" s="433" t="s">
        <v>857</v>
      </c>
      <c r="C2801" s="433" t="s">
        <v>1425</v>
      </c>
      <c r="D2801" s="39" t="s">
        <v>97</v>
      </c>
      <c r="E2801" s="479">
        <v>100</v>
      </c>
      <c r="F2801" s="386">
        <v>65</v>
      </c>
      <c r="G2801" s="74"/>
      <c r="H2801" s="471"/>
      <c r="I2801" s="429"/>
      <c r="J2801" s="457"/>
      <c r="K2801" s="457"/>
      <c r="L2801" s="457"/>
      <c r="M2801" s="457"/>
      <c r="N2801" s="457"/>
      <c r="O2801" s="457"/>
      <c r="P2801" s="457"/>
    </row>
    <row r="2802" spans="1:16" ht="15.75" x14ac:dyDescent="0.25">
      <c r="A2802" s="181" t="s">
        <v>1571</v>
      </c>
      <c r="B2802" s="433" t="s">
        <v>857</v>
      </c>
      <c r="C2802" s="433" t="s">
        <v>1425</v>
      </c>
      <c r="D2802" s="39" t="s">
        <v>55</v>
      </c>
      <c r="E2802" s="479">
        <v>100</v>
      </c>
      <c r="F2802" s="386">
        <v>65</v>
      </c>
      <c r="G2802" s="74"/>
      <c r="H2802" s="471"/>
      <c r="I2802" s="429"/>
      <c r="J2802" s="457"/>
      <c r="K2802" s="457"/>
      <c r="L2802" s="457"/>
      <c r="M2802" s="457"/>
      <c r="N2802" s="457"/>
      <c r="O2802" s="457"/>
      <c r="P2802" s="457"/>
    </row>
    <row r="2803" spans="1:16" ht="17.25" customHeight="1" x14ac:dyDescent="0.25">
      <c r="A2803" s="181" t="s">
        <v>1571</v>
      </c>
      <c r="B2803" s="433" t="s">
        <v>857</v>
      </c>
      <c r="C2803" s="433" t="s">
        <v>1425</v>
      </c>
      <c r="D2803" s="39" t="s">
        <v>153</v>
      </c>
      <c r="E2803" s="479">
        <v>160</v>
      </c>
      <c r="F2803" s="386">
        <v>20</v>
      </c>
      <c r="G2803" s="74"/>
      <c r="H2803" s="471"/>
      <c r="I2803" s="429"/>
      <c r="J2803" s="457"/>
      <c r="K2803" s="457"/>
      <c r="L2803" s="457"/>
      <c r="M2803" s="457"/>
      <c r="N2803" s="457"/>
      <c r="O2803" s="457"/>
      <c r="P2803" s="457"/>
    </row>
    <row r="2804" spans="1:16" ht="20.25" customHeight="1" x14ac:dyDescent="0.25">
      <c r="A2804" s="181" t="s">
        <v>1571</v>
      </c>
      <c r="B2804" s="433" t="s">
        <v>857</v>
      </c>
      <c r="C2804" s="433" t="s">
        <v>1425</v>
      </c>
      <c r="D2804" s="39" t="s">
        <v>89</v>
      </c>
      <c r="E2804" s="479">
        <v>100</v>
      </c>
      <c r="F2804" s="386">
        <v>60</v>
      </c>
      <c r="G2804" s="74"/>
      <c r="H2804" s="471"/>
      <c r="I2804" s="429"/>
      <c r="J2804" s="457"/>
      <c r="K2804" s="457"/>
      <c r="L2804" s="457"/>
      <c r="M2804" s="457"/>
      <c r="N2804" s="457"/>
      <c r="O2804" s="457"/>
      <c r="P2804" s="457"/>
    </row>
    <row r="2805" spans="1:16" ht="15.75" x14ac:dyDescent="0.25">
      <c r="A2805" s="181" t="s">
        <v>1571</v>
      </c>
      <c r="B2805" s="433" t="s">
        <v>857</v>
      </c>
      <c r="C2805" s="433" t="s">
        <v>1425</v>
      </c>
      <c r="D2805" s="39" t="s">
        <v>124</v>
      </c>
      <c r="E2805" s="479">
        <v>160</v>
      </c>
      <c r="F2805" s="386">
        <v>45</v>
      </c>
      <c r="G2805" s="74"/>
      <c r="H2805" s="471"/>
      <c r="I2805" s="429"/>
      <c r="J2805" s="457"/>
      <c r="K2805" s="457"/>
      <c r="L2805" s="457"/>
      <c r="M2805" s="457"/>
      <c r="N2805" s="457"/>
      <c r="O2805" s="457"/>
      <c r="P2805" s="457"/>
    </row>
    <row r="2806" spans="1:16" ht="15.75" x14ac:dyDescent="0.25">
      <c r="A2806" s="181" t="s">
        <v>1571</v>
      </c>
      <c r="B2806" s="433" t="s">
        <v>857</v>
      </c>
      <c r="C2806" s="433" t="s">
        <v>1425</v>
      </c>
      <c r="D2806" s="39" t="s">
        <v>138</v>
      </c>
      <c r="E2806" s="479">
        <v>160</v>
      </c>
      <c r="F2806" s="386">
        <v>60</v>
      </c>
      <c r="G2806" s="74"/>
      <c r="H2806" s="471"/>
      <c r="I2806" s="429"/>
      <c r="J2806" s="457"/>
      <c r="K2806" s="457"/>
      <c r="L2806" s="457"/>
      <c r="M2806" s="457"/>
      <c r="N2806" s="457"/>
      <c r="O2806" s="457"/>
      <c r="P2806" s="457"/>
    </row>
    <row r="2807" spans="1:16" ht="15.75" x14ac:dyDescent="0.25">
      <c r="A2807" s="181" t="s">
        <v>1571</v>
      </c>
      <c r="B2807" s="433" t="s">
        <v>857</v>
      </c>
      <c r="C2807" s="433" t="s">
        <v>1425</v>
      </c>
      <c r="D2807" s="39" t="s">
        <v>90</v>
      </c>
      <c r="E2807" s="479">
        <v>250</v>
      </c>
      <c r="F2807" s="386">
        <v>20</v>
      </c>
      <c r="G2807" s="74"/>
      <c r="H2807" s="471"/>
      <c r="I2807" s="429"/>
      <c r="J2807" s="457"/>
      <c r="K2807" s="457"/>
      <c r="L2807" s="457"/>
      <c r="M2807" s="457"/>
      <c r="N2807" s="457"/>
      <c r="O2807" s="457"/>
      <c r="P2807" s="457"/>
    </row>
    <row r="2808" spans="1:16" ht="15.75" x14ac:dyDescent="0.25">
      <c r="A2808" s="181" t="s">
        <v>1571</v>
      </c>
      <c r="B2808" s="433" t="s">
        <v>857</v>
      </c>
      <c r="C2808" s="433" t="s">
        <v>1425</v>
      </c>
      <c r="D2808" s="39" t="s">
        <v>109</v>
      </c>
      <c r="E2808" s="479">
        <v>250</v>
      </c>
      <c r="F2808" s="386">
        <v>25</v>
      </c>
      <c r="G2808" s="74"/>
      <c r="H2808" s="471"/>
      <c r="I2808" s="429"/>
      <c r="J2808" s="457"/>
      <c r="K2808" s="457"/>
      <c r="L2808" s="457"/>
      <c r="M2808" s="457"/>
      <c r="N2808" s="457"/>
      <c r="O2808" s="457"/>
      <c r="P2808" s="457"/>
    </row>
    <row r="2809" spans="1:16" ht="15.75" x14ac:dyDescent="0.25">
      <c r="A2809" s="181" t="s">
        <v>1571</v>
      </c>
      <c r="B2809" s="433" t="s">
        <v>857</v>
      </c>
      <c r="C2809" s="433" t="s">
        <v>1425</v>
      </c>
      <c r="D2809" s="39" t="s">
        <v>88</v>
      </c>
      <c r="E2809" s="479">
        <v>160</v>
      </c>
      <c r="F2809" s="386">
        <v>25</v>
      </c>
      <c r="G2809" s="74"/>
      <c r="H2809" s="471"/>
      <c r="I2809" s="429"/>
      <c r="J2809" s="457"/>
      <c r="K2809" s="457"/>
      <c r="L2809" s="457"/>
      <c r="M2809" s="457"/>
      <c r="N2809" s="457"/>
      <c r="O2809" s="457"/>
      <c r="P2809" s="457"/>
    </row>
    <row r="2810" spans="1:16" ht="15.75" x14ac:dyDescent="0.25">
      <c r="A2810" s="181" t="s">
        <v>1571</v>
      </c>
      <c r="B2810" s="433" t="s">
        <v>857</v>
      </c>
      <c r="C2810" s="433" t="s">
        <v>1425</v>
      </c>
      <c r="D2810" s="39" t="s">
        <v>41</v>
      </c>
      <c r="E2810" s="479">
        <v>100</v>
      </c>
      <c r="F2810" s="386">
        <v>60</v>
      </c>
      <c r="G2810" s="74"/>
      <c r="H2810" s="471"/>
      <c r="I2810" s="429"/>
      <c r="J2810" s="457"/>
      <c r="K2810" s="457"/>
      <c r="L2810" s="457"/>
      <c r="M2810" s="457"/>
      <c r="N2810" s="457"/>
      <c r="O2810" s="457"/>
      <c r="P2810" s="457"/>
    </row>
    <row r="2811" spans="1:16" ht="15.75" x14ac:dyDescent="0.25">
      <c r="A2811" s="181" t="s">
        <v>1571</v>
      </c>
      <c r="B2811" s="433" t="s">
        <v>857</v>
      </c>
      <c r="C2811" s="433" t="s">
        <v>1425</v>
      </c>
      <c r="D2811" s="39" t="s">
        <v>100</v>
      </c>
      <c r="E2811" s="479">
        <v>160</v>
      </c>
      <c r="F2811" s="386">
        <v>50</v>
      </c>
      <c r="G2811" s="74"/>
      <c r="H2811" s="471"/>
      <c r="I2811" s="429"/>
      <c r="J2811" s="457"/>
      <c r="K2811" s="457"/>
      <c r="L2811" s="457"/>
      <c r="M2811" s="457"/>
      <c r="N2811" s="457"/>
      <c r="O2811" s="457"/>
      <c r="P2811" s="457"/>
    </row>
    <row r="2812" spans="1:16" ht="15.75" x14ac:dyDescent="0.25">
      <c r="A2812" s="181" t="s">
        <v>1571</v>
      </c>
      <c r="B2812" s="433" t="s">
        <v>857</v>
      </c>
      <c r="C2812" s="433" t="s">
        <v>1425</v>
      </c>
      <c r="D2812" s="39" t="s">
        <v>53</v>
      </c>
      <c r="E2812" s="479">
        <v>160</v>
      </c>
      <c r="F2812" s="386">
        <v>30</v>
      </c>
      <c r="G2812" s="74"/>
      <c r="H2812" s="471"/>
      <c r="I2812" s="429"/>
      <c r="J2812" s="457"/>
      <c r="K2812" s="457"/>
      <c r="L2812" s="457"/>
      <c r="M2812" s="457"/>
      <c r="N2812" s="457"/>
      <c r="O2812" s="457"/>
      <c r="P2812" s="457"/>
    </row>
    <row r="2813" spans="1:16" ht="22.5" customHeight="1" x14ac:dyDescent="0.25">
      <c r="A2813" s="181" t="s">
        <v>1571</v>
      </c>
      <c r="B2813" s="433" t="s">
        <v>857</v>
      </c>
      <c r="C2813" s="433" t="s">
        <v>1425</v>
      </c>
      <c r="D2813" s="39" t="s">
        <v>52</v>
      </c>
      <c r="E2813" s="479">
        <v>63</v>
      </c>
      <c r="F2813" s="386">
        <v>40</v>
      </c>
      <c r="G2813" s="438" t="s">
        <v>859</v>
      </c>
      <c r="H2813" s="472"/>
      <c r="I2813" s="473"/>
      <c r="J2813" s="457"/>
      <c r="K2813" s="457"/>
      <c r="L2813" s="457"/>
      <c r="M2813" s="457"/>
      <c r="N2813" s="457"/>
      <c r="O2813" s="457"/>
      <c r="P2813" s="457"/>
    </row>
    <row r="2814" spans="1:16" ht="15.75" x14ac:dyDescent="0.25">
      <c r="A2814" s="181" t="s">
        <v>1571</v>
      </c>
      <c r="B2814" s="433" t="s">
        <v>857</v>
      </c>
      <c r="C2814" s="433" t="s">
        <v>1425</v>
      </c>
      <c r="D2814" s="39" t="s">
        <v>113</v>
      </c>
      <c r="E2814" s="479">
        <v>63</v>
      </c>
      <c r="F2814" s="386">
        <v>20</v>
      </c>
      <c r="G2814" s="74"/>
      <c r="H2814" s="471"/>
      <c r="I2814" s="429"/>
      <c r="J2814" s="457"/>
      <c r="K2814" s="457"/>
      <c r="L2814" s="457"/>
      <c r="M2814" s="457"/>
      <c r="N2814" s="457"/>
      <c r="O2814" s="457"/>
      <c r="P2814" s="457"/>
    </row>
    <row r="2815" spans="1:16" ht="15.75" x14ac:dyDescent="0.25">
      <c r="A2815" s="181" t="s">
        <v>1571</v>
      </c>
      <c r="B2815" s="433" t="s">
        <v>857</v>
      </c>
      <c r="C2815" s="433" t="s">
        <v>1425</v>
      </c>
      <c r="D2815" s="39" t="s">
        <v>75</v>
      </c>
      <c r="E2815" s="479">
        <v>100</v>
      </c>
      <c r="F2815" s="386">
        <v>32</v>
      </c>
      <c r="G2815" s="74"/>
      <c r="H2815" s="471"/>
      <c r="I2815" s="429"/>
      <c r="J2815" s="457"/>
      <c r="K2815" s="457"/>
      <c r="L2815" s="457"/>
      <c r="M2815" s="457"/>
      <c r="N2815" s="457"/>
      <c r="O2815" s="457"/>
      <c r="P2815" s="457"/>
    </row>
    <row r="2816" spans="1:16" ht="16.5" customHeight="1" x14ac:dyDescent="0.25">
      <c r="A2816" s="181" t="s">
        <v>1570</v>
      </c>
      <c r="B2816" s="433" t="s">
        <v>857</v>
      </c>
      <c r="C2816" s="433" t="s">
        <v>1425</v>
      </c>
      <c r="D2816" s="39" t="s">
        <v>84</v>
      </c>
      <c r="E2816" s="479">
        <v>100</v>
      </c>
      <c r="F2816" s="386">
        <v>70</v>
      </c>
      <c r="G2816" s="438" t="s">
        <v>860</v>
      </c>
      <c r="H2816" s="472"/>
      <c r="I2816" s="473"/>
      <c r="J2816" s="457"/>
      <c r="K2816" s="457"/>
      <c r="L2816" s="457"/>
      <c r="M2816" s="457"/>
      <c r="N2816" s="457"/>
      <c r="O2816" s="457"/>
      <c r="P2816" s="457"/>
    </row>
    <row r="2817" spans="1:16" ht="15.75" x14ac:dyDescent="0.25">
      <c r="A2817" s="181" t="s">
        <v>1570</v>
      </c>
      <c r="B2817" s="433" t="s">
        <v>857</v>
      </c>
      <c r="C2817" s="433" t="s">
        <v>1425</v>
      </c>
      <c r="D2817" s="39" t="s">
        <v>171</v>
      </c>
      <c r="E2817" s="479">
        <v>100</v>
      </c>
      <c r="F2817" s="386">
        <v>31</v>
      </c>
      <c r="G2817" s="74"/>
      <c r="H2817" s="471"/>
      <c r="I2817" s="429"/>
      <c r="J2817" s="457"/>
      <c r="K2817" s="457"/>
      <c r="L2817" s="457"/>
      <c r="M2817" s="457"/>
      <c r="N2817" s="457"/>
      <c r="O2817" s="457"/>
      <c r="P2817" s="457"/>
    </row>
    <row r="2818" spans="1:16" ht="15.75" x14ac:dyDescent="0.25">
      <c r="A2818" s="181" t="s">
        <v>1570</v>
      </c>
      <c r="B2818" s="433" t="s">
        <v>857</v>
      </c>
      <c r="C2818" s="433" t="s">
        <v>1425</v>
      </c>
      <c r="D2818" s="39" t="s">
        <v>40</v>
      </c>
      <c r="E2818" s="479">
        <v>100</v>
      </c>
      <c r="F2818" s="386">
        <v>20</v>
      </c>
      <c r="G2818" s="74"/>
      <c r="H2818" s="471"/>
      <c r="I2818" s="429"/>
      <c r="J2818" s="457"/>
      <c r="K2818" s="457"/>
      <c r="L2818" s="457"/>
      <c r="M2818" s="457"/>
      <c r="N2818" s="457"/>
      <c r="O2818" s="457"/>
      <c r="P2818" s="457"/>
    </row>
    <row r="2819" spans="1:16" ht="15.75" x14ac:dyDescent="0.25">
      <c r="A2819" s="181" t="s">
        <v>1570</v>
      </c>
      <c r="B2819" s="433" t="s">
        <v>857</v>
      </c>
      <c r="C2819" s="433" t="s">
        <v>1425</v>
      </c>
      <c r="D2819" s="39" t="s">
        <v>113</v>
      </c>
      <c r="E2819" s="479">
        <v>100</v>
      </c>
      <c r="F2819" s="386">
        <v>40</v>
      </c>
      <c r="G2819" s="74"/>
      <c r="H2819" s="471"/>
      <c r="I2819" s="429"/>
      <c r="J2819" s="457"/>
      <c r="K2819" s="457"/>
      <c r="L2819" s="457"/>
      <c r="M2819" s="457"/>
      <c r="N2819" s="457"/>
      <c r="O2819" s="457"/>
      <c r="P2819" s="457"/>
    </row>
    <row r="2820" spans="1:16" ht="19.5" customHeight="1" x14ac:dyDescent="0.25">
      <c r="A2820" s="181" t="s">
        <v>1569</v>
      </c>
      <c r="B2820" s="433" t="s">
        <v>857</v>
      </c>
      <c r="C2820" s="433" t="s">
        <v>1425</v>
      </c>
      <c r="D2820" s="39" t="s">
        <v>104</v>
      </c>
      <c r="E2820" s="479">
        <v>100</v>
      </c>
      <c r="F2820" s="386">
        <v>65</v>
      </c>
      <c r="G2820" s="438" t="s">
        <v>859</v>
      </c>
      <c r="H2820" s="472"/>
      <c r="I2820" s="473"/>
      <c r="J2820" s="457"/>
      <c r="K2820" s="457"/>
      <c r="L2820" s="457"/>
      <c r="M2820" s="457"/>
      <c r="N2820" s="457"/>
      <c r="O2820" s="457"/>
      <c r="P2820" s="457"/>
    </row>
    <row r="2821" spans="1:16" ht="15.75" x14ac:dyDescent="0.25">
      <c r="A2821" s="181" t="s">
        <v>1569</v>
      </c>
      <c r="B2821" s="433" t="s">
        <v>857</v>
      </c>
      <c r="C2821" s="433" t="s">
        <v>1425</v>
      </c>
      <c r="D2821" s="39" t="s">
        <v>128</v>
      </c>
      <c r="E2821" s="479">
        <v>250</v>
      </c>
      <c r="F2821" s="386">
        <v>100</v>
      </c>
      <c r="G2821" s="74"/>
      <c r="H2821" s="471"/>
      <c r="I2821" s="429"/>
      <c r="J2821" s="457"/>
      <c r="K2821" s="457"/>
      <c r="L2821" s="457"/>
      <c r="M2821" s="457"/>
      <c r="N2821" s="457"/>
      <c r="O2821" s="457"/>
      <c r="P2821" s="457"/>
    </row>
    <row r="2822" spans="1:16" ht="15.75" x14ac:dyDescent="0.25">
      <c r="A2822" s="181" t="s">
        <v>1569</v>
      </c>
      <c r="B2822" s="433" t="s">
        <v>857</v>
      </c>
      <c r="C2822" s="433" t="s">
        <v>1425</v>
      </c>
      <c r="D2822" s="39" t="s">
        <v>65</v>
      </c>
      <c r="E2822" s="479">
        <v>100</v>
      </c>
      <c r="F2822" s="386">
        <v>55</v>
      </c>
      <c r="G2822" s="74"/>
      <c r="H2822" s="471"/>
      <c r="I2822" s="429"/>
      <c r="J2822" s="457"/>
      <c r="K2822" s="457"/>
      <c r="L2822" s="457"/>
      <c r="M2822" s="457"/>
      <c r="N2822" s="457"/>
      <c r="O2822" s="457"/>
      <c r="P2822" s="457"/>
    </row>
    <row r="2823" spans="1:16" ht="15.75" x14ac:dyDescent="0.25">
      <c r="A2823" s="181" t="s">
        <v>1569</v>
      </c>
      <c r="B2823" s="433" t="s">
        <v>857</v>
      </c>
      <c r="C2823" s="433" t="s">
        <v>1425</v>
      </c>
      <c r="D2823" s="39" t="s">
        <v>87</v>
      </c>
      <c r="E2823" s="479">
        <v>40</v>
      </c>
      <c r="F2823" s="386">
        <v>10</v>
      </c>
      <c r="G2823" s="74"/>
      <c r="H2823" s="471"/>
      <c r="I2823" s="429"/>
      <c r="J2823" s="457"/>
      <c r="K2823" s="457"/>
      <c r="L2823" s="457"/>
      <c r="M2823" s="457"/>
      <c r="N2823" s="457"/>
      <c r="O2823" s="457"/>
      <c r="P2823" s="457"/>
    </row>
    <row r="2824" spans="1:16" ht="15.75" x14ac:dyDescent="0.25">
      <c r="A2824" s="181" t="s">
        <v>1569</v>
      </c>
      <c r="B2824" s="433" t="s">
        <v>857</v>
      </c>
      <c r="C2824" s="433" t="s">
        <v>1425</v>
      </c>
      <c r="D2824" s="39" t="s">
        <v>72</v>
      </c>
      <c r="E2824" s="479">
        <v>160</v>
      </c>
      <c r="F2824" s="386">
        <v>60</v>
      </c>
      <c r="G2824" s="74"/>
      <c r="H2824" s="471"/>
      <c r="I2824" s="429"/>
      <c r="J2824" s="457"/>
      <c r="K2824" s="457"/>
      <c r="L2824" s="457"/>
      <c r="M2824" s="457"/>
      <c r="N2824" s="457"/>
      <c r="O2824" s="457"/>
      <c r="P2824" s="457"/>
    </row>
    <row r="2825" spans="1:16" ht="15.75" x14ac:dyDescent="0.25">
      <c r="A2825" s="181" t="s">
        <v>1569</v>
      </c>
      <c r="B2825" s="433" t="s">
        <v>857</v>
      </c>
      <c r="C2825" s="433" t="s">
        <v>1425</v>
      </c>
      <c r="D2825" s="39" t="s">
        <v>51</v>
      </c>
      <c r="E2825" s="479">
        <v>160</v>
      </c>
      <c r="F2825" s="386">
        <v>20</v>
      </c>
      <c r="G2825" s="74"/>
      <c r="H2825" s="471"/>
      <c r="I2825" s="429"/>
      <c r="J2825" s="457"/>
      <c r="K2825" s="457"/>
      <c r="L2825" s="457"/>
      <c r="M2825" s="457"/>
      <c r="N2825" s="457"/>
      <c r="O2825" s="457"/>
      <c r="P2825" s="457"/>
    </row>
    <row r="2826" spans="1:16" ht="15.75" x14ac:dyDescent="0.25">
      <c r="A2826" s="181" t="s">
        <v>1569</v>
      </c>
      <c r="B2826" s="433" t="s">
        <v>857</v>
      </c>
      <c r="C2826" s="433" t="s">
        <v>1425</v>
      </c>
      <c r="D2826" s="39" t="s">
        <v>89</v>
      </c>
      <c r="E2826" s="479">
        <v>400</v>
      </c>
      <c r="F2826" s="386">
        <v>205</v>
      </c>
      <c r="G2826" s="74"/>
      <c r="H2826" s="471"/>
      <c r="I2826" s="429"/>
      <c r="J2826" s="457"/>
      <c r="K2826" s="457"/>
      <c r="L2826" s="457"/>
      <c r="M2826" s="457"/>
      <c r="N2826" s="457"/>
      <c r="O2826" s="457"/>
      <c r="P2826" s="457"/>
    </row>
    <row r="2827" spans="1:16" ht="15.75" x14ac:dyDescent="0.25">
      <c r="A2827" s="181" t="s">
        <v>1568</v>
      </c>
      <c r="B2827" s="433" t="s">
        <v>857</v>
      </c>
      <c r="C2827" s="433" t="s">
        <v>1425</v>
      </c>
      <c r="D2827" s="39" t="s">
        <v>117</v>
      </c>
      <c r="E2827" s="479">
        <v>100</v>
      </c>
      <c r="F2827" s="386">
        <v>30</v>
      </c>
      <c r="G2827" s="74"/>
      <c r="H2827" s="471"/>
      <c r="I2827" s="429"/>
      <c r="J2827" s="457"/>
      <c r="K2827" s="457"/>
      <c r="L2827" s="457"/>
      <c r="M2827" s="457"/>
      <c r="N2827" s="457"/>
      <c r="O2827" s="457"/>
      <c r="P2827" s="457"/>
    </row>
    <row r="2828" spans="1:16" ht="15.75" x14ac:dyDescent="0.25">
      <c r="A2828" s="181" t="s">
        <v>1568</v>
      </c>
      <c r="B2828" s="433" t="s">
        <v>857</v>
      </c>
      <c r="C2828" s="433" t="s">
        <v>1425</v>
      </c>
      <c r="D2828" s="39" t="s">
        <v>64</v>
      </c>
      <c r="E2828" s="479">
        <v>160</v>
      </c>
      <c r="F2828" s="386">
        <v>70</v>
      </c>
      <c r="G2828" s="74"/>
      <c r="H2828" s="471"/>
      <c r="I2828" s="429"/>
      <c r="J2828" s="457"/>
      <c r="K2828" s="457"/>
      <c r="L2828" s="457"/>
      <c r="M2828" s="457"/>
      <c r="N2828" s="457"/>
      <c r="O2828" s="457"/>
      <c r="P2828" s="457"/>
    </row>
    <row r="2829" spans="1:16" ht="18" customHeight="1" x14ac:dyDescent="0.25">
      <c r="A2829" s="181" t="s">
        <v>1568</v>
      </c>
      <c r="B2829" s="433" t="s">
        <v>857</v>
      </c>
      <c r="C2829" s="433" t="s">
        <v>1425</v>
      </c>
      <c r="D2829" s="39" t="s">
        <v>93</v>
      </c>
      <c r="E2829" s="479">
        <v>160</v>
      </c>
      <c r="F2829" s="386">
        <v>30</v>
      </c>
      <c r="G2829" s="438" t="s">
        <v>861</v>
      </c>
      <c r="H2829" s="474"/>
      <c r="I2829" s="473"/>
      <c r="J2829" s="457"/>
      <c r="K2829" s="457"/>
      <c r="L2829" s="457"/>
      <c r="M2829" s="457"/>
      <c r="N2829" s="457"/>
      <c r="O2829" s="457"/>
      <c r="P2829" s="457"/>
    </row>
    <row r="2830" spans="1:16" ht="15.75" x14ac:dyDescent="0.25">
      <c r="A2830" s="181" t="s">
        <v>1567</v>
      </c>
      <c r="B2830" s="433" t="s">
        <v>857</v>
      </c>
      <c r="C2830" s="433" t="s">
        <v>1425</v>
      </c>
      <c r="D2830" s="39" t="s">
        <v>94</v>
      </c>
      <c r="E2830" s="479">
        <v>100</v>
      </c>
      <c r="F2830" s="386">
        <v>30</v>
      </c>
      <c r="G2830" s="74"/>
      <c r="H2830" s="471"/>
      <c r="I2830" s="429"/>
      <c r="J2830" s="457"/>
      <c r="K2830" s="457"/>
      <c r="L2830" s="457"/>
      <c r="M2830" s="457"/>
      <c r="N2830" s="457"/>
      <c r="O2830" s="457"/>
      <c r="P2830" s="457"/>
    </row>
    <row r="2831" spans="1:16" ht="15.75" x14ac:dyDescent="0.25">
      <c r="A2831" s="181" t="s">
        <v>1567</v>
      </c>
      <c r="B2831" s="433" t="s">
        <v>857</v>
      </c>
      <c r="C2831" s="433" t="s">
        <v>1425</v>
      </c>
      <c r="D2831" s="39" t="s">
        <v>108</v>
      </c>
      <c r="E2831" s="479">
        <v>63</v>
      </c>
      <c r="F2831" s="386">
        <v>15</v>
      </c>
      <c r="G2831" s="74"/>
      <c r="H2831" s="471"/>
      <c r="I2831" s="429"/>
      <c r="J2831" s="457"/>
      <c r="K2831" s="457"/>
      <c r="L2831" s="457"/>
      <c r="M2831" s="457"/>
      <c r="N2831" s="457"/>
      <c r="O2831" s="457"/>
      <c r="P2831" s="457"/>
    </row>
    <row r="2832" spans="1:16" ht="15.75" x14ac:dyDescent="0.25">
      <c r="A2832" s="181" t="s">
        <v>1567</v>
      </c>
      <c r="B2832" s="433" t="s">
        <v>857</v>
      </c>
      <c r="C2832" s="433" t="s">
        <v>1425</v>
      </c>
      <c r="D2832" s="39" t="s">
        <v>86</v>
      </c>
      <c r="E2832" s="479">
        <v>63</v>
      </c>
      <c r="F2832" s="386">
        <v>28</v>
      </c>
      <c r="G2832" s="74"/>
      <c r="H2832" s="471"/>
      <c r="I2832" s="429"/>
      <c r="J2832" s="457"/>
      <c r="K2832" s="457"/>
      <c r="L2832" s="457"/>
      <c r="M2832" s="457"/>
      <c r="N2832" s="457"/>
      <c r="O2832" s="457"/>
      <c r="P2832" s="457"/>
    </row>
    <row r="2833" spans="1:16" ht="15.75" x14ac:dyDescent="0.25">
      <c r="A2833" s="181" t="s">
        <v>1567</v>
      </c>
      <c r="B2833" s="433" t="s">
        <v>857</v>
      </c>
      <c r="C2833" s="433" t="s">
        <v>1425</v>
      </c>
      <c r="D2833" s="39" t="s">
        <v>85</v>
      </c>
      <c r="E2833" s="479">
        <v>100</v>
      </c>
      <c r="F2833" s="386">
        <v>26</v>
      </c>
      <c r="G2833" s="439"/>
      <c r="H2833" s="471"/>
      <c r="I2833" s="429"/>
      <c r="J2833" s="457"/>
      <c r="K2833" s="457"/>
      <c r="L2833" s="457"/>
      <c r="M2833" s="457"/>
      <c r="N2833" s="457"/>
      <c r="O2833" s="457"/>
      <c r="P2833" s="457"/>
    </row>
    <row r="2834" spans="1:16" ht="15.75" x14ac:dyDescent="0.25">
      <c r="A2834" s="181" t="s">
        <v>1567</v>
      </c>
      <c r="B2834" s="433" t="s">
        <v>857</v>
      </c>
      <c r="C2834" s="433" t="s">
        <v>1425</v>
      </c>
      <c r="D2834" s="39" t="s">
        <v>76</v>
      </c>
      <c r="E2834" s="479">
        <v>63</v>
      </c>
      <c r="F2834" s="386">
        <v>45</v>
      </c>
      <c r="G2834" s="74"/>
      <c r="H2834" s="471"/>
      <c r="I2834" s="429"/>
      <c r="J2834" s="457"/>
      <c r="K2834" s="457"/>
      <c r="L2834" s="457"/>
      <c r="M2834" s="457"/>
      <c r="N2834" s="457"/>
      <c r="O2834" s="457"/>
      <c r="P2834" s="457"/>
    </row>
    <row r="2835" spans="1:16" ht="21" customHeight="1" x14ac:dyDescent="0.25">
      <c r="A2835" s="181" t="s">
        <v>346</v>
      </c>
      <c r="B2835" s="433" t="s">
        <v>857</v>
      </c>
      <c r="C2835" s="433" t="s">
        <v>1425</v>
      </c>
      <c r="D2835" s="39" t="s">
        <v>112</v>
      </c>
      <c r="E2835" s="479">
        <v>100</v>
      </c>
      <c r="F2835" s="386">
        <v>42</v>
      </c>
      <c r="G2835" s="438" t="s">
        <v>861</v>
      </c>
      <c r="H2835" s="474"/>
      <c r="I2835" s="473"/>
      <c r="J2835" s="457"/>
      <c r="K2835" s="457"/>
      <c r="L2835" s="457"/>
      <c r="M2835" s="457"/>
      <c r="N2835" s="457"/>
      <c r="O2835" s="457"/>
      <c r="P2835" s="457"/>
    </row>
    <row r="2836" spans="1:16" ht="15.75" x14ac:dyDescent="0.25">
      <c r="A2836" s="181" t="s">
        <v>1566</v>
      </c>
      <c r="B2836" s="433" t="s">
        <v>857</v>
      </c>
      <c r="C2836" s="433" t="s">
        <v>1425</v>
      </c>
      <c r="D2836" s="39" t="s">
        <v>135</v>
      </c>
      <c r="E2836" s="479">
        <v>250</v>
      </c>
      <c r="F2836" s="386">
        <v>200</v>
      </c>
      <c r="G2836" s="74"/>
      <c r="H2836" s="471"/>
      <c r="I2836" s="429"/>
      <c r="J2836" s="457"/>
      <c r="K2836" s="457"/>
      <c r="L2836" s="457"/>
      <c r="M2836" s="457"/>
      <c r="N2836" s="457"/>
      <c r="O2836" s="457"/>
      <c r="P2836" s="457"/>
    </row>
    <row r="2837" spans="1:16" ht="15.75" x14ac:dyDescent="0.25">
      <c r="A2837" s="181" t="s">
        <v>1566</v>
      </c>
      <c r="B2837" s="433" t="s">
        <v>857</v>
      </c>
      <c r="C2837" s="433" t="s">
        <v>1425</v>
      </c>
      <c r="D2837" s="39" t="s">
        <v>46</v>
      </c>
      <c r="E2837" s="479">
        <v>400</v>
      </c>
      <c r="F2837" s="386">
        <v>310</v>
      </c>
      <c r="G2837" s="74"/>
      <c r="H2837" s="471"/>
      <c r="I2837" s="429"/>
      <c r="J2837" s="457"/>
      <c r="K2837" s="457"/>
      <c r="L2837" s="457"/>
      <c r="M2837" s="457"/>
      <c r="N2837" s="457"/>
      <c r="O2837" s="457"/>
      <c r="P2837" s="457"/>
    </row>
    <row r="2838" spans="1:16" ht="15.75" x14ac:dyDescent="0.25">
      <c r="A2838" s="181" t="s">
        <v>1566</v>
      </c>
      <c r="B2838" s="433" t="s">
        <v>857</v>
      </c>
      <c r="C2838" s="433" t="s">
        <v>1425</v>
      </c>
      <c r="D2838" s="39" t="s">
        <v>41</v>
      </c>
      <c r="E2838" s="479">
        <v>63</v>
      </c>
      <c r="F2838" s="386">
        <v>31</v>
      </c>
      <c r="G2838" s="74"/>
      <c r="H2838" s="471"/>
      <c r="I2838" s="429"/>
      <c r="J2838" s="457"/>
      <c r="K2838" s="457"/>
      <c r="L2838" s="457"/>
      <c r="M2838" s="457"/>
      <c r="N2838" s="457"/>
      <c r="O2838" s="457"/>
      <c r="P2838" s="457"/>
    </row>
    <row r="2839" spans="1:16" ht="21" customHeight="1" x14ac:dyDescent="0.25">
      <c r="A2839" s="181" t="s">
        <v>1566</v>
      </c>
      <c r="B2839" s="433" t="s">
        <v>857</v>
      </c>
      <c r="C2839" s="433" t="s">
        <v>1425</v>
      </c>
      <c r="D2839" s="39" t="s">
        <v>83</v>
      </c>
      <c r="E2839" s="479">
        <v>250</v>
      </c>
      <c r="F2839" s="386">
        <v>90</v>
      </c>
      <c r="G2839" s="438" t="s">
        <v>861</v>
      </c>
      <c r="H2839" s="474"/>
      <c r="I2839" s="473"/>
      <c r="J2839" s="457"/>
      <c r="K2839" s="457"/>
      <c r="L2839" s="457"/>
      <c r="M2839" s="457"/>
      <c r="N2839" s="457"/>
      <c r="O2839" s="457"/>
      <c r="P2839" s="457"/>
    </row>
    <row r="2840" spans="1:16" ht="15.75" x14ac:dyDescent="0.25">
      <c r="A2840" s="181" t="s">
        <v>1566</v>
      </c>
      <c r="B2840" s="433" t="s">
        <v>857</v>
      </c>
      <c r="C2840" s="433" t="s">
        <v>1425</v>
      </c>
      <c r="D2840" s="39" t="s">
        <v>111</v>
      </c>
      <c r="E2840" s="479">
        <v>63</v>
      </c>
      <c r="F2840" s="386">
        <v>25</v>
      </c>
      <c r="G2840" s="440"/>
      <c r="H2840" s="472"/>
      <c r="I2840" s="473"/>
      <c r="J2840" s="457"/>
      <c r="K2840" s="457"/>
      <c r="L2840" s="457"/>
      <c r="M2840" s="457"/>
      <c r="N2840" s="457"/>
      <c r="O2840" s="457"/>
      <c r="P2840" s="457"/>
    </row>
    <row r="2841" spans="1:16" ht="15.75" x14ac:dyDescent="0.25">
      <c r="A2841" s="181" t="s">
        <v>1566</v>
      </c>
      <c r="B2841" s="433" t="s">
        <v>857</v>
      </c>
      <c r="C2841" s="433" t="s">
        <v>1425</v>
      </c>
      <c r="D2841" s="39" t="s">
        <v>75</v>
      </c>
      <c r="E2841" s="479">
        <v>160</v>
      </c>
      <c r="F2841" s="386">
        <v>53</v>
      </c>
      <c r="G2841" s="74"/>
      <c r="H2841" s="471"/>
      <c r="I2841" s="429"/>
      <c r="J2841" s="457"/>
      <c r="K2841" s="457"/>
      <c r="L2841" s="457"/>
      <c r="M2841" s="457"/>
      <c r="N2841" s="457"/>
      <c r="O2841" s="457"/>
      <c r="P2841" s="457"/>
    </row>
    <row r="2842" spans="1:16" ht="15.75" x14ac:dyDescent="0.25">
      <c r="A2842" s="181" t="s">
        <v>1566</v>
      </c>
      <c r="B2842" s="433" t="s">
        <v>857</v>
      </c>
      <c r="C2842" s="433" t="s">
        <v>1425</v>
      </c>
      <c r="D2842" s="39" t="s">
        <v>81</v>
      </c>
      <c r="E2842" s="479">
        <v>100</v>
      </c>
      <c r="F2842" s="386">
        <v>50</v>
      </c>
      <c r="G2842" s="74"/>
      <c r="H2842" s="471"/>
      <c r="I2842" s="429"/>
      <c r="J2842" s="457"/>
      <c r="K2842" s="457"/>
      <c r="L2842" s="457"/>
      <c r="M2842" s="457"/>
      <c r="N2842" s="457"/>
      <c r="O2842" s="457"/>
      <c r="P2842" s="457"/>
    </row>
    <row r="2843" spans="1:16" ht="15.75" x14ac:dyDescent="0.25">
      <c r="A2843" s="181" t="s">
        <v>1566</v>
      </c>
      <c r="B2843" s="433" t="s">
        <v>857</v>
      </c>
      <c r="C2843" s="433" t="s">
        <v>1425</v>
      </c>
      <c r="D2843" s="39" t="s">
        <v>56</v>
      </c>
      <c r="E2843" s="479">
        <v>160</v>
      </c>
      <c r="F2843" s="386">
        <v>42</v>
      </c>
      <c r="G2843" s="74"/>
      <c r="H2843" s="471"/>
      <c r="I2843" s="429"/>
      <c r="J2843" s="457"/>
      <c r="K2843" s="457"/>
      <c r="L2843" s="457"/>
      <c r="M2843" s="457"/>
      <c r="N2843" s="457"/>
      <c r="O2843" s="457"/>
      <c r="P2843" s="457"/>
    </row>
    <row r="2844" spans="1:16" ht="15.75" x14ac:dyDescent="0.25">
      <c r="A2844" s="181" t="s">
        <v>1566</v>
      </c>
      <c r="B2844" s="433" t="s">
        <v>857</v>
      </c>
      <c r="C2844" s="433" t="s">
        <v>1425</v>
      </c>
      <c r="D2844" s="39" t="s">
        <v>20</v>
      </c>
      <c r="E2844" s="479">
        <v>160</v>
      </c>
      <c r="F2844" s="386">
        <v>50</v>
      </c>
      <c r="G2844" s="74"/>
      <c r="H2844" s="471"/>
      <c r="I2844" s="429"/>
    </row>
    <row r="2845" spans="1:16" ht="15.75" x14ac:dyDescent="0.25">
      <c r="A2845" s="181" t="s">
        <v>1566</v>
      </c>
      <c r="B2845" s="433" t="s">
        <v>857</v>
      </c>
      <c r="C2845" s="433" t="s">
        <v>1425</v>
      </c>
      <c r="D2845" s="39" t="s">
        <v>92</v>
      </c>
      <c r="E2845" s="479">
        <v>100</v>
      </c>
      <c r="F2845" s="386">
        <v>34</v>
      </c>
      <c r="G2845" s="74"/>
      <c r="H2845" s="471"/>
      <c r="I2845" s="429"/>
    </row>
    <row r="2846" spans="1:16" ht="15.75" x14ac:dyDescent="0.25">
      <c r="A2846" s="181" t="s">
        <v>1566</v>
      </c>
      <c r="B2846" s="433" t="s">
        <v>857</v>
      </c>
      <c r="C2846" s="433" t="s">
        <v>1425</v>
      </c>
      <c r="D2846" s="39" t="s">
        <v>105</v>
      </c>
      <c r="E2846" s="479">
        <v>160</v>
      </c>
      <c r="F2846" s="386">
        <v>30</v>
      </c>
      <c r="G2846" s="74"/>
      <c r="H2846" s="471"/>
      <c r="I2846" s="429"/>
    </row>
    <row r="2847" spans="1:16" ht="15.75" x14ac:dyDescent="0.25">
      <c r="A2847" s="181" t="s">
        <v>1566</v>
      </c>
      <c r="B2847" s="433" t="s">
        <v>857</v>
      </c>
      <c r="C2847" s="433" t="s">
        <v>1425</v>
      </c>
      <c r="D2847" s="39" t="s">
        <v>63</v>
      </c>
      <c r="E2847" s="479">
        <v>400</v>
      </c>
      <c r="F2847" s="386">
        <v>156</v>
      </c>
      <c r="G2847" s="74"/>
      <c r="H2847" s="471"/>
      <c r="I2847" s="429"/>
    </row>
    <row r="2848" spans="1:16" ht="15.75" x14ac:dyDescent="0.25">
      <c r="A2848" s="181" t="s">
        <v>1566</v>
      </c>
      <c r="B2848" s="433" t="s">
        <v>857</v>
      </c>
      <c r="C2848" s="433" t="s">
        <v>1425</v>
      </c>
      <c r="D2848" s="39" t="s">
        <v>101</v>
      </c>
      <c r="E2848" s="479">
        <v>160</v>
      </c>
      <c r="F2848" s="386">
        <v>60</v>
      </c>
      <c r="G2848" s="74"/>
      <c r="H2848" s="471"/>
      <c r="I2848" s="429"/>
    </row>
    <row r="2849" spans="1:9" ht="15.75" x14ac:dyDescent="0.25">
      <c r="A2849" s="181" t="s">
        <v>1566</v>
      </c>
      <c r="B2849" s="433" t="s">
        <v>857</v>
      </c>
      <c r="C2849" s="433" t="s">
        <v>1425</v>
      </c>
      <c r="D2849" s="39" t="s">
        <v>60</v>
      </c>
      <c r="E2849" s="479">
        <v>100</v>
      </c>
      <c r="F2849" s="386">
        <v>37</v>
      </c>
      <c r="G2849" s="74"/>
      <c r="H2849" s="471"/>
      <c r="I2849" s="429"/>
    </row>
    <row r="2850" spans="1:9" ht="15.75" x14ac:dyDescent="0.25">
      <c r="A2850" s="181" t="s">
        <v>1566</v>
      </c>
      <c r="B2850" s="433" t="s">
        <v>857</v>
      </c>
      <c r="C2850" s="433" t="s">
        <v>1425</v>
      </c>
      <c r="D2850" s="39" t="s">
        <v>59</v>
      </c>
      <c r="E2850" s="479">
        <v>160</v>
      </c>
      <c r="F2850" s="386">
        <v>58</v>
      </c>
      <c r="G2850" s="74"/>
      <c r="H2850" s="471"/>
      <c r="I2850" s="429"/>
    </row>
    <row r="2851" spans="1:9" ht="15.75" x14ac:dyDescent="0.25">
      <c r="A2851" s="181" t="s">
        <v>1566</v>
      </c>
      <c r="B2851" s="433" t="s">
        <v>857</v>
      </c>
      <c r="C2851" s="433" t="s">
        <v>1425</v>
      </c>
      <c r="D2851" s="39" t="s">
        <v>106</v>
      </c>
      <c r="E2851" s="479">
        <v>160</v>
      </c>
      <c r="F2851" s="386">
        <v>49</v>
      </c>
      <c r="G2851" s="74"/>
      <c r="H2851" s="471"/>
      <c r="I2851" s="429"/>
    </row>
    <row r="2852" spans="1:9" ht="15.75" x14ac:dyDescent="0.25">
      <c r="A2852" s="181" t="s">
        <v>1566</v>
      </c>
      <c r="B2852" s="433" t="s">
        <v>857</v>
      </c>
      <c r="C2852" s="433" t="s">
        <v>1425</v>
      </c>
      <c r="D2852" s="39" t="s">
        <v>53</v>
      </c>
      <c r="E2852" s="479">
        <v>100</v>
      </c>
      <c r="F2852" s="386">
        <v>38</v>
      </c>
      <c r="G2852" s="74"/>
      <c r="H2852" s="471"/>
      <c r="I2852" s="429"/>
    </row>
    <row r="2853" spans="1:9" ht="15.75" x14ac:dyDescent="0.25">
      <c r="A2853" s="181" t="s">
        <v>1566</v>
      </c>
      <c r="B2853" s="433" t="s">
        <v>857</v>
      </c>
      <c r="C2853" s="433" t="s">
        <v>1425</v>
      </c>
      <c r="D2853" s="39" t="s">
        <v>102</v>
      </c>
      <c r="E2853" s="479">
        <v>100</v>
      </c>
      <c r="F2853" s="386">
        <v>29</v>
      </c>
      <c r="G2853" s="74"/>
      <c r="H2853" s="471"/>
      <c r="I2853" s="429"/>
    </row>
    <row r="2854" spans="1:9" ht="22.5" customHeight="1" x14ac:dyDescent="0.25">
      <c r="A2854" s="181" t="s">
        <v>1565</v>
      </c>
      <c r="B2854" s="433" t="s">
        <v>857</v>
      </c>
      <c r="C2854" s="433" t="s">
        <v>1425</v>
      </c>
      <c r="D2854" s="39" t="s">
        <v>37</v>
      </c>
      <c r="E2854" s="479">
        <v>160</v>
      </c>
      <c r="F2854" s="386">
        <v>130</v>
      </c>
      <c r="G2854" s="438" t="s">
        <v>862</v>
      </c>
      <c r="H2854" s="472"/>
      <c r="I2854" s="473"/>
    </row>
    <row r="2855" spans="1:9" ht="15.75" x14ac:dyDescent="0.25">
      <c r="A2855" s="181" t="s">
        <v>1565</v>
      </c>
      <c r="B2855" s="433" t="s">
        <v>857</v>
      </c>
      <c r="C2855" s="433" t="s">
        <v>1425</v>
      </c>
      <c r="D2855" s="39" t="s">
        <v>76</v>
      </c>
      <c r="E2855" s="479">
        <v>100</v>
      </c>
      <c r="F2855" s="386">
        <v>32</v>
      </c>
      <c r="G2855" s="74"/>
      <c r="H2855" s="471"/>
      <c r="I2855" s="429"/>
    </row>
    <row r="2856" spans="1:9" ht="23.25" customHeight="1" x14ac:dyDescent="0.25">
      <c r="A2856" s="181" t="s">
        <v>1564</v>
      </c>
      <c r="B2856" s="433" t="s">
        <v>857</v>
      </c>
      <c r="C2856" s="433" t="s">
        <v>1425</v>
      </c>
      <c r="D2856" s="39" t="s">
        <v>51</v>
      </c>
      <c r="E2856" s="479">
        <v>250</v>
      </c>
      <c r="F2856" s="386">
        <v>108</v>
      </c>
      <c r="G2856" s="438" t="s">
        <v>861</v>
      </c>
      <c r="H2856" s="474"/>
      <c r="I2856" s="473"/>
    </row>
    <row r="2857" spans="1:9" ht="15.75" x14ac:dyDescent="0.25">
      <c r="A2857" s="181" t="s">
        <v>1564</v>
      </c>
      <c r="B2857" s="433" t="s">
        <v>857</v>
      </c>
      <c r="C2857" s="433" t="s">
        <v>1425</v>
      </c>
      <c r="D2857" s="39" t="s">
        <v>111</v>
      </c>
      <c r="E2857" s="479">
        <v>160</v>
      </c>
      <c r="F2857" s="386">
        <v>36</v>
      </c>
      <c r="G2857" s="74"/>
      <c r="H2857" s="471"/>
      <c r="I2857" s="429"/>
    </row>
    <row r="2858" spans="1:9" ht="15.75" x14ac:dyDescent="0.25">
      <c r="A2858" s="181" t="s">
        <v>1563</v>
      </c>
      <c r="B2858" s="433" t="s">
        <v>857</v>
      </c>
      <c r="C2858" s="433" t="s">
        <v>1425</v>
      </c>
      <c r="D2858" s="39" t="s">
        <v>20</v>
      </c>
      <c r="E2858" s="479">
        <v>160</v>
      </c>
      <c r="F2858" s="386">
        <v>47</v>
      </c>
      <c r="G2858" s="74"/>
      <c r="H2858" s="471"/>
      <c r="I2858" s="429"/>
    </row>
    <row r="2859" spans="1:9" ht="15.75" x14ac:dyDescent="0.25">
      <c r="A2859" s="181" t="s">
        <v>1563</v>
      </c>
      <c r="B2859" s="433" t="s">
        <v>857</v>
      </c>
      <c r="C2859" s="433" t="s">
        <v>1425</v>
      </c>
      <c r="D2859" s="39" t="s">
        <v>96</v>
      </c>
      <c r="E2859" s="479">
        <v>100</v>
      </c>
      <c r="F2859" s="386">
        <v>70</v>
      </c>
      <c r="G2859" s="74"/>
      <c r="H2859" s="471"/>
      <c r="I2859" s="429"/>
    </row>
    <row r="2860" spans="1:9" ht="15.75" x14ac:dyDescent="0.25">
      <c r="A2860" s="181" t="s">
        <v>1563</v>
      </c>
      <c r="B2860" s="433" t="s">
        <v>857</v>
      </c>
      <c r="C2860" s="433" t="s">
        <v>1425</v>
      </c>
      <c r="D2860" s="39" t="s">
        <v>347</v>
      </c>
      <c r="E2860" s="479">
        <v>100</v>
      </c>
      <c r="F2860" s="386">
        <v>50</v>
      </c>
      <c r="G2860" s="74"/>
      <c r="H2860" s="471"/>
      <c r="I2860" s="429"/>
    </row>
    <row r="2861" spans="1:9" ht="15.75" x14ac:dyDescent="0.25">
      <c r="A2861" s="181" t="s">
        <v>1319</v>
      </c>
      <c r="B2861" s="433" t="s">
        <v>857</v>
      </c>
      <c r="C2861" s="433" t="s">
        <v>1425</v>
      </c>
      <c r="D2861" s="39" t="s">
        <v>97</v>
      </c>
      <c r="E2861" s="479">
        <v>160</v>
      </c>
      <c r="F2861" s="386">
        <v>70</v>
      </c>
      <c r="G2861" s="74"/>
      <c r="H2861" s="471"/>
      <c r="I2861" s="429"/>
    </row>
    <row r="2862" spans="1:9" ht="15.75" x14ac:dyDescent="0.25">
      <c r="A2862" s="181" t="s">
        <v>1319</v>
      </c>
      <c r="B2862" s="433" t="s">
        <v>857</v>
      </c>
      <c r="C2862" s="433" t="s">
        <v>1425</v>
      </c>
      <c r="D2862" s="39" t="s">
        <v>55</v>
      </c>
      <c r="E2862" s="479">
        <v>100</v>
      </c>
      <c r="F2862" s="386">
        <v>41</v>
      </c>
      <c r="G2862" s="74"/>
      <c r="H2862" s="471"/>
      <c r="I2862" s="429"/>
    </row>
    <row r="2863" spans="1:9" ht="15.75" x14ac:dyDescent="0.25">
      <c r="A2863" s="181" t="s">
        <v>1319</v>
      </c>
      <c r="B2863" s="433" t="s">
        <v>857</v>
      </c>
      <c r="C2863" s="433" t="s">
        <v>1425</v>
      </c>
      <c r="D2863" s="39" t="s">
        <v>115</v>
      </c>
      <c r="E2863" s="479">
        <v>250</v>
      </c>
      <c r="F2863" s="386">
        <v>130</v>
      </c>
      <c r="G2863" s="74"/>
      <c r="H2863" s="471"/>
      <c r="I2863" s="429"/>
    </row>
    <row r="2864" spans="1:9" ht="15.75" x14ac:dyDescent="0.25">
      <c r="A2864" s="181" t="s">
        <v>1319</v>
      </c>
      <c r="B2864" s="433" t="s">
        <v>857</v>
      </c>
      <c r="C2864" s="433" t="s">
        <v>1425</v>
      </c>
      <c r="D2864" s="39" t="s">
        <v>100</v>
      </c>
      <c r="E2864" s="479">
        <v>160</v>
      </c>
      <c r="F2864" s="386">
        <v>74</v>
      </c>
      <c r="G2864" s="74"/>
      <c r="H2864" s="471"/>
      <c r="I2864" s="429"/>
    </row>
    <row r="2865" spans="1:9" ht="15.75" x14ac:dyDescent="0.25">
      <c r="A2865" s="181" t="s">
        <v>1319</v>
      </c>
      <c r="B2865" s="433" t="s">
        <v>857</v>
      </c>
      <c r="C2865" s="433" t="s">
        <v>1425</v>
      </c>
      <c r="D2865" s="39" t="s">
        <v>99</v>
      </c>
      <c r="E2865" s="479">
        <v>100</v>
      </c>
      <c r="F2865" s="386">
        <v>34</v>
      </c>
      <c r="G2865" s="74"/>
      <c r="H2865" s="471"/>
      <c r="I2865" s="429"/>
    </row>
    <row r="2866" spans="1:9" ht="15.75" x14ac:dyDescent="0.25">
      <c r="A2866" s="181" t="s">
        <v>1319</v>
      </c>
      <c r="B2866" s="433" t="s">
        <v>857</v>
      </c>
      <c r="C2866" s="433" t="s">
        <v>1425</v>
      </c>
      <c r="D2866" s="39" t="s">
        <v>54</v>
      </c>
      <c r="E2866" s="479">
        <v>160</v>
      </c>
      <c r="F2866" s="386">
        <v>140</v>
      </c>
      <c r="G2866" s="74"/>
      <c r="H2866" s="471"/>
      <c r="I2866" s="429"/>
    </row>
    <row r="2867" spans="1:9" ht="22.5" customHeight="1" x14ac:dyDescent="0.25">
      <c r="A2867" s="181" t="s">
        <v>1319</v>
      </c>
      <c r="B2867" s="433" t="s">
        <v>857</v>
      </c>
      <c r="C2867" s="433" t="s">
        <v>1425</v>
      </c>
      <c r="D2867" s="39" t="s">
        <v>61</v>
      </c>
      <c r="E2867" s="479">
        <v>250</v>
      </c>
      <c r="F2867" s="386">
        <v>56</v>
      </c>
      <c r="G2867" s="438" t="s">
        <v>861</v>
      </c>
      <c r="H2867" s="474"/>
      <c r="I2867" s="473"/>
    </row>
    <row r="2868" spans="1:9" ht="15.75" x14ac:dyDescent="0.25">
      <c r="A2868" s="181" t="s">
        <v>1319</v>
      </c>
      <c r="B2868" s="433" t="s">
        <v>857</v>
      </c>
      <c r="C2868" s="433" t="s">
        <v>1425</v>
      </c>
      <c r="D2868" s="39" t="s">
        <v>71</v>
      </c>
      <c r="E2868" s="479">
        <v>160</v>
      </c>
      <c r="F2868" s="386">
        <v>60</v>
      </c>
      <c r="G2868" s="74"/>
      <c r="H2868" s="471"/>
      <c r="I2868" s="429"/>
    </row>
    <row r="2869" spans="1:9" ht="15.75" x14ac:dyDescent="0.25">
      <c r="A2869" s="181" t="s">
        <v>1319</v>
      </c>
      <c r="B2869" s="433" t="s">
        <v>857</v>
      </c>
      <c r="C2869" s="433" t="s">
        <v>1425</v>
      </c>
      <c r="D2869" s="39" t="s">
        <v>80</v>
      </c>
      <c r="E2869" s="479">
        <v>160</v>
      </c>
      <c r="F2869" s="386">
        <v>110</v>
      </c>
      <c r="G2869" s="74"/>
      <c r="H2869" s="471"/>
      <c r="I2869" s="429"/>
    </row>
    <row r="2870" spans="1:9" ht="24.75" customHeight="1" x14ac:dyDescent="0.25">
      <c r="A2870" s="181" t="s">
        <v>1560</v>
      </c>
      <c r="B2870" s="433" t="s">
        <v>857</v>
      </c>
      <c r="C2870" s="433" t="s">
        <v>1425</v>
      </c>
      <c r="D2870" s="39" t="s">
        <v>81</v>
      </c>
      <c r="E2870" s="479">
        <v>250</v>
      </c>
      <c r="F2870" s="386">
        <v>170</v>
      </c>
      <c r="G2870" s="438" t="s">
        <v>863</v>
      </c>
      <c r="H2870" s="472"/>
      <c r="I2870" s="473"/>
    </row>
    <row r="2871" spans="1:9" ht="15.75" x14ac:dyDescent="0.25">
      <c r="A2871" s="181" t="s">
        <v>1560</v>
      </c>
      <c r="B2871" s="433" t="s">
        <v>857</v>
      </c>
      <c r="C2871" s="433" t="s">
        <v>1425</v>
      </c>
      <c r="D2871" s="39" t="s">
        <v>52</v>
      </c>
      <c r="E2871" s="479">
        <v>250</v>
      </c>
      <c r="F2871" s="386">
        <v>90</v>
      </c>
      <c r="G2871" s="74"/>
      <c r="H2871" s="471"/>
      <c r="I2871" s="429"/>
    </row>
    <row r="2872" spans="1:9" ht="15.75" x14ac:dyDescent="0.25">
      <c r="A2872" s="181" t="s">
        <v>1560</v>
      </c>
      <c r="B2872" s="433" t="s">
        <v>857</v>
      </c>
      <c r="C2872" s="433" t="s">
        <v>1425</v>
      </c>
      <c r="D2872" s="39" t="s">
        <v>83</v>
      </c>
      <c r="E2872" s="479">
        <v>250</v>
      </c>
      <c r="F2872" s="386">
        <v>35</v>
      </c>
      <c r="G2872" s="74"/>
      <c r="H2872" s="471"/>
      <c r="I2872" s="429"/>
    </row>
    <row r="2873" spans="1:9" ht="15.75" x14ac:dyDescent="0.25">
      <c r="A2873" s="181" t="s">
        <v>1560</v>
      </c>
      <c r="B2873" s="433" t="s">
        <v>857</v>
      </c>
      <c r="C2873" s="433" t="s">
        <v>1425</v>
      </c>
      <c r="D2873" s="39" t="s">
        <v>98</v>
      </c>
      <c r="E2873" s="479">
        <v>400</v>
      </c>
      <c r="F2873" s="386">
        <v>142</v>
      </c>
      <c r="G2873" s="74"/>
      <c r="H2873" s="471"/>
      <c r="I2873" s="429"/>
    </row>
    <row r="2874" spans="1:9" ht="15.75" x14ac:dyDescent="0.25">
      <c r="A2874" s="181" t="s">
        <v>1560</v>
      </c>
      <c r="B2874" s="433" t="s">
        <v>857</v>
      </c>
      <c r="C2874" s="433" t="s">
        <v>1425</v>
      </c>
      <c r="D2874" s="39" t="s">
        <v>294</v>
      </c>
      <c r="E2874" s="479">
        <v>400</v>
      </c>
      <c r="F2874" s="386">
        <v>105</v>
      </c>
      <c r="G2874" s="74"/>
      <c r="H2874" s="471"/>
      <c r="I2874" s="429"/>
    </row>
    <row r="2875" spans="1:9" ht="15.75" x14ac:dyDescent="0.25">
      <c r="A2875" s="181" t="s">
        <v>1560</v>
      </c>
      <c r="B2875" s="433" t="s">
        <v>857</v>
      </c>
      <c r="C2875" s="433" t="s">
        <v>1425</v>
      </c>
      <c r="D2875" s="39" t="s">
        <v>126</v>
      </c>
      <c r="E2875" s="479">
        <v>100</v>
      </c>
      <c r="F2875" s="386">
        <v>70</v>
      </c>
      <c r="G2875" s="74"/>
      <c r="H2875" s="471"/>
      <c r="I2875" s="429"/>
    </row>
    <row r="2876" spans="1:9" ht="15.75" x14ac:dyDescent="0.25">
      <c r="A2876" s="181" t="s">
        <v>1560</v>
      </c>
      <c r="B2876" s="433" t="s">
        <v>857</v>
      </c>
      <c r="C2876" s="433" t="s">
        <v>1425</v>
      </c>
      <c r="D2876" s="39" t="s">
        <v>72</v>
      </c>
      <c r="E2876" s="479" t="s">
        <v>143</v>
      </c>
      <c r="F2876" s="386">
        <v>150</v>
      </c>
      <c r="G2876" s="74"/>
      <c r="H2876" s="471"/>
      <c r="I2876" s="429"/>
    </row>
    <row r="2877" spans="1:9" ht="15.75" x14ac:dyDescent="0.25">
      <c r="A2877" s="181" t="s">
        <v>1560</v>
      </c>
      <c r="B2877" s="433" t="s">
        <v>857</v>
      </c>
      <c r="C2877" s="433" t="s">
        <v>1425</v>
      </c>
      <c r="D2877" s="39" t="s">
        <v>348</v>
      </c>
      <c r="E2877" s="479">
        <v>250</v>
      </c>
      <c r="F2877" s="386">
        <v>54</v>
      </c>
      <c r="G2877" s="74"/>
      <c r="H2877" s="471"/>
      <c r="I2877" s="429"/>
    </row>
    <row r="2878" spans="1:9" ht="23.25" customHeight="1" x14ac:dyDescent="0.25">
      <c r="A2878" s="181" t="s">
        <v>1560</v>
      </c>
      <c r="B2878" s="433" t="s">
        <v>857</v>
      </c>
      <c r="C2878" s="433" t="s">
        <v>1425</v>
      </c>
      <c r="D2878" s="39" t="s">
        <v>108</v>
      </c>
      <c r="E2878" s="479">
        <v>250</v>
      </c>
      <c r="F2878" s="386">
        <v>62</v>
      </c>
      <c r="G2878" s="438" t="s">
        <v>859</v>
      </c>
      <c r="H2878" s="472"/>
      <c r="I2878" s="473"/>
    </row>
    <row r="2879" spans="1:9" ht="15.75" x14ac:dyDescent="0.25">
      <c r="A2879" s="181" t="s">
        <v>1560</v>
      </c>
      <c r="B2879" s="433" t="s">
        <v>857</v>
      </c>
      <c r="C2879" s="433" t="s">
        <v>1425</v>
      </c>
      <c r="D2879" s="39" t="s">
        <v>154</v>
      </c>
      <c r="E2879" s="479">
        <v>250</v>
      </c>
      <c r="F2879" s="386">
        <v>107</v>
      </c>
      <c r="G2879" s="74"/>
      <c r="H2879" s="471"/>
      <c r="I2879" s="429"/>
    </row>
    <row r="2880" spans="1:9" ht="15.75" x14ac:dyDescent="0.25">
      <c r="A2880" s="181" t="s">
        <v>1560</v>
      </c>
      <c r="B2880" s="433" t="s">
        <v>857</v>
      </c>
      <c r="C2880" s="433" t="s">
        <v>1425</v>
      </c>
      <c r="D2880" s="39" t="s">
        <v>70</v>
      </c>
      <c r="E2880" s="479">
        <v>160</v>
      </c>
      <c r="F2880" s="386">
        <v>35</v>
      </c>
      <c r="G2880" s="74"/>
      <c r="H2880" s="471"/>
      <c r="I2880" s="429"/>
    </row>
    <row r="2881" spans="1:9" ht="15.75" x14ac:dyDescent="0.25">
      <c r="A2881" s="181" t="s">
        <v>1560</v>
      </c>
      <c r="B2881" s="433" t="s">
        <v>857</v>
      </c>
      <c r="C2881" s="433" t="s">
        <v>1425</v>
      </c>
      <c r="D2881" s="39" t="s">
        <v>349</v>
      </c>
      <c r="E2881" s="479">
        <v>160</v>
      </c>
      <c r="F2881" s="386">
        <v>33</v>
      </c>
      <c r="G2881" s="74"/>
      <c r="H2881" s="471"/>
      <c r="I2881" s="429"/>
    </row>
    <row r="2882" spans="1:9" ht="15.75" x14ac:dyDescent="0.25">
      <c r="A2882" s="181" t="s">
        <v>1560</v>
      </c>
      <c r="B2882" s="433" t="s">
        <v>857</v>
      </c>
      <c r="C2882" s="433" t="s">
        <v>1425</v>
      </c>
      <c r="D2882" s="39" t="s">
        <v>81</v>
      </c>
      <c r="E2882" s="479">
        <v>160</v>
      </c>
      <c r="F2882" s="386">
        <v>29</v>
      </c>
      <c r="G2882" s="74"/>
      <c r="H2882" s="471"/>
      <c r="I2882" s="429"/>
    </row>
    <row r="2883" spans="1:9" ht="15.75" x14ac:dyDescent="0.25">
      <c r="A2883" s="181" t="s">
        <v>1560</v>
      </c>
      <c r="B2883" s="433" t="s">
        <v>857</v>
      </c>
      <c r="C2883" s="433" t="s">
        <v>1425</v>
      </c>
      <c r="D2883" s="39" t="s">
        <v>117</v>
      </c>
      <c r="E2883" s="479">
        <v>160</v>
      </c>
      <c r="F2883" s="386">
        <v>27</v>
      </c>
      <c r="G2883" s="74"/>
      <c r="H2883" s="471"/>
      <c r="I2883" s="429"/>
    </row>
    <row r="2884" spans="1:9" ht="15.75" x14ac:dyDescent="0.25">
      <c r="A2884" s="181" t="s">
        <v>1560</v>
      </c>
      <c r="B2884" s="433" t="s">
        <v>857</v>
      </c>
      <c r="C2884" s="433" t="s">
        <v>1425</v>
      </c>
      <c r="D2884" s="39" t="s">
        <v>80</v>
      </c>
      <c r="E2884" s="479">
        <v>160</v>
      </c>
      <c r="F2884" s="386">
        <v>102</v>
      </c>
      <c r="G2884" s="74"/>
      <c r="H2884" s="471"/>
      <c r="I2884" s="429"/>
    </row>
    <row r="2885" spans="1:9" ht="15.75" x14ac:dyDescent="0.25">
      <c r="A2885" s="181" t="s">
        <v>1560</v>
      </c>
      <c r="B2885" s="433" t="s">
        <v>857</v>
      </c>
      <c r="C2885" s="433" t="s">
        <v>1425</v>
      </c>
      <c r="D2885" s="39" t="s">
        <v>113</v>
      </c>
      <c r="E2885" s="479">
        <v>250</v>
      </c>
      <c r="F2885" s="386">
        <v>29</v>
      </c>
      <c r="G2885" s="74"/>
      <c r="H2885" s="471"/>
      <c r="I2885" s="429"/>
    </row>
    <row r="2886" spans="1:9" ht="15.75" x14ac:dyDescent="0.25">
      <c r="A2886" s="181" t="s">
        <v>1560</v>
      </c>
      <c r="B2886" s="433" t="s">
        <v>857</v>
      </c>
      <c r="C2886" s="433" t="s">
        <v>1425</v>
      </c>
      <c r="D2886" s="39" t="s">
        <v>350</v>
      </c>
      <c r="E2886" s="479">
        <v>25</v>
      </c>
      <c r="F2886" s="386">
        <v>15</v>
      </c>
      <c r="G2886" s="74"/>
      <c r="H2886" s="471"/>
      <c r="I2886" s="429"/>
    </row>
    <row r="2887" spans="1:9" ht="15.75" x14ac:dyDescent="0.25">
      <c r="A2887" s="181" t="s">
        <v>1560</v>
      </c>
      <c r="B2887" s="433" t="s">
        <v>857</v>
      </c>
      <c r="C2887" s="433" t="s">
        <v>1425</v>
      </c>
      <c r="D2887" s="39" t="s">
        <v>351</v>
      </c>
      <c r="E2887" s="479">
        <v>63</v>
      </c>
      <c r="F2887" s="386">
        <v>37</v>
      </c>
      <c r="G2887" s="74"/>
      <c r="H2887" s="471"/>
      <c r="I2887" s="429"/>
    </row>
    <row r="2888" spans="1:9" ht="15.75" x14ac:dyDescent="0.25">
      <c r="A2888" s="181" t="s">
        <v>1560</v>
      </c>
      <c r="B2888" s="433" t="s">
        <v>857</v>
      </c>
      <c r="C2888" s="433" t="s">
        <v>1425</v>
      </c>
      <c r="D2888" s="39" t="s">
        <v>138</v>
      </c>
      <c r="E2888" s="479">
        <v>160</v>
      </c>
      <c r="F2888" s="386">
        <v>29</v>
      </c>
      <c r="G2888" s="74"/>
      <c r="H2888" s="471"/>
      <c r="I2888" s="429"/>
    </row>
    <row r="2889" spans="1:9" ht="15.75" x14ac:dyDescent="0.25">
      <c r="A2889" s="181" t="s">
        <v>1560</v>
      </c>
      <c r="B2889" s="433" t="s">
        <v>857</v>
      </c>
      <c r="C2889" s="433" t="s">
        <v>1425</v>
      </c>
      <c r="D2889" s="39" t="s">
        <v>352</v>
      </c>
      <c r="E2889" s="479" t="s">
        <v>353</v>
      </c>
      <c r="F2889" s="386">
        <v>30</v>
      </c>
      <c r="G2889" s="74"/>
      <c r="H2889" s="471"/>
      <c r="I2889" s="429"/>
    </row>
    <row r="2890" spans="1:9" ht="15.75" x14ac:dyDescent="0.25">
      <c r="A2890" s="181" t="s">
        <v>1560</v>
      </c>
      <c r="B2890" s="433" t="s">
        <v>857</v>
      </c>
      <c r="C2890" s="433" t="s">
        <v>1425</v>
      </c>
      <c r="D2890" s="39" t="s">
        <v>91</v>
      </c>
      <c r="E2890" s="479">
        <v>160</v>
      </c>
      <c r="F2890" s="386">
        <v>23</v>
      </c>
      <c r="G2890" s="74"/>
      <c r="H2890" s="471"/>
      <c r="I2890" s="429"/>
    </row>
    <row r="2891" spans="1:9" ht="15.75" x14ac:dyDescent="0.25">
      <c r="A2891" s="181" t="s">
        <v>1560</v>
      </c>
      <c r="B2891" s="433" t="s">
        <v>857</v>
      </c>
      <c r="C2891" s="433" t="s">
        <v>1425</v>
      </c>
      <c r="D2891" s="39" t="s">
        <v>44</v>
      </c>
      <c r="E2891" s="479">
        <v>250</v>
      </c>
      <c r="F2891" s="386">
        <v>45</v>
      </c>
      <c r="G2891" s="74"/>
      <c r="H2891" s="471"/>
      <c r="I2891" s="429"/>
    </row>
    <row r="2892" spans="1:9" ht="15.75" x14ac:dyDescent="0.25">
      <c r="A2892" s="181" t="s">
        <v>1560</v>
      </c>
      <c r="B2892" s="433" t="s">
        <v>857</v>
      </c>
      <c r="C2892" s="433" t="s">
        <v>1425</v>
      </c>
      <c r="D2892" s="39" t="s">
        <v>134</v>
      </c>
      <c r="E2892" s="479">
        <v>250</v>
      </c>
      <c r="F2892" s="386">
        <v>70</v>
      </c>
      <c r="G2892" s="74"/>
      <c r="H2892" s="471"/>
      <c r="I2892" s="429"/>
    </row>
    <row r="2893" spans="1:9" ht="16.5" customHeight="1" x14ac:dyDescent="0.25">
      <c r="A2893" s="181" t="s">
        <v>1562</v>
      </c>
      <c r="B2893" s="433" t="s">
        <v>857</v>
      </c>
      <c r="C2893" s="433" t="s">
        <v>1425</v>
      </c>
      <c r="D2893" s="39" t="s">
        <v>36</v>
      </c>
      <c r="E2893" s="479">
        <v>63</v>
      </c>
      <c r="F2893" s="386">
        <v>40</v>
      </c>
      <c r="G2893" s="438" t="s">
        <v>863</v>
      </c>
      <c r="H2893" s="472"/>
      <c r="I2893" s="473"/>
    </row>
    <row r="2894" spans="1:9" ht="23.25" customHeight="1" x14ac:dyDescent="0.25">
      <c r="A2894" s="181" t="s">
        <v>1562</v>
      </c>
      <c r="B2894" s="433" t="s">
        <v>857</v>
      </c>
      <c r="C2894" s="433" t="s">
        <v>1425</v>
      </c>
      <c r="D2894" s="39" t="s">
        <v>163</v>
      </c>
      <c r="E2894" s="479">
        <v>250</v>
      </c>
      <c r="F2894" s="386">
        <v>120</v>
      </c>
      <c r="G2894" s="438" t="s">
        <v>861</v>
      </c>
      <c r="H2894" s="474"/>
      <c r="I2894" s="473"/>
    </row>
    <row r="2895" spans="1:9" ht="15.75" x14ac:dyDescent="0.25">
      <c r="A2895" s="181" t="s">
        <v>1562</v>
      </c>
      <c r="B2895" s="433" t="s">
        <v>857</v>
      </c>
      <c r="C2895" s="433" t="s">
        <v>1425</v>
      </c>
      <c r="D2895" s="39" t="s">
        <v>127</v>
      </c>
      <c r="E2895" s="479">
        <v>160</v>
      </c>
      <c r="F2895" s="386">
        <v>46</v>
      </c>
      <c r="G2895" s="74"/>
      <c r="H2895" s="471"/>
      <c r="I2895" s="429"/>
    </row>
    <row r="2896" spans="1:9" ht="15.75" x14ac:dyDescent="0.25">
      <c r="A2896" s="181" t="s">
        <v>1562</v>
      </c>
      <c r="B2896" s="433" t="s">
        <v>857</v>
      </c>
      <c r="C2896" s="433" t="s">
        <v>1425</v>
      </c>
      <c r="D2896" s="39" t="s">
        <v>137</v>
      </c>
      <c r="E2896" s="479">
        <v>250</v>
      </c>
      <c r="F2896" s="386">
        <v>78</v>
      </c>
      <c r="G2896" s="74"/>
      <c r="H2896" s="471"/>
      <c r="I2896" s="429"/>
    </row>
    <row r="2897" spans="1:9" ht="24.75" customHeight="1" x14ac:dyDescent="0.25">
      <c r="A2897" s="181" t="s">
        <v>1562</v>
      </c>
      <c r="B2897" s="433" t="s">
        <v>857</v>
      </c>
      <c r="C2897" s="433" t="s">
        <v>1425</v>
      </c>
      <c r="D2897" s="39" t="s">
        <v>141</v>
      </c>
      <c r="E2897" s="479">
        <v>160</v>
      </c>
      <c r="F2897" s="386">
        <v>27</v>
      </c>
      <c r="G2897" s="438" t="s">
        <v>861</v>
      </c>
      <c r="H2897" s="474"/>
      <c r="I2897" s="473"/>
    </row>
    <row r="2898" spans="1:9" ht="15.75" x14ac:dyDescent="0.25">
      <c r="A2898" s="181" t="s">
        <v>1562</v>
      </c>
      <c r="B2898" s="433" t="s">
        <v>857</v>
      </c>
      <c r="C2898" s="433" t="s">
        <v>1425</v>
      </c>
      <c r="D2898" s="39" t="s">
        <v>354</v>
      </c>
      <c r="E2898" s="479">
        <v>63</v>
      </c>
      <c r="F2898" s="386">
        <v>22</v>
      </c>
      <c r="G2898" s="74"/>
      <c r="H2898" s="471"/>
      <c r="I2898" s="429"/>
    </row>
    <row r="2899" spans="1:9" ht="15.75" x14ac:dyDescent="0.25">
      <c r="A2899" s="181" t="s">
        <v>1562</v>
      </c>
      <c r="B2899" s="433" t="s">
        <v>857</v>
      </c>
      <c r="C2899" s="433" t="s">
        <v>1425</v>
      </c>
      <c r="D2899" s="39" t="s">
        <v>142</v>
      </c>
      <c r="E2899" s="479">
        <v>100</v>
      </c>
      <c r="F2899" s="386">
        <v>42</v>
      </c>
      <c r="G2899" s="74"/>
      <c r="H2899" s="471"/>
      <c r="I2899" s="429"/>
    </row>
    <row r="2900" spans="1:9" ht="15.75" x14ac:dyDescent="0.25">
      <c r="A2900" s="181" t="s">
        <v>1562</v>
      </c>
      <c r="B2900" s="433" t="s">
        <v>857</v>
      </c>
      <c r="C2900" s="433" t="s">
        <v>1425</v>
      </c>
      <c r="D2900" s="39" t="s">
        <v>79</v>
      </c>
      <c r="E2900" s="479">
        <v>250</v>
      </c>
      <c r="F2900" s="386">
        <v>115</v>
      </c>
      <c r="G2900" s="74"/>
      <c r="H2900" s="471"/>
      <c r="I2900" s="429"/>
    </row>
    <row r="2901" spans="1:9" ht="15.75" x14ac:dyDescent="0.25">
      <c r="A2901" s="181" t="s">
        <v>1562</v>
      </c>
      <c r="B2901" s="433" t="s">
        <v>857</v>
      </c>
      <c r="C2901" s="433" t="s">
        <v>1425</v>
      </c>
      <c r="D2901" s="39" t="s">
        <v>46</v>
      </c>
      <c r="E2901" s="479">
        <v>60</v>
      </c>
      <c r="F2901" s="386">
        <v>40</v>
      </c>
      <c r="G2901" s="74"/>
      <c r="H2901" s="471"/>
      <c r="I2901" s="429"/>
    </row>
    <row r="2902" spans="1:9" ht="15.75" x14ac:dyDescent="0.25">
      <c r="A2902" s="181" t="s">
        <v>1562</v>
      </c>
      <c r="B2902" s="433" t="s">
        <v>857</v>
      </c>
      <c r="C2902" s="433" t="s">
        <v>1425</v>
      </c>
      <c r="D2902" s="39" t="s">
        <v>122</v>
      </c>
      <c r="E2902" s="479">
        <v>100</v>
      </c>
      <c r="F2902" s="386">
        <v>70</v>
      </c>
      <c r="G2902" s="74"/>
      <c r="H2902" s="471"/>
      <c r="I2902" s="429"/>
    </row>
    <row r="2903" spans="1:9" ht="15.75" x14ac:dyDescent="0.25">
      <c r="A2903" s="181" t="s">
        <v>1562</v>
      </c>
      <c r="B2903" s="433" t="s">
        <v>857</v>
      </c>
      <c r="C2903" s="433" t="s">
        <v>1425</v>
      </c>
      <c r="D2903" s="39" t="s">
        <v>61</v>
      </c>
      <c r="E2903" s="479">
        <v>160</v>
      </c>
      <c r="F2903" s="386">
        <v>76</v>
      </c>
      <c r="G2903" s="74"/>
      <c r="H2903" s="471"/>
      <c r="I2903" s="429"/>
    </row>
    <row r="2904" spans="1:9" ht="15.75" x14ac:dyDescent="0.25">
      <c r="A2904" s="181" t="s">
        <v>1562</v>
      </c>
      <c r="B2904" s="433" t="s">
        <v>857</v>
      </c>
      <c r="C2904" s="433" t="s">
        <v>1425</v>
      </c>
      <c r="D2904" s="39" t="s">
        <v>95</v>
      </c>
      <c r="E2904" s="479">
        <v>250</v>
      </c>
      <c r="F2904" s="386">
        <v>160</v>
      </c>
      <c r="G2904" s="74"/>
      <c r="H2904" s="471"/>
      <c r="I2904" s="429"/>
    </row>
    <row r="2905" spans="1:9" ht="22.5" customHeight="1" x14ac:dyDescent="0.25">
      <c r="A2905" s="181" t="s">
        <v>1561</v>
      </c>
      <c r="B2905" s="433" t="s">
        <v>857</v>
      </c>
      <c r="C2905" s="433" t="s">
        <v>1425</v>
      </c>
      <c r="D2905" s="39" t="s">
        <v>858</v>
      </c>
      <c r="E2905" s="479">
        <v>250</v>
      </c>
      <c r="F2905" s="386">
        <v>190</v>
      </c>
      <c r="G2905" s="438" t="s">
        <v>863</v>
      </c>
      <c r="H2905" s="472"/>
      <c r="I2905" s="473"/>
    </row>
    <row r="2906" spans="1:9" ht="15.75" x14ac:dyDescent="0.25">
      <c r="A2906" s="181" t="s">
        <v>1560</v>
      </c>
      <c r="B2906" s="433" t="s">
        <v>857</v>
      </c>
      <c r="C2906" s="433" t="s">
        <v>1425</v>
      </c>
      <c r="D2906" s="39" t="s">
        <v>105</v>
      </c>
      <c r="E2906" s="479">
        <v>63</v>
      </c>
      <c r="F2906" s="386">
        <v>40</v>
      </c>
      <c r="G2906" s="74"/>
      <c r="H2906" s="471"/>
      <c r="I2906" s="429"/>
    </row>
    <row r="2907" spans="1:9" ht="15.75" x14ac:dyDescent="0.25">
      <c r="A2907" s="181" t="s">
        <v>1560</v>
      </c>
      <c r="B2907" s="433" t="s">
        <v>857</v>
      </c>
      <c r="C2907" s="433" t="s">
        <v>1425</v>
      </c>
      <c r="D2907" s="39" t="s">
        <v>123</v>
      </c>
      <c r="E2907" s="479">
        <v>100</v>
      </c>
      <c r="F2907" s="386">
        <v>30</v>
      </c>
      <c r="G2907" s="74"/>
      <c r="H2907" s="471"/>
      <c r="I2907" s="429"/>
    </row>
    <row r="2908" spans="1:9" ht="15.75" x14ac:dyDescent="0.25">
      <c r="A2908" s="181" t="s">
        <v>1560</v>
      </c>
      <c r="B2908" s="433" t="s">
        <v>857</v>
      </c>
      <c r="C2908" s="433" t="s">
        <v>1425</v>
      </c>
      <c r="D2908" s="39" t="s">
        <v>43</v>
      </c>
      <c r="E2908" s="479" t="s">
        <v>143</v>
      </c>
      <c r="F2908" s="386">
        <v>108</v>
      </c>
      <c r="G2908" s="74"/>
      <c r="H2908" s="471"/>
      <c r="I2908" s="429"/>
    </row>
    <row r="2909" spans="1:9" ht="15.75" x14ac:dyDescent="0.25">
      <c r="A2909" s="181" t="s">
        <v>1560</v>
      </c>
      <c r="B2909" s="433" t="s">
        <v>857</v>
      </c>
      <c r="C2909" s="433" t="s">
        <v>1425</v>
      </c>
      <c r="D2909" s="39" t="s">
        <v>153</v>
      </c>
      <c r="E2909" s="479">
        <v>100</v>
      </c>
      <c r="F2909" s="386">
        <v>47</v>
      </c>
      <c r="G2909" s="74"/>
      <c r="H2909" s="471"/>
      <c r="I2909" s="429"/>
    </row>
    <row r="2910" spans="1:9" ht="15.75" x14ac:dyDescent="0.25">
      <c r="A2910" s="181" t="s">
        <v>1560</v>
      </c>
      <c r="B2910" s="433" t="s">
        <v>857</v>
      </c>
      <c r="C2910" s="433" t="s">
        <v>1425</v>
      </c>
      <c r="D2910" s="39" t="s">
        <v>68</v>
      </c>
      <c r="E2910" s="479">
        <v>160</v>
      </c>
      <c r="F2910" s="386">
        <v>32</v>
      </c>
      <c r="G2910" s="74"/>
      <c r="H2910" s="471"/>
      <c r="I2910" s="429"/>
    </row>
    <row r="2911" spans="1:9" ht="15.75" x14ac:dyDescent="0.25">
      <c r="A2911" s="181" t="s">
        <v>1560</v>
      </c>
      <c r="B2911" s="433" t="s">
        <v>857</v>
      </c>
      <c r="C2911" s="433" t="s">
        <v>1425</v>
      </c>
      <c r="D2911" s="39" t="s">
        <v>47</v>
      </c>
      <c r="E2911" s="479">
        <v>160</v>
      </c>
      <c r="F2911" s="386">
        <v>23</v>
      </c>
      <c r="G2911" s="74"/>
      <c r="H2911" s="471"/>
      <c r="I2911" s="429"/>
    </row>
    <row r="2912" spans="1:9" ht="15.75" x14ac:dyDescent="0.25">
      <c r="A2912" s="181" t="s">
        <v>1560</v>
      </c>
      <c r="B2912" s="433" t="s">
        <v>857</v>
      </c>
      <c r="C2912" s="433" t="s">
        <v>1425</v>
      </c>
      <c r="D2912" s="39" t="s">
        <v>86</v>
      </c>
      <c r="E2912" s="479">
        <v>250</v>
      </c>
      <c r="F2912" s="386">
        <v>50</v>
      </c>
      <c r="G2912" s="74"/>
      <c r="H2912" s="471"/>
      <c r="I2912" s="429"/>
    </row>
    <row r="2913" spans="1:9" ht="15.75" x14ac:dyDescent="0.25">
      <c r="A2913" s="181" t="s">
        <v>1560</v>
      </c>
      <c r="B2913" s="433" t="s">
        <v>857</v>
      </c>
      <c r="C2913" s="433" t="s">
        <v>1425</v>
      </c>
      <c r="D2913" s="39" t="s">
        <v>149</v>
      </c>
      <c r="E2913" s="479">
        <v>160</v>
      </c>
      <c r="F2913" s="386">
        <v>60</v>
      </c>
      <c r="G2913" s="74"/>
      <c r="H2913" s="471"/>
      <c r="I2913" s="429"/>
    </row>
    <row r="2914" spans="1:9" ht="21" customHeight="1" x14ac:dyDescent="0.25">
      <c r="A2914" s="181" t="s">
        <v>1560</v>
      </c>
      <c r="B2914" s="433" t="s">
        <v>857</v>
      </c>
      <c r="C2914" s="433" t="s">
        <v>1425</v>
      </c>
      <c r="D2914" s="39" t="s">
        <v>355</v>
      </c>
      <c r="E2914" s="479">
        <v>250</v>
      </c>
      <c r="F2914" s="386">
        <v>123</v>
      </c>
      <c r="G2914" s="438" t="s">
        <v>861</v>
      </c>
      <c r="H2914" s="474"/>
      <c r="I2914" s="473"/>
    </row>
    <row r="2915" spans="1:9" ht="15.75" x14ac:dyDescent="0.25">
      <c r="A2915" s="181" t="s">
        <v>1560</v>
      </c>
      <c r="B2915" s="433" t="s">
        <v>857</v>
      </c>
      <c r="C2915" s="433" t="s">
        <v>1425</v>
      </c>
      <c r="D2915" s="39" t="s">
        <v>356</v>
      </c>
      <c r="E2915" s="479">
        <v>250</v>
      </c>
      <c r="F2915" s="386">
        <v>150</v>
      </c>
      <c r="G2915" s="74"/>
      <c r="H2915" s="471"/>
      <c r="I2915" s="429"/>
    </row>
    <row r="2916" spans="1:9" ht="15.75" x14ac:dyDescent="0.25">
      <c r="A2916" s="181" t="s">
        <v>1560</v>
      </c>
      <c r="B2916" s="433" t="s">
        <v>857</v>
      </c>
      <c r="C2916" s="433" t="s">
        <v>1425</v>
      </c>
      <c r="D2916" s="39" t="s">
        <v>49</v>
      </c>
      <c r="E2916" s="479">
        <v>100</v>
      </c>
      <c r="F2916" s="386">
        <v>28</v>
      </c>
      <c r="G2916" s="74"/>
      <c r="H2916" s="471"/>
      <c r="I2916" s="429"/>
    </row>
    <row r="2917" spans="1:9" ht="19.5" customHeight="1" x14ac:dyDescent="0.25">
      <c r="A2917" s="181" t="s">
        <v>1560</v>
      </c>
      <c r="B2917" s="433" t="s">
        <v>857</v>
      </c>
      <c r="C2917" s="433" t="s">
        <v>1425</v>
      </c>
      <c r="D2917" s="39" t="s">
        <v>132</v>
      </c>
      <c r="E2917" s="479">
        <v>100</v>
      </c>
      <c r="F2917" s="386">
        <v>68</v>
      </c>
      <c r="G2917" s="438" t="s">
        <v>863</v>
      </c>
      <c r="H2917" s="472"/>
      <c r="I2917" s="473"/>
    </row>
    <row r="2918" spans="1:9" ht="15.75" x14ac:dyDescent="0.25">
      <c r="A2918" s="181" t="s">
        <v>1560</v>
      </c>
      <c r="B2918" s="433" t="s">
        <v>857</v>
      </c>
      <c r="C2918" s="433" t="s">
        <v>1425</v>
      </c>
      <c r="D2918" s="39" t="s">
        <v>39</v>
      </c>
      <c r="E2918" s="479">
        <v>100</v>
      </c>
      <c r="F2918" s="386">
        <v>44</v>
      </c>
      <c r="G2918" s="74"/>
      <c r="H2918" s="471"/>
      <c r="I2918" s="429"/>
    </row>
    <row r="2919" spans="1:9" ht="15.75" x14ac:dyDescent="0.25">
      <c r="A2919" s="181" t="s">
        <v>1560</v>
      </c>
      <c r="B2919" s="433" t="s">
        <v>857</v>
      </c>
      <c r="C2919" s="433" t="s">
        <v>1425</v>
      </c>
      <c r="D2919" s="39" t="s">
        <v>38</v>
      </c>
      <c r="E2919" s="479">
        <v>100</v>
      </c>
      <c r="F2919" s="386">
        <v>35</v>
      </c>
      <c r="G2919" s="74"/>
      <c r="H2919" s="471"/>
      <c r="I2919" s="429"/>
    </row>
    <row r="2920" spans="1:9" ht="15.75" x14ac:dyDescent="0.25">
      <c r="A2920" s="181" t="s">
        <v>1560</v>
      </c>
      <c r="B2920" s="433" t="s">
        <v>857</v>
      </c>
      <c r="C2920" s="433" t="s">
        <v>1425</v>
      </c>
      <c r="D2920" s="39" t="s">
        <v>131</v>
      </c>
      <c r="E2920" s="479">
        <v>250</v>
      </c>
      <c r="F2920" s="386">
        <v>62</v>
      </c>
      <c r="G2920" s="74"/>
      <c r="H2920" s="471"/>
      <c r="I2920" s="429"/>
    </row>
    <row r="2921" spans="1:9" ht="15.75" x14ac:dyDescent="0.25">
      <c r="A2921" s="181" t="s">
        <v>1560</v>
      </c>
      <c r="B2921" s="433" t="s">
        <v>857</v>
      </c>
      <c r="C2921" s="433" t="s">
        <v>1425</v>
      </c>
      <c r="D2921" s="39" t="s">
        <v>101</v>
      </c>
      <c r="E2921" s="479">
        <v>160</v>
      </c>
      <c r="F2921" s="386">
        <v>26</v>
      </c>
      <c r="G2921" s="74"/>
      <c r="H2921" s="471"/>
      <c r="I2921" s="429"/>
    </row>
    <row r="2922" spans="1:9" ht="15.75" x14ac:dyDescent="0.25">
      <c r="A2922" s="181" t="s">
        <v>1560</v>
      </c>
      <c r="B2922" s="433" t="s">
        <v>857</v>
      </c>
      <c r="C2922" s="433" t="s">
        <v>1425</v>
      </c>
      <c r="D2922" s="39" t="s">
        <v>133</v>
      </c>
      <c r="E2922" s="479">
        <v>63</v>
      </c>
      <c r="F2922" s="386">
        <v>38</v>
      </c>
      <c r="G2922" s="74"/>
      <c r="H2922" s="471"/>
      <c r="I2922" s="429"/>
    </row>
    <row r="2923" spans="1:9" ht="15.75" x14ac:dyDescent="0.25">
      <c r="A2923" s="181" t="s">
        <v>1559</v>
      </c>
      <c r="B2923" s="433" t="s">
        <v>857</v>
      </c>
      <c r="C2923" s="433" t="s">
        <v>1425</v>
      </c>
      <c r="D2923" s="39" t="s">
        <v>53</v>
      </c>
      <c r="E2923" s="479">
        <v>100</v>
      </c>
      <c r="F2923" s="386">
        <v>30</v>
      </c>
      <c r="G2923" s="74"/>
      <c r="H2923" s="471"/>
      <c r="I2923" s="429"/>
    </row>
    <row r="2924" spans="1:9" ht="15.75" x14ac:dyDescent="0.25">
      <c r="A2924" s="181" t="s">
        <v>1559</v>
      </c>
      <c r="B2924" s="433" t="s">
        <v>857</v>
      </c>
      <c r="C2924" s="433" t="s">
        <v>1425</v>
      </c>
      <c r="D2924" s="39" t="s">
        <v>54</v>
      </c>
      <c r="E2924" s="479">
        <v>100</v>
      </c>
      <c r="F2924" s="386">
        <v>41</v>
      </c>
      <c r="G2924" s="74"/>
      <c r="H2924" s="471"/>
      <c r="I2924" s="429"/>
    </row>
    <row r="2925" spans="1:9" ht="15.75" x14ac:dyDescent="0.25">
      <c r="A2925" s="181" t="s">
        <v>1559</v>
      </c>
      <c r="B2925" s="433" t="s">
        <v>857</v>
      </c>
      <c r="C2925" s="433" t="s">
        <v>1425</v>
      </c>
      <c r="D2925" s="39" t="s">
        <v>61</v>
      </c>
      <c r="E2925" s="479">
        <v>160</v>
      </c>
      <c r="F2925" s="386">
        <v>70</v>
      </c>
      <c r="G2925" s="74"/>
      <c r="H2925" s="471"/>
      <c r="I2925" s="429"/>
    </row>
    <row r="2926" spans="1:9" ht="15.75" x14ac:dyDescent="0.25">
      <c r="A2926" s="181" t="s">
        <v>1559</v>
      </c>
      <c r="B2926" s="433" t="s">
        <v>857</v>
      </c>
      <c r="C2926" s="433" t="s">
        <v>1425</v>
      </c>
      <c r="D2926" s="39" t="s">
        <v>55</v>
      </c>
      <c r="E2926" s="479">
        <v>160</v>
      </c>
      <c r="F2926" s="386">
        <v>46</v>
      </c>
      <c r="G2926" s="74"/>
      <c r="H2926" s="471"/>
      <c r="I2926" s="429"/>
    </row>
    <row r="2927" spans="1:9" ht="15.75" x14ac:dyDescent="0.25">
      <c r="A2927" s="181" t="s">
        <v>1559</v>
      </c>
      <c r="B2927" s="433" t="s">
        <v>857</v>
      </c>
      <c r="C2927" s="433" t="s">
        <v>1425</v>
      </c>
      <c r="D2927" s="39" t="s">
        <v>52</v>
      </c>
      <c r="E2927" s="479">
        <v>40</v>
      </c>
      <c r="F2927" s="386">
        <v>12</v>
      </c>
      <c r="G2927" s="74"/>
      <c r="H2927" s="471"/>
      <c r="I2927" s="429"/>
    </row>
    <row r="2928" spans="1:9" ht="15.75" x14ac:dyDescent="0.25">
      <c r="A2928" s="181" t="s">
        <v>1559</v>
      </c>
      <c r="B2928" s="433" t="s">
        <v>857</v>
      </c>
      <c r="C2928" s="433" t="s">
        <v>1425</v>
      </c>
      <c r="D2928" s="39" t="s">
        <v>112</v>
      </c>
      <c r="E2928" s="479">
        <v>100</v>
      </c>
      <c r="F2928" s="386">
        <v>32</v>
      </c>
      <c r="G2928" s="74"/>
      <c r="H2928" s="471"/>
      <c r="I2928" s="429"/>
    </row>
    <row r="2929" spans="1:9" ht="15.75" x14ac:dyDescent="0.25">
      <c r="A2929" s="181" t="s">
        <v>1559</v>
      </c>
      <c r="B2929" s="433" t="s">
        <v>857</v>
      </c>
      <c r="C2929" s="433" t="s">
        <v>1425</v>
      </c>
      <c r="D2929" s="39" t="s">
        <v>94</v>
      </c>
      <c r="E2929" s="479">
        <v>160</v>
      </c>
      <c r="F2929" s="386">
        <v>46</v>
      </c>
      <c r="G2929" s="74"/>
      <c r="H2929" s="471"/>
      <c r="I2929" s="429"/>
    </row>
    <row r="2930" spans="1:9" ht="15.75" x14ac:dyDescent="0.25">
      <c r="A2930" s="181" t="s">
        <v>1559</v>
      </c>
      <c r="B2930" s="433" t="s">
        <v>857</v>
      </c>
      <c r="C2930" s="433" t="s">
        <v>1425</v>
      </c>
      <c r="D2930" s="39" t="s">
        <v>93</v>
      </c>
      <c r="E2930" s="479">
        <v>250</v>
      </c>
      <c r="F2930" s="386">
        <v>91</v>
      </c>
      <c r="G2930" s="74"/>
      <c r="H2930" s="471"/>
      <c r="I2930" s="429"/>
    </row>
    <row r="2931" spans="1:9" ht="15.75" x14ac:dyDescent="0.25">
      <c r="A2931" s="181" t="s">
        <v>1559</v>
      </c>
      <c r="B2931" s="433" t="s">
        <v>857</v>
      </c>
      <c r="C2931" s="433" t="s">
        <v>1425</v>
      </c>
      <c r="D2931" s="39" t="s">
        <v>20</v>
      </c>
      <c r="E2931" s="479">
        <v>100</v>
      </c>
      <c r="F2931" s="386">
        <v>35</v>
      </c>
      <c r="G2931" s="74"/>
      <c r="H2931" s="471"/>
      <c r="I2931" s="429"/>
    </row>
    <row r="2932" spans="1:9" ht="15.75" x14ac:dyDescent="0.25">
      <c r="A2932" s="181" t="s">
        <v>1559</v>
      </c>
      <c r="B2932" s="433" t="s">
        <v>857</v>
      </c>
      <c r="C2932" s="433" t="s">
        <v>1425</v>
      </c>
      <c r="D2932" s="39" t="s">
        <v>75</v>
      </c>
      <c r="E2932" s="479">
        <v>250</v>
      </c>
      <c r="F2932" s="386">
        <v>76</v>
      </c>
      <c r="G2932" s="74"/>
      <c r="H2932" s="471"/>
      <c r="I2932" s="429"/>
    </row>
    <row r="2933" spans="1:9" ht="15.75" x14ac:dyDescent="0.25">
      <c r="A2933" s="181" t="s">
        <v>1559</v>
      </c>
      <c r="B2933" s="433" t="s">
        <v>857</v>
      </c>
      <c r="C2933" s="433" t="s">
        <v>1425</v>
      </c>
      <c r="D2933" s="39" t="s">
        <v>95</v>
      </c>
      <c r="E2933" s="479">
        <v>100</v>
      </c>
      <c r="F2933" s="386">
        <v>59</v>
      </c>
      <c r="G2933" s="74"/>
      <c r="H2933" s="471"/>
      <c r="I2933" s="429"/>
    </row>
    <row r="2934" spans="1:9" ht="22.5" customHeight="1" x14ac:dyDescent="0.25">
      <c r="A2934" s="181" t="s">
        <v>1559</v>
      </c>
      <c r="B2934" s="433" t="s">
        <v>857</v>
      </c>
      <c r="C2934" s="433" t="s">
        <v>1425</v>
      </c>
      <c r="D2934" s="39" t="s">
        <v>96</v>
      </c>
      <c r="E2934" s="479">
        <v>40</v>
      </c>
      <c r="F2934" s="386">
        <v>15</v>
      </c>
      <c r="G2934" s="438" t="s">
        <v>863</v>
      </c>
      <c r="H2934" s="472"/>
      <c r="I2934" s="473"/>
    </row>
    <row r="2935" spans="1:9" ht="15.75" x14ac:dyDescent="0.25">
      <c r="A2935" s="181" t="s">
        <v>1559</v>
      </c>
      <c r="B2935" s="433" t="s">
        <v>857</v>
      </c>
      <c r="C2935" s="433" t="s">
        <v>1425</v>
      </c>
      <c r="D2935" s="39" t="s">
        <v>97</v>
      </c>
      <c r="E2935" s="479">
        <v>100</v>
      </c>
      <c r="F2935" s="386">
        <v>62</v>
      </c>
      <c r="G2935" s="74"/>
      <c r="H2935" s="471"/>
      <c r="I2935" s="429"/>
    </row>
    <row r="2936" spans="1:9" ht="21.75" customHeight="1" x14ac:dyDescent="0.25">
      <c r="A2936" s="181" t="s">
        <v>1559</v>
      </c>
      <c r="B2936" s="433" t="s">
        <v>857</v>
      </c>
      <c r="C2936" s="433" t="s">
        <v>1425</v>
      </c>
      <c r="D2936" s="39" t="s">
        <v>133</v>
      </c>
      <c r="E2936" s="479">
        <v>63</v>
      </c>
      <c r="F2936" s="386">
        <v>28</v>
      </c>
      <c r="G2936" s="438" t="s">
        <v>859</v>
      </c>
      <c r="H2936" s="472"/>
      <c r="I2936" s="473"/>
    </row>
    <row r="2937" spans="1:9" ht="15.75" x14ac:dyDescent="0.25">
      <c r="A2937" s="181" t="s">
        <v>1559</v>
      </c>
      <c r="B2937" s="433" t="s">
        <v>857</v>
      </c>
      <c r="C2937" s="433" t="s">
        <v>1425</v>
      </c>
      <c r="D2937" s="39" t="s">
        <v>92</v>
      </c>
      <c r="E2937" s="479">
        <v>100</v>
      </c>
      <c r="F2937" s="386">
        <v>47</v>
      </c>
      <c r="G2937" s="74"/>
      <c r="H2937" s="471"/>
      <c r="I2937" s="429"/>
    </row>
    <row r="2938" spans="1:9" ht="15.75" x14ac:dyDescent="0.25">
      <c r="A2938" s="181" t="s">
        <v>1559</v>
      </c>
      <c r="B2938" s="433" t="s">
        <v>857</v>
      </c>
      <c r="C2938" s="433" t="s">
        <v>1425</v>
      </c>
      <c r="D2938" s="39" t="s">
        <v>83</v>
      </c>
      <c r="E2938" s="479">
        <v>100</v>
      </c>
      <c r="F2938" s="386">
        <v>40</v>
      </c>
      <c r="G2938" s="74"/>
      <c r="H2938" s="471"/>
      <c r="I2938" s="429"/>
    </row>
    <row r="2939" spans="1:9" ht="15.75" x14ac:dyDescent="0.25">
      <c r="A2939" s="181" t="s">
        <v>1559</v>
      </c>
      <c r="B2939" s="433" t="s">
        <v>857</v>
      </c>
      <c r="C2939" s="433" t="s">
        <v>1425</v>
      </c>
      <c r="D2939" s="39" t="s">
        <v>100</v>
      </c>
      <c r="E2939" s="479">
        <v>100</v>
      </c>
      <c r="F2939" s="386">
        <v>45</v>
      </c>
      <c r="G2939" s="74"/>
      <c r="H2939" s="471"/>
      <c r="I2939" s="429"/>
    </row>
    <row r="2940" spans="1:9" ht="18" customHeight="1" x14ac:dyDescent="0.25">
      <c r="A2940" s="181" t="s">
        <v>1559</v>
      </c>
      <c r="B2940" s="433" t="s">
        <v>857</v>
      </c>
      <c r="C2940" s="433" t="s">
        <v>1425</v>
      </c>
      <c r="D2940" s="39" t="s">
        <v>115</v>
      </c>
      <c r="E2940" s="479">
        <v>100</v>
      </c>
      <c r="F2940" s="386">
        <v>50</v>
      </c>
      <c r="G2940" s="438" t="s">
        <v>859</v>
      </c>
      <c r="H2940" s="472"/>
      <c r="I2940" s="473"/>
    </row>
    <row r="2941" spans="1:9" ht="15.75" x14ac:dyDescent="0.25">
      <c r="A2941" s="181" t="s">
        <v>1559</v>
      </c>
      <c r="B2941" s="433" t="s">
        <v>857</v>
      </c>
      <c r="C2941" s="433" t="s">
        <v>1425</v>
      </c>
      <c r="D2941" s="39" t="s">
        <v>116</v>
      </c>
      <c r="E2941" s="479">
        <v>100</v>
      </c>
      <c r="F2941" s="386">
        <v>66</v>
      </c>
      <c r="G2941" s="74"/>
      <c r="H2941" s="471"/>
      <c r="I2941" s="429"/>
    </row>
    <row r="2942" spans="1:9" ht="15.75" x14ac:dyDescent="0.25">
      <c r="A2942" s="181" t="s">
        <v>1558</v>
      </c>
      <c r="B2942" s="433" t="s">
        <v>857</v>
      </c>
      <c r="C2942" s="433" t="s">
        <v>1425</v>
      </c>
      <c r="D2942" s="39" t="s">
        <v>46</v>
      </c>
      <c r="E2942" s="479">
        <v>160</v>
      </c>
      <c r="F2942" s="386">
        <v>87</v>
      </c>
      <c r="G2942" s="74"/>
      <c r="H2942" s="471"/>
      <c r="I2942" s="429"/>
    </row>
    <row r="2943" spans="1:9" ht="19.5" customHeight="1" x14ac:dyDescent="0.25">
      <c r="A2943" s="181" t="s">
        <v>1558</v>
      </c>
      <c r="B2943" s="433" t="s">
        <v>857</v>
      </c>
      <c r="C2943" s="433" t="s">
        <v>1425</v>
      </c>
      <c r="D2943" s="39" t="s">
        <v>53</v>
      </c>
      <c r="E2943" s="479">
        <v>63</v>
      </c>
      <c r="F2943" s="386">
        <v>25</v>
      </c>
      <c r="G2943" s="438" t="s">
        <v>859</v>
      </c>
      <c r="H2943" s="472"/>
      <c r="I2943" s="473"/>
    </row>
    <row r="2944" spans="1:9" ht="15.75" x14ac:dyDescent="0.25">
      <c r="A2944" s="181" t="s">
        <v>1558</v>
      </c>
      <c r="B2944" s="433" t="s">
        <v>857</v>
      </c>
      <c r="C2944" s="433" t="s">
        <v>1425</v>
      </c>
      <c r="D2944" s="39" t="s">
        <v>51</v>
      </c>
      <c r="E2944" s="479">
        <v>63</v>
      </c>
      <c r="F2944" s="386">
        <v>12</v>
      </c>
      <c r="G2944" s="74"/>
      <c r="H2944" s="471"/>
      <c r="I2944" s="429"/>
    </row>
    <row r="2945" spans="1:9" ht="15.75" x14ac:dyDescent="0.25">
      <c r="A2945" s="181" t="s">
        <v>1557</v>
      </c>
      <c r="B2945" s="433" t="s">
        <v>857</v>
      </c>
      <c r="C2945" s="433" t="s">
        <v>1425</v>
      </c>
      <c r="D2945" s="39" t="s">
        <v>37</v>
      </c>
      <c r="E2945" s="479">
        <v>250</v>
      </c>
      <c r="F2945" s="386">
        <v>70</v>
      </c>
      <c r="G2945" s="74"/>
      <c r="H2945" s="471"/>
      <c r="I2945" s="429"/>
    </row>
    <row r="2946" spans="1:9" ht="15.75" x14ac:dyDescent="0.25">
      <c r="A2946" s="181" t="s">
        <v>1556</v>
      </c>
      <c r="B2946" s="433" t="s">
        <v>857</v>
      </c>
      <c r="C2946" s="433" t="s">
        <v>1425</v>
      </c>
      <c r="D2946" s="39" t="s">
        <v>76</v>
      </c>
      <c r="E2946" s="479">
        <v>63</v>
      </c>
      <c r="F2946" s="386">
        <v>50</v>
      </c>
      <c r="G2946" s="74"/>
      <c r="H2946" s="471"/>
      <c r="I2946" s="429"/>
    </row>
    <row r="2947" spans="1:9" ht="20.25" customHeight="1" x14ac:dyDescent="0.25">
      <c r="A2947" s="181" t="s">
        <v>1555</v>
      </c>
      <c r="B2947" s="433" t="s">
        <v>857</v>
      </c>
      <c r="C2947" s="433" t="s">
        <v>1425</v>
      </c>
      <c r="D2947" s="39" t="s">
        <v>113</v>
      </c>
      <c r="E2947" s="479">
        <v>100</v>
      </c>
      <c r="F2947" s="386">
        <v>76</v>
      </c>
      <c r="G2947" s="438" t="s">
        <v>859</v>
      </c>
      <c r="H2947" s="472"/>
      <c r="I2947" s="473"/>
    </row>
    <row r="2948" spans="1:9" ht="15.75" x14ac:dyDescent="0.25">
      <c r="A2948" s="181" t="s">
        <v>1554</v>
      </c>
      <c r="B2948" s="433" t="s">
        <v>857</v>
      </c>
      <c r="C2948" s="433" t="s">
        <v>1425</v>
      </c>
      <c r="D2948" s="39" t="s">
        <v>36</v>
      </c>
      <c r="E2948" s="479">
        <v>63</v>
      </c>
      <c r="F2948" s="386">
        <v>50</v>
      </c>
      <c r="G2948" s="74"/>
      <c r="H2948" s="471"/>
      <c r="I2948" s="429"/>
    </row>
    <row r="2949" spans="1:9" ht="15.75" x14ac:dyDescent="0.25">
      <c r="A2949" s="181" t="s">
        <v>1554</v>
      </c>
      <c r="B2949" s="433" t="s">
        <v>857</v>
      </c>
      <c r="C2949" s="433" t="s">
        <v>1425</v>
      </c>
      <c r="D2949" s="39" t="s">
        <v>113</v>
      </c>
      <c r="E2949" s="479">
        <v>25</v>
      </c>
      <c r="F2949" s="386">
        <v>13</v>
      </c>
      <c r="G2949" s="74"/>
      <c r="H2949" s="471"/>
      <c r="I2949" s="429"/>
    </row>
    <row r="2950" spans="1:9" ht="15.75" x14ac:dyDescent="0.25">
      <c r="A2950" s="181" t="s">
        <v>1554</v>
      </c>
      <c r="B2950" s="433" t="s">
        <v>857</v>
      </c>
      <c r="C2950" s="433" t="s">
        <v>1425</v>
      </c>
      <c r="D2950" s="39" t="s">
        <v>82</v>
      </c>
      <c r="E2950" s="479">
        <v>100</v>
      </c>
      <c r="F2950" s="386">
        <v>45</v>
      </c>
      <c r="G2950" s="74"/>
      <c r="H2950" s="471"/>
      <c r="I2950" s="429"/>
    </row>
    <row r="2951" spans="1:9" ht="15.75" x14ac:dyDescent="0.25">
      <c r="A2951" s="181" t="s">
        <v>1554</v>
      </c>
      <c r="B2951" s="433" t="s">
        <v>857</v>
      </c>
      <c r="C2951" s="433" t="s">
        <v>1425</v>
      </c>
      <c r="D2951" s="39" t="s">
        <v>100</v>
      </c>
      <c r="E2951" s="479">
        <v>100</v>
      </c>
      <c r="F2951" s="386">
        <v>40</v>
      </c>
      <c r="G2951" s="74"/>
      <c r="H2951" s="471"/>
      <c r="I2951" s="429"/>
    </row>
    <row r="2952" spans="1:9" ht="15.75" x14ac:dyDescent="0.25">
      <c r="A2952" s="181" t="s">
        <v>1554</v>
      </c>
      <c r="B2952" s="433" t="s">
        <v>857</v>
      </c>
      <c r="C2952" s="433" t="s">
        <v>1425</v>
      </c>
      <c r="D2952" s="39" t="s">
        <v>98</v>
      </c>
      <c r="E2952" s="479">
        <v>100</v>
      </c>
      <c r="F2952" s="386">
        <v>39</v>
      </c>
      <c r="G2952" s="74"/>
      <c r="H2952" s="471"/>
      <c r="I2952" s="429"/>
    </row>
    <row r="2953" spans="1:9" ht="15.75" x14ac:dyDescent="0.25">
      <c r="A2953" s="181" t="s">
        <v>1554</v>
      </c>
      <c r="B2953" s="433" t="s">
        <v>857</v>
      </c>
      <c r="C2953" s="433" t="s">
        <v>1425</v>
      </c>
      <c r="D2953" s="39" t="s">
        <v>53</v>
      </c>
      <c r="E2953" s="479">
        <v>100</v>
      </c>
      <c r="F2953" s="386">
        <v>80</v>
      </c>
      <c r="G2953" s="74"/>
      <c r="H2953" s="471"/>
      <c r="I2953" s="429"/>
    </row>
    <row r="2954" spans="1:9" ht="15.75" x14ac:dyDescent="0.25">
      <c r="A2954" s="181" t="s">
        <v>1554</v>
      </c>
      <c r="B2954" s="433" t="s">
        <v>857</v>
      </c>
      <c r="C2954" s="433" t="s">
        <v>1425</v>
      </c>
      <c r="D2954" s="39" t="s">
        <v>95</v>
      </c>
      <c r="E2954" s="479">
        <v>100</v>
      </c>
      <c r="F2954" s="386">
        <v>60</v>
      </c>
      <c r="G2954" s="74"/>
      <c r="H2954" s="471"/>
      <c r="I2954" s="429"/>
    </row>
    <row r="2955" spans="1:9" ht="15.75" x14ac:dyDescent="0.25">
      <c r="A2955" s="181" t="s">
        <v>1554</v>
      </c>
      <c r="B2955" s="433" t="s">
        <v>857</v>
      </c>
      <c r="C2955" s="433" t="s">
        <v>1425</v>
      </c>
      <c r="D2955" s="39" t="s">
        <v>52</v>
      </c>
      <c r="E2955" s="479">
        <v>63</v>
      </c>
      <c r="F2955" s="386">
        <v>20</v>
      </c>
      <c r="G2955" s="74"/>
      <c r="H2955" s="471"/>
      <c r="I2955" s="429"/>
    </row>
    <row r="2956" spans="1:9" ht="15.75" x14ac:dyDescent="0.25">
      <c r="A2956" s="181" t="s">
        <v>1554</v>
      </c>
      <c r="B2956" s="433" t="s">
        <v>857</v>
      </c>
      <c r="C2956" s="433" t="s">
        <v>1425</v>
      </c>
      <c r="D2956" s="39" t="s">
        <v>36</v>
      </c>
      <c r="E2956" s="479">
        <v>100</v>
      </c>
      <c r="F2956" s="386">
        <v>50</v>
      </c>
      <c r="G2956" s="74"/>
      <c r="H2956" s="471"/>
      <c r="I2956" s="429"/>
    </row>
    <row r="2957" spans="1:9" ht="15.75" x14ac:dyDescent="0.25">
      <c r="A2957" s="181" t="s">
        <v>1554</v>
      </c>
      <c r="B2957" s="433" t="s">
        <v>857</v>
      </c>
      <c r="C2957" s="433" t="s">
        <v>1425</v>
      </c>
      <c r="D2957" s="39" t="s">
        <v>94</v>
      </c>
      <c r="E2957" s="479">
        <v>250</v>
      </c>
      <c r="F2957" s="386">
        <v>60</v>
      </c>
      <c r="G2957" s="74"/>
      <c r="H2957" s="471"/>
      <c r="I2957" s="429"/>
    </row>
    <row r="2958" spans="1:9" ht="15.75" x14ac:dyDescent="0.25">
      <c r="A2958" s="181" t="s">
        <v>1554</v>
      </c>
      <c r="B2958" s="433" t="s">
        <v>857</v>
      </c>
      <c r="C2958" s="433" t="s">
        <v>1425</v>
      </c>
      <c r="D2958" s="39" t="s">
        <v>93</v>
      </c>
      <c r="E2958" s="479">
        <v>250</v>
      </c>
      <c r="F2958" s="386">
        <v>70</v>
      </c>
      <c r="G2958" s="74"/>
      <c r="H2958" s="471"/>
      <c r="I2958" s="429"/>
    </row>
    <row r="2959" spans="1:9" ht="15.75" x14ac:dyDescent="0.25">
      <c r="A2959" s="181" t="s">
        <v>1554</v>
      </c>
      <c r="B2959" s="433" t="s">
        <v>857</v>
      </c>
      <c r="C2959" s="433" t="s">
        <v>1425</v>
      </c>
      <c r="D2959" s="39" t="s">
        <v>111</v>
      </c>
      <c r="E2959" s="479">
        <v>160</v>
      </c>
      <c r="F2959" s="386">
        <v>66</v>
      </c>
      <c r="G2959" s="74"/>
      <c r="H2959" s="471"/>
      <c r="I2959" s="429"/>
    </row>
    <row r="2960" spans="1:9" ht="15.75" x14ac:dyDescent="0.25">
      <c r="A2960" s="181" t="s">
        <v>1554</v>
      </c>
      <c r="B2960" s="433" t="s">
        <v>857</v>
      </c>
      <c r="C2960" s="433" t="s">
        <v>1425</v>
      </c>
      <c r="D2960" s="39" t="s">
        <v>20</v>
      </c>
      <c r="E2960" s="479">
        <v>160</v>
      </c>
      <c r="F2960" s="386">
        <v>70</v>
      </c>
      <c r="G2960" s="74"/>
      <c r="H2960" s="471"/>
      <c r="I2960" s="429"/>
    </row>
    <row r="2961" spans="1:9" ht="15.75" x14ac:dyDescent="0.25">
      <c r="A2961" s="181" t="s">
        <v>1553</v>
      </c>
      <c r="B2961" s="433" t="s">
        <v>857</v>
      </c>
      <c r="C2961" s="433" t="s">
        <v>1425</v>
      </c>
      <c r="D2961" s="39" t="s">
        <v>59</v>
      </c>
      <c r="E2961" s="479">
        <v>100</v>
      </c>
      <c r="F2961" s="386">
        <v>52</v>
      </c>
      <c r="G2961" s="74"/>
      <c r="H2961" s="471"/>
      <c r="I2961" s="429"/>
    </row>
    <row r="2962" spans="1:9" ht="15.75" x14ac:dyDescent="0.25">
      <c r="A2962" s="181" t="s">
        <v>1553</v>
      </c>
      <c r="B2962" s="433" t="s">
        <v>857</v>
      </c>
      <c r="C2962" s="433" t="s">
        <v>1425</v>
      </c>
      <c r="D2962" s="39" t="s">
        <v>51</v>
      </c>
      <c r="E2962" s="479">
        <v>63</v>
      </c>
      <c r="F2962" s="386">
        <v>10</v>
      </c>
      <c r="G2962" s="74"/>
      <c r="H2962" s="471"/>
      <c r="I2962" s="429"/>
    </row>
    <row r="2963" spans="1:9" ht="15.75" x14ac:dyDescent="0.25">
      <c r="A2963" s="181" t="s">
        <v>1553</v>
      </c>
      <c r="B2963" s="433" t="s">
        <v>857</v>
      </c>
      <c r="C2963" s="433" t="s">
        <v>1425</v>
      </c>
      <c r="D2963" s="39" t="s">
        <v>112</v>
      </c>
      <c r="E2963" s="479">
        <v>160</v>
      </c>
      <c r="F2963" s="386">
        <v>50</v>
      </c>
      <c r="G2963" s="74"/>
      <c r="H2963" s="471"/>
      <c r="I2963" s="429"/>
    </row>
    <row r="2964" spans="1:9" ht="20.25" customHeight="1" x14ac:dyDescent="0.25">
      <c r="A2964" s="181" t="s">
        <v>1553</v>
      </c>
      <c r="B2964" s="433" t="s">
        <v>857</v>
      </c>
      <c r="C2964" s="433" t="s">
        <v>1425</v>
      </c>
      <c r="D2964" s="39" t="s">
        <v>92</v>
      </c>
      <c r="E2964" s="479">
        <v>250</v>
      </c>
      <c r="F2964" s="386">
        <v>60</v>
      </c>
      <c r="G2964" s="438" t="s">
        <v>861</v>
      </c>
      <c r="H2964" s="474"/>
      <c r="I2964" s="473"/>
    </row>
    <row r="2965" spans="1:9" ht="15.75" x14ac:dyDescent="0.25">
      <c r="A2965" s="181" t="s">
        <v>1553</v>
      </c>
      <c r="B2965" s="433" t="s">
        <v>857</v>
      </c>
      <c r="C2965" s="433" t="s">
        <v>1425</v>
      </c>
      <c r="D2965" s="39" t="s">
        <v>75</v>
      </c>
      <c r="E2965" s="479">
        <v>250</v>
      </c>
      <c r="F2965" s="386">
        <v>70</v>
      </c>
      <c r="G2965" s="74"/>
      <c r="H2965" s="471"/>
      <c r="I2965" s="429"/>
    </row>
    <row r="2966" spans="1:9" ht="15.75" x14ac:dyDescent="0.25">
      <c r="A2966" s="181" t="s">
        <v>1552</v>
      </c>
      <c r="B2966" s="433" t="s">
        <v>857</v>
      </c>
      <c r="C2966" s="433" t="s">
        <v>1425</v>
      </c>
      <c r="D2966" s="39" t="s">
        <v>76</v>
      </c>
      <c r="E2966" s="479">
        <v>160</v>
      </c>
      <c r="F2966" s="386">
        <v>39</v>
      </c>
      <c r="G2966" s="74"/>
      <c r="H2966" s="471"/>
      <c r="I2966" s="429"/>
    </row>
    <row r="2967" spans="1:9" ht="15.75" x14ac:dyDescent="0.25">
      <c r="A2967" s="181" t="s">
        <v>1552</v>
      </c>
      <c r="B2967" s="433" t="s">
        <v>857</v>
      </c>
      <c r="C2967" s="433" t="s">
        <v>1425</v>
      </c>
      <c r="D2967" s="39" t="s">
        <v>94</v>
      </c>
      <c r="E2967" s="479">
        <v>160</v>
      </c>
      <c r="F2967" s="386">
        <v>42</v>
      </c>
      <c r="G2967" s="74"/>
      <c r="H2967" s="471"/>
      <c r="I2967" s="429"/>
    </row>
    <row r="2968" spans="1:9" ht="15.75" x14ac:dyDescent="0.25">
      <c r="A2968" s="181" t="s">
        <v>1551</v>
      </c>
      <c r="B2968" s="433" t="s">
        <v>857</v>
      </c>
      <c r="C2968" s="433" t="s">
        <v>1425</v>
      </c>
      <c r="D2968" s="39" t="s">
        <v>93</v>
      </c>
      <c r="E2968" s="479">
        <v>160</v>
      </c>
      <c r="F2968" s="386">
        <v>43</v>
      </c>
      <c r="G2968" s="74"/>
      <c r="H2968" s="471"/>
      <c r="I2968" s="429"/>
    </row>
    <row r="2969" spans="1:9" ht="15.75" x14ac:dyDescent="0.25">
      <c r="A2969" s="181" t="s">
        <v>1551</v>
      </c>
      <c r="B2969" s="433" t="s">
        <v>857</v>
      </c>
      <c r="C2969" s="433" t="s">
        <v>1425</v>
      </c>
      <c r="D2969" s="39" t="s">
        <v>92</v>
      </c>
      <c r="E2969" s="479">
        <v>160</v>
      </c>
      <c r="F2969" s="386">
        <v>80</v>
      </c>
      <c r="G2969" s="74"/>
      <c r="H2969" s="471"/>
      <c r="I2969" s="429"/>
    </row>
    <row r="2970" spans="1:9" ht="22.5" customHeight="1" x14ac:dyDescent="0.25">
      <c r="A2970" s="181" t="s">
        <v>1551</v>
      </c>
      <c r="B2970" s="433" t="s">
        <v>857</v>
      </c>
      <c r="C2970" s="433" t="s">
        <v>1425</v>
      </c>
      <c r="D2970" s="39" t="s">
        <v>20</v>
      </c>
      <c r="E2970" s="479">
        <v>100</v>
      </c>
      <c r="F2970" s="386">
        <v>31</v>
      </c>
      <c r="G2970" s="438" t="s">
        <v>859</v>
      </c>
      <c r="H2970" s="472"/>
      <c r="I2970" s="473"/>
    </row>
    <row r="2971" spans="1:9" ht="18" customHeight="1" x14ac:dyDescent="0.25">
      <c r="A2971" s="181" t="s">
        <v>1551</v>
      </c>
      <c r="B2971" s="433" t="s">
        <v>857</v>
      </c>
      <c r="C2971" s="433" t="s">
        <v>1425</v>
      </c>
      <c r="D2971" s="39" t="s">
        <v>75</v>
      </c>
      <c r="E2971" s="479">
        <v>100</v>
      </c>
      <c r="F2971" s="386">
        <v>37</v>
      </c>
      <c r="G2971" s="438" t="s">
        <v>864</v>
      </c>
      <c r="H2971" s="472"/>
      <c r="I2971" s="473"/>
    </row>
    <row r="2972" spans="1:9" ht="15.75" x14ac:dyDescent="0.25">
      <c r="A2972" s="181" t="s">
        <v>1550</v>
      </c>
      <c r="B2972" s="433" t="s">
        <v>857</v>
      </c>
      <c r="C2972" s="433" t="s">
        <v>1425</v>
      </c>
      <c r="D2972" s="39" t="s">
        <v>59</v>
      </c>
      <c r="E2972" s="479">
        <v>60</v>
      </c>
      <c r="F2972" s="386">
        <v>25</v>
      </c>
      <c r="G2972" s="74"/>
      <c r="H2972" s="471"/>
      <c r="I2972" s="429"/>
    </row>
    <row r="2973" spans="1:9" ht="15.75" x14ac:dyDescent="0.25">
      <c r="A2973" s="181" t="s">
        <v>1550</v>
      </c>
      <c r="B2973" s="433" t="s">
        <v>857</v>
      </c>
      <c r="C2973" s="433" t="s">
        <v>1425</v>
      </c>
      <c r="D2973" s="39" t="s">
        <v>55</v>
      </c>
      <c r="E2973" s="479">
        <v>160</v>
      </c>
      <c r="F2973" s="386">
        <v>45</v>
      </c>
      <c r="G2973" s="74"/>
      <c r="H2973" s="471"/>
      <c r="I2973" s="429"/>
    </row>
    <row r="2974" spans="1:9" ht="15.75" x14ac:dyDescent="0.25">
      <c r="A2974" s="181" t="s">
        <v>1550</v>
      </c>
      <c r="B2974" s="433" t="s">
        <v>857</v>
      </c>
      <c r="C2974" s="433" t="s">
        <v>1425</v>
      </c>
      <c r="D2974" s="39" t="s">
        <v>111</v>
      </c>
      <c r="E2974" s="479">
        <v>250</v>
      </c>
      <c r="F2974" s="386">
        <v>62</v>
      </c>
      <c r="G2974" s="74"/>
      <c r="H2974" s="471"/>
      <c r="I2974" s="429"/>
    </row>
    <row r="2975" spans="1:9" ht="15.75" x14ac:dyDescent="0.25">
      <c r="A2975" s="181" t="s">
        <v>1550</v>
      </c>
      <c r="B2975" s="433" t="s">
        <v>857</v>
      </c>
      <c r="C2975" s="433" t="s">
        <v>1425</v>
      </c>
      <c r="D2975" s="39" t="s">
        <v>20</v>
      </c>
      <c r="E2975" s="479">
        <v>100</v>
      </c>
      <c r="F2975" s="386">
        <v>32</v>
      </c>
      <c r="G2975" s="440"/>
      <c r="H2975" s="472"/>
      <c r="I2975" s="473"/>
    </row>
    <row r="2976" spans="1:9" ht="21" customHeight="1" x14ac:dyDescent="0.25">
      <c r="A2976" s="181" t="s">
        <v>1549</v>
      </c>
      <c r="B2976" s="433" t="s">
        <v>857</v>
      </c>
      <c r="C2976" s="433" t="s">
        <v>1425</v>
      </c>
      <c r="D2976" s="39" t="s">
        <v>114</v>
      </c>
      <c r="E2976" s="479">
        <v>160</v>
      </c>
      <c r="F2976" s="386">
        <v>22</v>
      </c>
      <c r="G2976" s="438" t="s">
        <v>861</v>
      </c>
      <c r="H2976" s="474"/>
      <c r="I2976" s="473"/>
    </row>
    <row r="2977" spans="1:9" ht="15.75" x14ac:dyDescent="0.25">
      <c r="A2977" s="181" t="s">
        <v>1548</v>
      </c>
      <c r="B2977" s="433" t="s">
        <v>857</v>
      </c>
      <c r="C2977" s="433" t="s">
        <v>1425</v>
      </c>
      <c r="D2977" s="39" t="s">
        <v>53</v>
      </c>
      <c r="E2977" s="479">
        <v>250</v>
      </c>
      <c r="F2977" s="386">
        <v>140</v>
      </c>
      <c r="G2977" s="74"/>
      <c r="H2977" s="471"/>
      <c r="I2977" s="429"/>
    </row>
    <row r="2978" spans="1:9" ht="15.75" x14ac:dyDescent="0.25">
      <c r="A2978" s="181" t="s">
        <v>1548</v>
      </c>
      <c r="B2978" s="433" t="s">
        <v>857</v>
      </c>
      <c r="C2978" s="433" t="s">
        <v>1425</v>
      </c>
      <c r="D2978" s="39" t="s">
        <v>98</v>
      </c>
      <c r="E2978" s="479">
        <v>100</v>
      </c>
      <c r="F2978" s="386">
        <v>60</v>
      </c>
      <c r="G2978" s="74"/>
      <c r="H2978" s="471"/>
      <c r="I2978" s="429"/>
    </row>
    <row r="2979" spans="1:9" ht="17.25" customHeight="1" x14ac:dyDescent="0.25">
      <c r="A2979" s="181" t="s">
        <v>1548</v>
      </c>
      <c r="B2979" s="433" t="s">
        <v>857</v>
      </c>
      <c r="C2979" s="433" t="s">
        <v>1425</v>
      </c>
      <c r="D2979" s="39" t="s">
        <v>36</v>
      </c>
      <c r="E2979" s="479">
        <v>250</v>
      </c>
      <c r="F2979" s="386">
        <v>60</v>
      </c>
      <c r="G2979" s="438" t="s">
        <v>861</v>
      </c>
      <c r="H2979" s="474"/>
      <c r="I2979" s="473"/>
    </row>
    <row r="2980" spans="1:9" ht="15.75" x14ac:dyDescent="0.25">
      <c r="A2980" s="181" t="s">
        <v>1547</v>
      </c>
      <c r="B2980" s="433" t="s">
        <v>857</v>
      </c>
      <c r="C2980" s="433" t="s">
        <v>1425</v>
      </c>
      <c r="D2980" s="39" t="s">
        <v>77</v>
      </c>
      <c r="E2980" s="479">
        <v>160</v>
      </c>
      <c r="F2980" s="386">
        <v>44</v>
      </c>
      <c r="G2980" s="74"/>
      <c r="H2980" s="471"/>
      <c r="I2980" s="429"/>
    </row>
    <row r="2981" spans="1:9" ht="15.75" x14ac:dyDescent="0.25">
      <c r="A2981" s="181" t="s">
        <v>1547</v>
      </c>
      <c r="B2981" s="433" t="s">
        <v>857</v>
      </c>
      <c r="C2981" s="433" t="s">
        <v>1425</v>
      </c>
      <c r="D2981" s="39" t="s">
        <v>122</v>
      </c>
      <c r="E2981" s="479">
        <v>160</v>
      </c>
      <c r="F2981" s="386">
        <v>70</v>
      </c>
      <c r="G2981" s="74"/>
      <c r="H2981" s="471"/>
      <c r="I2981" s="429"/>
    </row>
    <row r="2982" spans="1:9" ht="15.75" x14ac:dyDescent="0.25">
      <c r="A2982" s="181" t="s">
        <v>1547</v>
      </c>
      <c r="B2982" s="433" t="s">
        <v>857</v>
      </c>
      <c r="C2982" s="433" t="s">
        <v>1425</v>
      </c>
      <c r="D2982" s="39" t="s">
        <v>55</v>
      </c>
      <c r="E2982" s="479">
        <v>100</v>
      </c>
      <c r="F2982" s="386">
        <v>33</v>
      </c>
      <c r="G2982" s="74"/>
      <c r="H2982" s="471"/>
      <c r="I2982" s="429"/>
    </row>
    <row r="2983" spans="1:9" ht="15.75" x14ac:dyDescent="0.25">
      <c r="A2983" s="181" t="s">
        <v>1547</v>
      </c>
      <c r="B2983" s="433" t="s">
        <v>857</v>
      </c>
      <c r="C2983" s="433" t="s">
        <v>1425</v>
      </c>
      <c r="D2983" s="39" t="s">
        <v>71</v>
      </c>
      <c r="E2983" s="479">
        <v>100</v>
      </c>
      <c r="F2983" s="386">
        <v>80</v>
      </c>
      <c r="G2983" s="74"/>
      <c r="H2983" s="471"/>
      <c r="I2983" s="429"/>
    </row>
    <row r="2984" spans="1:9" ht="15.75" x14ac:dyDescent="0.25">
      <c r="A2984" s="181" t="s">
        <v>1547</v>
      </c>
      <c r="B2984" s="433" t="s">
        <v>857</v>
      </c>
      <c r="C2984" s="433" t="s">
        <v>1425</v>
      </c>
      <c r="D2984" s="39" t="s">
        <v>79</v>
      </c>
      <c r="E2984" s="479" t="s">
        <v>143</v>
      </c>
      <c r="F2984" s="386">
        <v>600</v>
      </c>
      <c r="G2984" s="74"/>
      <c r="H2984" s="471"/>
      <c r="I2984" s="429"/>
    </row>
    <row r="2985" spans="1:9" ht="15.75" x14ac:dyDescent="0.25">
      <c r="A2985" s="181" t="s">
        <v>1545</v>
      </c>
      <c r="B2985" s="433" t="s">
        <v>857</v>
      </c>
      <c r="C2985" s="433" t="s">
        <v>1425</v>
      </c>
      <c r="D2985" s="39" t="s">
        <v>59</v>
      </c>
      <c r="E2985" s="479">
        <v>160</v>
      </c>
      <c r="F2985" s="386">
        <v>39</v>
      </c>
      <c r="G2985" s="74"/>
      <c r="H2985" s="471"/>
      <c r="I2985" s="429"/>
    </row>
    <row r="2986" spans="1:9" ht="18" customHeight="1" x14ac:dyDescent="0.25">
      <c r="A2986" s="181" t="s">
        <v>1545</v>
      </c>
      <c r="B2986" s="433" t="s">
        <v>857</v>
      </c>
      <c r="C2986" s="433" t="s">
        <v>1425</v>
      </c>
      <c r="D2986" s="39" t="s">
        <v>114</v>
      </c>
      <c r="E2986" s="479">
        <v>100</v>
      </c>
      <c r="F2986" s="386">
        <v>25</v>
      </c>
      <c r="G2986" s="438" t="s">
        <v>861</v>
      </c>
      <c r="H2986" s="474"/>
      <c r="I2986" s="473"/>
    </row>
    <row r="2987" spans="1:9" ht="15.75" x14ac:dyDescent="0.25">
      <c r="A2987" s="181" t="s">
        <v>1545</v>
      </c>
      <c r="B2987" s="433" t="s">
        <v>857</v>
      </c>
      <c r="C2987" s="433" t="s">
        <v>1425</v>
      </c>
      <c r="D2987" s="39" t="s">
        <v>100</v>
      </c>
      <c r="E2987" s="479">
        <v>160</v>
      </c>
      <c r="F2987" s="386">
        <v>52</v>
      </c>
      <c r="G2987" s="74"/>
      <c r="H2987" s="471"/>
      <c r="I2987" s="429"/>
    </row>
    <row r="2988" spans="1:9" ht="15.75" x14ac:dyDescent="0.25">
      <c r="A2988" s="181" t="s">
        <v>1546</v>
      </c>
      <c r="B2988" s="433" t="s">
        <v>857</v>
      </c>
      <c r="C2988" s="433" t="s">
        <v>1425</v>
      </c>
      <c r="D2988" s="39" t="s">
        <v>76</v>
      </c>
      <c r="E2988" s="479">
        <v>63</v>
      </c>
      <c r="F2988" s="386">
        <v>21</v>
      </c>
      <c r="G2988" s="74"/>
      <c r="H2988" s="471"/>
      <c r="I2988" s="429"/>
    </row>
    <row r="2989" spans="1:9" ht="16.5" customHeight="1" x14ac:dyDescent="0.25">
      <c r="A2989" s="181" t="s">
        <v>1545</v>
      </c>
      <c r="B2989" s="433" t="s">
        <v>857</v>
      </c>
      <c r="C2989" s="433" t="s">
        <v>1425</v>
      </c>
      <c r="D2989" s="39" t="s">
        <v>60</v>
      </c>
      <c r="E2989" s="479">
        <v>63</v>
      </c>
      <c r="F2989" s="386">
        <v>50</v>
      </c>
      <c r="G2989" s="438" t="s">
        <v>859</v>
      </c>
      <c r="H2989" s="472"/>
      <c r="I2989" s="473"/>
    </row>
    <row r="2990" spans="1:9" ht="15.75" x14ac:dyDescent="0.25">
      <c r="A2990" s="181" t="s">
        <v>1545</v>
      </c>
      <c r="B2990" s="433" t="s">
        <v>857</v>
      </c>
      <c r="C2990" s="433" t="s">
        <v>1425</v>
      </c>
      <c r="D2990" s="39" t="s">
        <v>95</v>
      </c>
      <c r="E2990" s="479">
        <v>250</v>
      </c>
      <c r="F2990" s="386">
        <v>170</v>
      </c>
      <c r="G2990" s="74"/>
      <c r="H2990" s="471"/>
      <c r="I2990" s="429"/>
    </row>
    <row r="2991" spans="1:9" ht="15.75" x14ac:dyDescent="0.25">
      <c r="A2991" s="181" t="s">
        <v>1545</v>
      </c>
      <c r="B2991" s="433" t="s">
        <v>857</v>
      </c>
      <c r="C2991" s="433" t="s">
        <v>1425</v>
      </c>
      <c r="D2991" s="39" t="s">
        <v>53</v>
      </c>
      <c r="E2991" s="479">
        <v>250</v>
      </c>
      <c r="F2991" s="386">
        <v>34</v>
      </c>
      <c r="G2991" s="74"/>
      <c r="H2991" s="471"/>
      <c r="I2991" s="429"/>
    </row>
    <row r="2992" spans="1:9" ht="15.75" x14ac:dyDescent="0.25">
      <c r="A2992" s="181" t="s">
        <v>1545</v>
      </c>
      <c r="B2992" s="433" t="s">
        <v>857</v>
      </c>
      <c r="C2992" s="433" t="s">
        <v>1425</v>
      </c>
      <c r="D2992" s="39" t="s">
        <v>52</v>
      </c>
      <c r="E2992" s="479">
        <v>630</v>
      </c>
      <c r="F2992" s="386">
        <v>260</v>
      </c>
      <c r="G2992" s="74"/>
      <c r="H2992" s="471"/>
      <c r="I2992" s="429"/>
    </row>
    <row r="2993" spans="1:9" ht="15.75" x14ac:dyDescent="0.25">
      <c r="A2993" s="181" t="s">
        <v>1544</v>
      </c>
      <c r="B2993" s="433" t="s">
        <v>857</v>
      </c>
      <c r="C2993" s="433" t="s">
        <v>1425</v>
      </c>
      <c r="D2993" s="39" t="s">
        <v>113</v>
      </c>
      <c r="E2993" s="479">
        <v>400</v>
      </c>
      <c r="F2993" s="386">
        <v>120</v>
      </c>
      <c r="G2993" s="74"/>
      <c r="H2993" s="471"/>
      <c r="I2993" s="429"/>
    </row>
    <row r="2994" spans="1:9" ht="15.75" x14ac:dyDescent="0.25">
      <c r="A2994" s="181" t="s">
        <v>1543</v>
      </c>
      <c r="B2994" s="433" t="s">
        <v>857</v>
      </c>
      <c r="C2994" s="433" t="s">
        <v>1425</v>
      </c>
      <c r="D2994" s="39" t="s">
        <v>77</v>
      </c>
      <c r="E2994" s="479">
        <v>40</v>
      </c>
      <c r="F2994" s="386">
        <v>25</v>
      </c>
      <c r="G2994" s="74"/>
      <c r="H2994" s="471"/>
      <c r="I2994" s="429"/>
    </row>
    <row r="2995" spans="1:9" ht="15.75" x14ac:dyDescent="0.25">
      <c r="A2995" s="181" t="s">
        <v>1543</v>
      </c>
      <c r="B2995" s="433" t="s">
        <v>857</v>
      </c>
      <c r="C2995" s="433" t="s">
        <v>1425</v>
      </c>
      <c r="D2995" s="39" t="s">
        <v>36</v>
      </c>
      <c r="E2995" s="479">
        <v>100</v>
      </c>
      <c r="F2995" s="386">
        <v>52</v>
      </c>
      <c r="G2995" s="74"/>
      <c r="H2995" s="471"/>
      <c r="I2995" s="429"/>
    </row>
    <row r="2996" spans="1:9" ht="15.75" x14ac:dyDescent="0.25">
      <c r="A2996" s="181" t="s">
        <v>1543</v>
      </c>
      <c r="B2996" s="433" t="s">
        <v>857</v>
      </c>
      <c r="C2996" s="433" t="s">
        <v>1425</v>
      </c>
      <c r="D2996" s="39" t="s">
        <v>98</v>
      </c>
      <c r="E2996" s="479">
        <v>25</v>
      </c>
      <c r="F2996" s="386">
        <v>13</v>
      </c>
      <c r="G2996" s="74"/>
      <c r="H2996" s="471"/>
      <c r="I2996" s="429"/>
    </row>
    <row r="2997" spans="1:9" ht="15.75" x14ac:dyDescent="0.25">
      <c r="A2997" s="181" t="s">
        <v>1543</v>
      </c>
      <c r="B2997" s="433" t="s">
        <v>857</v>
      </c>
      <c r="C2997" s="433" t="s">
        <v>1425</v>
      </c>
      <c r="D2997" s="39" t="s">
        <v>51</v>
      </c>
      <c r="E2997" s="479">
        <v>250</v>
      </c>
      <c r="F2997" s="386">
        <v>49</v>
      </c>
      <c r="G2997" s="74"/>
      <c r="H2997" s="471"/>
      <c r="I2997" s="429"/>
    </row>
    <row r="2998" spans="1:9" ht="15.75" x14ac:dyDescent="0.25">
      <c r="A2998" s="469" t="s">
        <v>1542</v>
      </c>
      <c r="B2998" s="433" t="s">
        <v>857</v>
      </c>
      <c r="C2998" s="433" t="s">
        <v>1425</v>
      </c>
      <c r="D2998" s="39" t="s">
        <v>112</v>
      </c>
      <c r="E2998" s="479">
        <v>160</v>
      </c>
      <c r="F2998" s="386">
        <v>40</v>
      </c>
      <c r="G2998" s="74"/>
      <c r="H2998" s="471"/>
      <c r="I2998" s="429"/>
    </row>
    <row r="2999" spans="1:9" s="366" customFormat="1" ht="15.75" x14ac:dyDescent="0.25">
      <c r="A2999" s="469" t="s">
        <v>1542</v>
      </c>
      <c r="B2999" s="433" t="s">
        <v>857</v>
      </c>
      <c r="C2999" s="433" t="s">
        <v>1425</v>
      </c>
      <c r="D2999" s="39" t="s">
        <v>94</v>
      </c>
      <c r="E2999" s="479">
        <v>63</v>
      </c>
      <c r="F2999" s="386">
        <v>27</v>
      </c>
      <c r="G2999" s="74"/>
      <c r="H2999" s="471"/>
      <c r="I2999" s="429"/>
    </row>
    <row r="3000" spans="1:9" s="366" customFormat="1" ht="15.75" x14ac:dyDescent="0.25">
      <c r="A3000" s="469" t="s">
        <v>1541</v>
      </c>
      <c r="B3000" s="433" t="s">
        <v>857</v>
      </c>
      <c r="C3000" s="433" t="s">
        <v>1425</v>
      </c>
      <c r="D3000" s="39" t="s">
        <v>93</v>
      </c>
      <c r="E3000" s="479">
        <v>250</v>
      </c>
      <c r="F3000" s="386">
        <v>27</v>
      </c>
      <c r="G3000" s="74"/>
      <c r="H3000" s="471"/>
      <c r="I3000" s="429"/>
    </row>
    <row r="3001" spans="1:9" s="366" customFormat="1" ht="15.75" x14ac:dyDescent="0.25">
      <c r="A3001" s="469" t="s">
        <v>1541</v>
      </c>
      <c r="B3001" s="433" t="s">
        <v>857</v>
      </c>
      <c r="C3001" s="433" t="s">
        <v>1425</v>
      </c>
      <c r="D3001" s="39" t="s">
        <v>111</v>
      </c>
      <c r="E3001" s="479">
        <v>160</v>
      </c>
      <c r="F3001" s="386">
        <v>43</v>
      </c>
      <c r="G3001" s="74"/>
      <c r="H3001" s="471"/>
      <c r="I3001" s="429"/>
    </row>
    <row r="3002" spans="1:9" s="366" customFormat="1" ht="15.75" x14ac:dyDescent="0.25">
      <c r="A3002" s="469" t="s">
        <v>1540</v>
      </c>
      <c r="B3002" s="433" t="s">
        <v>857</v>
      </c>
      <c r="C3002" s="433" t="s">
        <v>1425</v>
      </c>
      <c r="D3002" s="39" t="s">
        <v>20</v>
      </c>
      <c r="E3002" s="479">
        <v>63</v>
      </c>
      <c r="F3002" s="386">
        <v>52</v>
      </c>
      <c r="G3002" s="74"/>
      <c r="H3002" s="471"/>
      <c r="I3002" s="429"/>
    </row>
    <row r="3003" spans="1:9" ht="15.75" x14ac:dyDescent="0.25">
      <c r="A3003" s="421" t="s">
        <v>1288</v>
      </c>
      <c r="B3003" s="69" t="s">
        <v>1045</v>
      </c>
      <c r="C3003" s="69" t="s">
        <v>1046</v>
      </c>
      <c r="D3003" s="178">
        <v>64</v>
      </c>
      <c r="E3003" s="178">
        <v>100</v>
      </c>
      <c r="F3003" s="178">
        <v>50</v>
      </c>
    </row>
    <row r="3004" spans="1:9" ht="15.75" x14ac:dyDescent="0.25">
      <c r="A3004" s="177" t="s">
        <v>1289</v>
      </c>
      <c r="B3004" s="69" t="s">
        <v>1045</v>
      </c>
      <c r="C3004" s="69" t="s">
        <v>1046</v>
      </c>
      <c r="D3004" s="178">
        <v>75</v>
      </c>
      <c r="E3004" s="178">
        <v>250</v>
      </c>
      <c r="F3004" s="178">
        <v>200</v>
      </c>
    </row>
    <row r="3005" spans="1:9" ht="15.75" x14ac:dyDescent="0.25">
      <c r="A3005" s="177" t="s">
        <v>1289</v>
      </c>
      <c r="B3005" s="71" t="s">
        <v>1045</v>
      </c>
      <c r="C3005" s="71" t="s">
        <v>1046</v>
      </c>
      <c r="D3005" s="178">
        <v>47</v>
      </c>
      <c r="E3005" s="178">
        <v>60</v>
      </c>
      <c r="F3005" s="178">
        <v>30</v>
      </c>
    </row>
    <row r="3006" spans="1:9" ht="15.75" x14ac:dyDescent="0.25">
      <c r="A3006" s="177" t="s">
        <v>1289</v>
      </c>
      <c r="B3006" s="71" t="s">
        <v>1045</v>
      </c>
      <c r="C3006" s="71" t="s">
        <v>1046</v>
      </c>
      <c r="D3006" s="178">
        <v>51</v>
      </c>
      <c r="E3006" s="178">
        <v>100</v>
      </c>
      <c r="F3006" s="178">
        <v>70</v>
      </c>
    </row>
    <row r="3007" spans="1:9" ht="15.75" x14ac:dyDescent="0.25">
      <c r="A3007" s="177" t="s">
        <v>1289</v>
      </c>
      <c r="B3007" s="71" t="s">
        <v>1045</v>
      </c>
      <c r="C3007" s="71" t="s">
        <v>1046</v>
      </c>
      <c r="D3007" s="178">
        <v>52</v>
      </c>
      <c r="E3007" s="178">
        <v>100</v>
      </c>
      <c r="F3007" s="178">
        <v>70</v>
      </c>
    </row>
    <row r="3008" spans="1:9" ht="15.75" x14ac:dyDescent="0.25">
      <c r="A3008" s="180" t="s">
        <v>1290</v>
      </c>
      <c r="B3008" s="71" t="s">
        <v>1045</v>
      </c>
      <c r="C3008" s="71" t="s">
        <v>1046</v>
      </c>
      <c r="D3008" s="178">
        <v>82</v>
      </c>
      <c r="E3008" s="178">
        <v>160</v>
      </c>
      <c r="F3008" s="178">
        <v>50</v>
      </c>
    </row>
    <row r="3009" spans="1:6" ht="15.75" x14ac:dyDescent="0.25">
      <c r="A3009" s="180" t="s">
        <v>1290</v>
      </c>
      <c r="B3009" s="71" t="s">
        <v>1045</v>
      </c>
      <c r="C3009" s="71" t="s">
        <v>1046</v>
      </c>
      <c r="D3009" s="178">
        <v>45</v>
      </c>
      <c r="E3009" s="178">
        <v>100</v>
      </c>
      <c r="F3009" s="178">
        <v>80</v>
      </c>
    </row>
    <row r="3010" spans="1:6" ht="15.75" x14ac:dyDescent="0.25">
      <c r="A3010" s="180" t="s">
        <v>1290</v>
      </c>
      <c r="B3010" s="71" t="s">
        <v>1045</v>
      </c>
      <c r="C3010" s="71" t="s">
        <v>1046</v>
      </c>
      <c r="D3010" s="178">
        <v>44</v>
      </c>
      <c r="E3010" s="178">
        <v>160</v>
      </c>
      <c r="F3010" s="178">
        <v>80</v>
      </c>
    </row>
    <row r="3011" spans="1:6" ht="15.75" x14ac:dyDescent="0.25">
      <c r="A3011" s="180" t="s">
        <v>1291</v>
      </c>
      <c r="B3011" s="71" t="s">
        <v>1045</v>
      </c>
      <c r="C3011" s="71" t="s">
        <v>1046</v>
      </c>
      <c r="D3011" s="178">
        <v>29</v>
      </c>
      <c r="E3011" s="178">
        <v>100</v>
      </c>
      <c r="F3011" s="178">
        <v>80</v>
      </c>
    </row>
    <row r="3012" spans="1:6" ht="15.75" x14ac:dyDescent="0.25">
      <c r="A3012" s="180" t="s">
        <v>1291</v>
      </c>
      <c r="B3012" s="71" t="s">
        <v>1045</v>
      </c>
      <c r="C3012" s="71" t="s">
        <v>1046</v>
      </c>
      <c r="D3012" s="178">
        <v>31</v>
      </c>
      <c r="E3012" s="178">
        <v>40</v>
      </c>
      <c r="F3012" s="178">
        <v>10</v>
      </c>
    </row>
    <row r="3013" spans="1:6" ht="15.75" x14ac:dyDescent="0.25">
      <c r="A3013" s="180" t="s">
        <v>1291</v>
      </c>
      <c r="B3013" s="71" t="s">
        <v>1045</v>
      </c>
      <c r="C3013" s="71" t="s">
        <v>1046</v>
      </c>
      <c r="D3013" s="178">
        <v>42</v>
      </c>
      <c r="E3013" s="178">
        <v>250</v>
      </c>
      <c r="F3013" s="178">
        <v>125</v>
      </c>
    </row>
    <row r="3014" spans="1:6" ht="15.75" x14ac:dyDescent="0.25">
      <c r="A3014" s="180" t="s">
        <v>1292</v>
      </c>
      <c r="B3014" s="71" t="s">
        <v>1045</v>
      </c>
      <c r="C3014" s="71" t="s">
        <v>1046</v>
      </c>
      <c r="D3014" s="178">
        <v>56</v>
      </c>
      <c r="E3014" s="178">
        <v>100</v>
      </c>
      <c r="F3014" s="178">
        <v>40</v>
      </c>
    </row>
    <row r="3015" spans="1:6" ht="15.75" x14ac:dyDescent="0.25">
      <c r="A3015" s="180" t="s">
        <v>1292</v>
      </c>
      <c r="B3015" s="71" t="s">
        <v>1045</v>
      </c>
      <c r="C3015" s="71" t="s">
        <v>1046</v>
      </c>
      <c r="D3015" s="178">
        <v>21</v>
      </c>
      <c r="E3015" s="178">
        <v>250</v>
      </c>
      <c r="F3015" s="178">
        <v>100</v>
      </c>
    </row>
    <row r="3016" spans="1:6" ht="15.75" x14ac:dyDescent="0.25">
      <c r="A3016" s="180" t="s">
        <v>1292</v>
      </c>
      <c r="B3016" s="71" t="s">
        <v>1045</v>
      </c>
      <c r="C3016" s="71" t="s">
        <v>1046</v>
      </c>
      <c r="D3016" s="178">
        <v>16</v>
      </c>
      <c r="E3016" s="178">
        <v>250</v>
      </c>
      <c r="F3016" s="178">
        <v>125</v>
      </c>
    </row>
    <row r="3017" spans="1:6" ht="15.75" x14ac:dyDescent="0.25">
      <c r="A3017" s="180" t="s">
        <v>1292</v>
      </c>
      <c r="B3017" s="71" t="s">
        <v>1045</v>
      </c>
      <c r="C3017" s="71" t="s">
        <v>1046</v>
      </c>
      <c r="D3017" s="178">
        <v>28</v>
      </c>
      <c r="E3017" s="178">
        <v>250</v>
      </c>
      <c r="F3017" s="178">
        <v>40</v>
      </c>
    </row>
    <row r="3018" spans="1:6" ht="15.75" x14ac:dyDescent="0.25">
      <c r="A3018" s="180" t="s">
        <v>1292</v>
      </c>
      <c r="B3018" s="71" t="s">
        <v>1045</v>
      </c>
      <c r="C3018" s="71" t="s">
        <v>1046</v>
      </c>
      <c r="D3018" s="178">
        <v>41</v>
      </c>
      <c r="E3018" s="178">
        <v>100</v>
      </c>
      <c r="F3018" s="178">
        <v>15</v>
      </c>
    </row>
    <row r="3019" spans="1:6" ht="15.75" x14ac:dyDescent="0.25">
      <c r="A3019" s="180" t="s">
        <v>1292</v>
      </c>
      <c r="B3019" s="71" t="s">
        <v>1045</v>
      </c>
      <c r="C3019" s="71" t="s">
        <v>1046</v>
      </c>
      <c r="D3019" s="178">
        <v>40</v>
      </c>
      <c r="E3019" s="178">
        <v>250</v>
      </c>
      <c r="F3019" s="178">
        <v>100</v>
      </c>
    </row>
    <row r="3020" spans="1:6" ht="15.75" x14ac:dyDescent="0.25">
      <c r="A3020" s="180" t="s">
        <v>1292</v>
      </c>
      <c r="B3020" s="71" t="s">
        <v>1045</v>
      </c>
      <c r="C3020" s="71" t="s">
        <v>1046</v>
      </c>
      <c r="D3020" s="178">
        <v>5</v>
      </c>
      <c r="E3020" s="178">
        <v>250</v>
      </c>
      <c r="F3020" s="178">
        <v>20</v>
      </c>
    </row>
    <row r="3021" spans="1:6" ht="15.75" x14ac:dyDescent="0.25">
      <c r="A3021" s="180" t="s">
        <v>1292</v>
      </c>
      <c r="B3021" s="71" t="s">
        <v>1045</v>
      </c>
      <c r="C3021" s="71" t="s">
        <v>1046</v>
      </c>
      <c r="D3021" s="178">
        <v>55</v>
      </c>
      <c r="E3021" s="178">
        <v>160</v>
      </c>
      <c r="F3021" s="178">
        <v>60</v>
      </c>
    </row>
    <row r="3022" spans="1:6" ht="15.75" x14ac:dyDescent="0.25">
      <c r="A3022" s="180" t="s">
        <v>1292</v>
      </c>
      <c r="B3022" s="71" t="s">
        <v>1045</v>
      </c>
      <c r="C3022" s="71" t="s">
        <v>1046</v>
      </c>
      <c r="D3022" s="178">
        <v>70</v>
      </c>
      <c r="E3022" s="178">
        <v>100</v>
      </c>
      <c r="F3022" s="178">
        <v>40</v>
      </c>
    </row>
    <row r="3023" spans="1:6" ht="15.75" x14ac:dyDescent="0.25">
      <c r="A3023" s="180" t="s">
        <v>1292</v>
      </c>
      <c r="B3023" s="71" t="s">
        <v>1045</v>
      </c>
      <c r="C3023" s="71" t="s">
        <v>1046</v>
      </c>
      <c r="D3023" s="178">
        <v>60</v>
      </c>
      <c r="E3023" s="178">
        <v>250</v>
      </c>
      <c r="F3023" s="178">
        <v>10</v>
      </c>
    </row>
    <row r="3024" spans="1:6" ht="15.75" x14ac:dyDescent="0.25">
      <c r="A3024" s="180" t="s">
        <v>1292</v>
      </c>
      <c r="B3024" s="71" t="s">
        <v>1045</v>
      </c>
      <c r="C3024" s="71" t="s">
        <v>1046</v>
      </c>
      <c r="D3024" s="178">
        <v>61</v>
      </c>
      <c r="E3024" s="178">
        <v>100</v>
      </c>
      <c r="F3024" s="178">
        <v>80</v>
      </c>
    </row>
    <row r="3025" spans="1:7" ht="15.75" x14ac:dyDescent="0.25">
      <c r="A3025" s="180" t="s">
        <v>1292</v>
      </c>
      <c r="B3025" s="71" t="s">
        <v>1045</v>
      </c>
      <c r="C3025" s="71" t="s">
        <v>1046</v>
      </c>
      <c r="D3025" s="178">
        <v>6</v>
      </c>
      <c r="E3025" s="178">
        <v>250</v>
      </c>
      <c r="F3025" s="178">
        <v>50</v>
      </c>
    </row>
    <row r="3026" spans="1:7" ht="15.75" x14ac:dyDescent="0.25">
      <c r="A3026" s="180" t="s">
        <v>1292</v>
      </c>
      <c r="B3026" s="71" t="s">
        <v>1045</v>
      </c>
      <c r="C3026" s="71" t="s">
        <v>1046</v>
      </c>
      <c r="D3026" s="178">
        <v>76</v>
      </c>
      <c r="E3026" s="178">
        <v>160</v>
      </c>
      <c r="F3026" s="178">
        <v>20</v>
      </c>
    </row>
    <row r="3027" spans="1:7" ht="15.75" x14ac:dyDescent="0.25">
      <c r="A3027" s="180" t="s">
        <v>1292</v>
      </c>
      <c r="B3027" s="71" t="s">
        <v>1045</v>
      </c>
      <c r="C3027" s="71" t="s">
        <v>1046</v>
      </c>
      <c r="D3027" s="178">
        <v>79</v>
      </c>
      <c r="E3027" s="178">
        <v>250</v>
      </c>
      <c r="F3027" s="178">
        <v>15</v>
      </c>
    </row>
    <row r="3028" spans="1:7" s="77" customFormat="1" ht="15.75" x14ac:dyDescent="0.25">
      <c r="A3028" s="180" t="s">
        <v>1292</v>
      </c>
      <c r="B3028" s="71" t="s">
        <v>1045</v>
      </c>
      <c r="C3028" s="71" t="s">
        <v>1046</v>
      </c>
      <c r="D3028" s="178">
        <v>80</v>
      </c>
      <c r="E3028" s="178">
        <v>250</v>
      </c>
      <c r="F3028" s="178">
        <v>250</v>
      </c>
      <c r="G3028" s="64"/>
    </row>
    <row r="3029" spans="1:7" ht="15.75" x14ac:dyDescent="0.25">
      <c r="A3029" s="180" t="s">
        <v>1292</v>
      </c>
      <c r="B3029" s="71" t="s">
        <v>1045</v>
      </c>
      <c r="C3029" s="71" t="s">
        <v>1046</v>
      </c>
      <c r="D3029" s="178">
        <v>81</v>
      </c>
      <c r="E3029" s="178">
        <v>250</v>
      </c>
      <c r="F3029" s="178">
        <v>200</v>
      </c>
    </row>
    <row r="3030" spans="1:7" ht="15.75" x14ac:dyDescent="0.25">
      <c r="A3030" s="180" t="s">
        <v>1292</v>
      </c>
      <c r="B3030" s="71" t="s">
        <v>1045</v>
      </c>
      <c r="C3030" s="71" t="s">
        <v>1046</v>
      </c>
      <c r="D3030" s="178">
        <v>85</v>
      </c>
      <c r="E3030" s="178">
        <v>100</v>
      </c>
      <c r="F3030" s="178">
        <v>50</v>
      </c>
    </row>
    <row r="3031" spans="1:7" ht="15.75" x14ac:dyDescent="0.25">
      <c r="A3031" s="180" t="s">
        <v>1292</v>
      </c>
      <c r="B3031" s="71" t="s">
        <v>1045</v>
      </c>
      <c r="C3031" s="71" t="s">
        <v>1046</v>
      </c>
      <c r="D3031" s="178">
        <v>19</v>
      </c>
      <c r="E3031" s="178">
        <v>250</v>
      </c>
      <c r="F3031" s="178">
        <v>50</v>
      </c>
    </row>
    <row r="3032" spans="1:7" ht="15.75" x14ac:dyDescent="0.25">
      <c r="A3032" s="180" t="s">
        <v>1292</v>
      </c>
      <c r="B3032" s="71" t="s">
        <v>1045</v>
      </c>
      <c r="C3032" s="71" t="s">
        <v>1046</v>
      </c>
      <c r="D3032" s="178">
        <v>7</v>
      </c>
      <c r="E3032" s="178">
        <v>100</v>
      </c>
      <c r="F3032" s="178">
        <v>10</v>
      </c>
    </row>
    <row r="3033" spans="1:7" ht="15.75" x14ac:dyDescent="0.25">
      <c r="A3033" s="180" t="s">
        <v>1292</v>
      </c>
      <c r="B3033" s="71" t="s">
        <v>1045</v>
      </c>
      <c r="C3033" s="71" t="s">
        <v>1046</v>
      </c>
      <c r="D3033" s="178">
        <v>20</v>
      </c>
      <c r="E3033" s="178">
        <v>100</v>
      </c>
      <c r="F3033" s="178">
        <v>50</v>
      </c>
    </row>
    <row r="3034" spans="1:7" ht="15.75" x14ac:dyDescent="0.25">
      <c r="A3034" s="180" t="s">
        <v>1292</v>
      </c>
      <c r="B3034" s="71" t="s">
        <v>1045</v>
      </c>
      <c r="C3034" s="71" t="s">
        <v>1046</v>
      </c>
      <c r="D3034" s="178">
        <v>11</v>
      </c>
      <c r="E3034" s="178">
        <v>250</v>
      </c>
      <c r="F3034" s="178">
        <v>10</v>
      </c>
    </row>
    <row r="3035" spans="1:7" ht="15.75" x14ac:dyDescent="0.25">
      <c r="A3035" s="180" t="s">
        <v>1292</v>
      </c>
      <c r="B3035" s="71" t="s">
        <v>1045</v>
      </c>
      <c r="C3035" s="71" t="s">
        <v>1046</v>
      </c>
      <c r="D3035" s="178">
        <v>22</v>
      </c>
      <c r="E3035" s="178">
        <v>250</v>
      </c>
      <c r="F3035" s="178">
        <v>120</v>
      </c>
    </row>
    <row r="3036" spans="1:7" ht="15.75" x14ac:dyDescent="0.25">
      <c r="A3036" s="180" t="s">
        <v>1292</v>
      </c>
      <c r="B3036" s="71" t="s">
        <v>1045</v>
      </c>
      <c r="C3036" s="71" t="s">
        <v>1046</v>
      </c>
      <c r="D3036" s="178">
        <v>23</v>
      </c>
      <c r="E3036" s="178">
        <v>160</v>
      </c>
      <c r="F3036" s="178">
        <v>60</v>
      </c>
    </row>
    <row r="3037" spans="1:7" ht="15.75" x14ac:dyDescent="0.25">
      <c r="A3037" s="180" t="s">
        <v>1292</v>
      </c>
      <c r="B3037" s="71" t="s">
        <v>1045</v>
      </c>
      <c r="C3037" s="71" t="s">
        <v>1046</v>
      </c>
      <c r="D3037" s="178">
        <v>26</v>
      </c>
      <c r="E3037" s="178">
        <v>100</v>
      </c>
      <c r="F3037" s="178">
        <v>50</v>
      </c>
    </row>
    <row r="3038" spans="1:7" ht="15.75" x14ac:dyDescent="0.25">
      <c r="A3038" s="180" t="s">
        <v>1292</v>
      </c>
      <c r="B3038" s="71" t="s">
        <v>1045</v>
      </c>
      <c r="C3038" s="71" t="s">
        <v>1046</v>
      </c>
      <c r="D3038" s="178">
        <v>34</v>
      </c>
      <c r="E3038" s="178">
        <v>250</v>
      </c>
      <c r="F3038" s="178">
        <v>50</v>
      </c>
    </row>
    <row r="3039" spans="1:7" ht="15.75" x14ac:dyDescent="0.25">
      <c r="A3039" s="180" t="s">
        <v>1292</v>
      </c>
      <c r="B3039" s="71" t="s">
        <v>1045</v>
      </c>
      <c r="C3039" s="71" t="s">
        <v>1046</v>
      </c>
      <c r="D3039" s="178">
        <v>38</v>
      </c>
      <c r="E3039" s="178">
        <v>250</v>
      </c>
      <c r="F3039" s="178">
        <v>100</v>
      </c>
    </row>
    <row r="3040" spans="1:7" ht="15.75" x14ac:dyDescent="0.25">
      <c r="A3040" s="180" t="s">
        <v>1292</v>
      </c>
      <c r="B3040" s="71" t="s">
        <v>1045</v>
      </c>
      <c r="C3040" s="71" t="s">
        <v>1046</v>
      </c>
      <c r="D3040" s="178">
        <v>53</v>
      </c>
      <c r="E3040" s="178">
        <v>250</v>
      </c>
      <c r="F3040" s="178">
        <v>25</v>
      </c>
    </row>
    <row r="3041" spans="1:6" ht="15.75" x14ac:dyDescent="0.25">
      <c r="A3041" s="180" t="s">
        <v>1292</v>
      </c>
      <c r="B3041" s="71" t="s">
        <v>1045</v>
      </c>
      <c r="C3041" s="71" t="s">
        <v>1046</v>
      </c>
      <c r="D3041" s="178">
        <v>8</v>
      </c>
      <c r="E3041" s="178">
        <v>250</v>
      </c>
      <c r="F3041" s="178">
        <v>20</v>
      </c>
    </row>
    <row r="3042" spans="1:6" ht="15.75" x14ac:dyDescent="0.25">
      <c r="A3042" s="180" t="s">
        <v>1292</v>
      </c>
      <c r="B3042" s="71" t="s">
        <v>1045</v>
      </c>
      <c r="C3042" s="71" t="s">
        <v>1046</v>
      </c>
      <c r="D3042" s="178">
        <v>17</v>
      </c>
      <c r="E3042" s="178">
        <v>250</v>
      </c>
      <c r="F3042" s="178">
        <v>40</v>
      </c>
    </row>
    <row r="3043" spans="1:6" ht="15.75" x14ac:dyDescent="0.25">
      <c r="A3043" s="180" t="s">
        <v>1292</v>
      </c>
      <c r="B3043" s="71" t="s">
        <v>1045</v>
      </c>
      <c r="C3043" s="71" t="s">
        <v>1046</v>
      </c>
      <c r="D3043" s="178">
        <v>18</v>
      </c>
      <c r="E3043" s="178">
        <v>250</v>
      </c>
      <c r="F3043" s="178">
        <v>100</v>
      </c>
    </row>
    <row r="3044" spans="1:6" ht="15.75" x14ac:dyDescent="0.25">
      <c r="A3044" s="180" t="s">
        <v>1292</v>
      </c>
      <c r="B3044" s="71" t="s">
        <v>1045</v>
      </c>
      <c r="C3044" s="71" t="s">
        <v>1046</v>
      </c>
      <c r="D3044" s="178">
        <v>2</v>
      </c>
      <c r="E3044" s="178">
        <v>160</v>
      </c>
      <c r="F3044" s="178">
        <v>20</v>
      </c>
    </row>
    <row r="3045" spans="1:6" ht="15.75" x14ac:dyDescent="0.25">
      <c r="A3045" s="180" t="s">
        <v>1292</v>
      </c>
      <c r="B3045" s="71" t="s">
        <v>1045</v>
      </c>
      <c r="C3045" s="71" t="s">
        <v>1046</v>
      </c>
      <c r="D3045" s="178">
        <v>25</v>
      </c>
      <c r="E3045" s="178">
        <v>250</v>
      </c>
      <c r="F3045" s="178">
        <v>50</v>
      </c>
    </row>
    <row r="3046" spans="1:6" ht="15.75" x14ac:dyDescent="0.25">
      <c r="A3046" s="180" t="s">
        <v>1292</v>
      </c>
      <c r="B3046" s="71" t="s">
        <v>1045</v>
      </c>
      <c r="C3046" s="71" t="s">
        <v>1046</v>
      </c>
      <c r="D3046" s="178">
        <v>3</v>
      </c>
      <c r="E3046" s="178">
        <v>400</v>
      </c>
      <c r="F3046" s="178">
        <v>100</v>
      </c>
    </row>
    <row r="3047" spans="1:6" ht="15.75" x14ac:dyDescent="0.25">
      <c r="A3047" s="180" t="s">
        <v>1292</v>
      </c>
      <c r="B3047" s="71" t="s">
        <v>1045</v>
      </c>
      <c r="C3047" s="71" t="s">
        <v>1046</v>
      </c>
      <c r="D3047" s="178">
        <v>30</v>
      </c>
      <c r="E3047" s="178">
        <v>250</v>
      </c>
      <c r="F3047" s="178">
        <v>50</v>
      </c>
    </row>
    <row r="3048" spans="1:6" ht="15.75" x14ac:dyDescent="0.25">
      <c r="A3048" s="180" t="s">
        <v>1292</v>
      </c>
      <c r="B3048" s="71" t="s">
        <v>1045</v>
      </c>
      <c r="C3048" s="71" t="s">
        <v>1046</v>
      </c>
      <c r="D3048" s="178">
        <v>35</v>
      </c>
      <c r="E3048" s="178">
        <v>160</v>
      </c>
      <c r="F3048" s="178">
        <v>50</v>
      </c>
    </row>
    <row r="3049" spans="1:6" ht="15.75" x14ac:dyDescent="0.25">
      <c r="A3049" s="180" t="s">
        <v>1292</v>
      </c>
      <c r="B3049" s="71" t="s">
        <v>1045</v>
      </c>
      <c r="C3049" s="71" t="s">
        <v>1046</v>
      </c>
      <c r="D3049" s="178">
        <v>4</v>
      </c>
      <c r="E3049" s="178">
        <v>250</v>
      </c>
      <c r="F3049" s="178">
        <v>60</v>
      </c>
    </row>
    <row r="3050" spans="1:6" ht="15.75" x14ac:dyDescent="0.25">
      <c r="A3050" s="180" t="s">
        <v>1292</v>
      </c>
      <c r="B3050" s="71" t="s">
        <v>1045</v>
      </c>
      <c r="C3050" s="71" t="s">
        <v>1046</v>
      </c>
      <c r="D3050" s="178">
        <v>54</v>
      </c>
      <c r="E3050" s="178">
        <v>250</v>
      </c>
      <c r="F3050" s="178">
        <v>50</v>
      </c>
    </row>
    <row r="3051" spans="1:6" ht="15.75" x14ac:dyDescent="0.25">
      <c r="A3051" s="180" t="s">
        <v>1292</v>
      </c>
      <c r="B3051" s="71" t="s">
        <v>1045</v>
      </c>
      <c r="C3051" s="71" t="s">
        <v>1046</v>
      </c>
      <c r="D3051" s="178">
        <v>59</v>
      </c>
      <c r="E3051" s="178">
        <v>100</v>
      </c>
      <c r="F3051" s="178">
        <v>50</v>
      </c>
    </row>
    <row r="3052" spans="1:6" ht="15.75" x14ac:dyDescent="0.25">
      <c r="A3052" s="180" t="s">
        <v>1292</v>
      </c>
      <c r="B3052" s="71" t="s">
        <v>1045</v>
      </c>
      <c r="C3052" s="71" t="s">
        <v>1046</v>
      </c>
      <c r="D3052" s="178">
        <v>62</v>
      </c>
      <c r="E3052" s="178">
        <v>40</v>
      </c>
      <c r="F3052" s="178">
        <v>5</v>
      </c>
    </row>
    <row r="3053" spans="1:6" ht="15.75" x14ac:dyDescent="0.25">
      <c r="A3053" s="180" t="s">
        <v>1292</v>
      </c>
      <c r="B3053" s="71" t="s">
        <v>1045</v>
      </c>
      <c r="C3053" s="71" t="s">
        <v>1046</v>
      </c>
      <c r="D3053" s="178">
        <v>67</v>
      </c>
      <c r="E3053" s="178">
        <v>250</v>
      </c>
      <c r="F3053" s="178">
        <v>50</v>
      </c>
    </row>
    <row r="3054" spans="1:6" ht="15.75" x14ac:dyDescent="0.25">
      <c r="A3054" s="180" t="s">
        <v>1292</v>
      </c>
      <c r="B3054" s="71" t="s">
        <v>1045</v>
      </c>
      <c r="C3054" s="71" t="s">
        <v>1046</v>
      </c>
      <c r="D3054" s="178">
        <v>10</v>
      </c>
      <c r="E3054" s="178">
        <v>250</v>
      </c>
      <c r="F3054" s="178">
        <v>20</v>
      </c>
    </row>
    <row r="3055" spans="1:6" ht="15.75" x14ac:dyDescent="0.25">
      <c r="A3055" s="180" t="s">
        <v>1292</v>
      </c>
      <c r="B3055" s="71" t="s">
        <v>1045</v>
      </c>
      <c r="C3055" s="71" t="s">
        <v>1046</v>
      </c>
      <c r="D3055" s="178">
        <v>1</v>
      </c>
      <c r="E3055" s="178">
        <v>250</v>
      </c>
      <c r="F3055" s="178">
        <v>100</v>
      </c>
    </row>
    <row r="3056" spans="1:6" ht="15.75" x14ac:dyDescent="0.25">
      <c r="A3056" s="180" t="s">
        <v>1292</v>
      </c>
      <c r="B3056" s="71" t="s">
        <v>1045</v>
      </c>
      <c r="C3056" s="71" t="s">
        <v>1046</v>
      </c>
      <c r="D3056" s="178">
        <v>74</v>
      </c>
      <c r="E3056" s="178">
        <v>250</v>
      </c>
      <c r="F3056" s="178">
        <v>150</v>
      </c>
    </row>
    <row r="3057" spans="1:6" ht="15.75" x14ac:dyDescent="0.25">
      <c r="A3057" s="180" t="s">
        <v>1292</v>
      </c>
      <c r="B3057" s="71" t="s">
        <v>1045</v>
      </c>
      <c r="C3057" s="71" t="s">
        <v>1046</v>
      </c>
      <c r="D3057" s="178">
        <v>9</v>
      </c>
      <c r="E3057" s="178">
        <v>250</v>
      </c>
      <c r="F3057" s="178">
        <v>50</v>
      </c>
    </row>
    <row r="3058" spans="1:6" ht="15.75" x14ac:dyDescent="0.25">
      <c r="A3058" s="180" t="s">
        <v>1292</v>
      </c>
      <c r="B3058" s="71" t="s">
        <v>1045</v>
      </c>
      <c r="C3058" s="71" t="s">
        <v>1046</v>
      </c>
      <c r="D3058" s="178">
        <v>84</v>
      </c>
      <c r="E3058" s="178">
        <v>160</v>
      </c>
      <c r="F3058" s="178">
        <v>60</v>
      </c>
    </row>
    <row r="3059" spans="1:6" ht="15.75" x14ac:dyDescent="0.25">
      <c r="A3059" s="180" t="s">
        <v>1292</v>
      </c>
      <c r="B3059" s="71" t="s">
        <v>1045</v>
      </c>
      <c r="C3059" s="71" t="s">
        <v>1046</v>
      </c>
      <c r="D3059" s="178">
        <v>15</v>
      </c>
      <c r="E3059" s="178">
        <v>250</v>
      </c>
      <c r="F3059" s="178">
        <v>200</v>
      </c>
    </row>
    <row r="3060" spans="1:6" ht="15.75" x14ac:dyDescent="0.25">
      <c r="A3060" s="180" t="s">
        <v>1292</v>
      </c>
      <c r="B3060" s="71" t="s">
        <v>1045</v>
      </c>
      <c r="C3060" s="71" t="s">
        <v>1046</v>
      </c>
      <c r="D3060" s="178">
        <v>72</v>
      </c>
      <c r="E3060" s="178">
        <v>63</v>
      </c>
      <c r="F3060" s="178">
        <v>30</v>
      </c>
    </row>
    <row r="3061" spans="1:6" ht="15.75" x14ac:dyDescent="0.25">
      <c r="A3061" s="180" t="s">
        <v>1292</v>
      </c>
      <c r="B3061" s="71" t="s">
        <v>1045</v>
      </c>
      <c r="C3061" s="71" t="s">
        <v>1046</v>
      </c>
      <c r="D3061" s="178">
        <v>77</v>
      </c>
      <c r="E3061" s="178">
        <v>160</v>
      </c>
      <c r="F3061" s="178">
        <v>60</v>
      </c>
    </row>
    <row r="3062" spans="1:6" ht="15.75" x14ac:dyDescent="0.25">
      <c r="A3062" s="180" t="s">
        <v>1292</v>
      </c>
      <c r="B3062" s="71" t="s">
        <v>1045</v>
      </c>
      <c r="C3062" s="71" t="s">
        <v>1046</v>
      </c>
      <c r="D3062" s="178">
        <v>83</v>
      </c>
      <c r="E3062" s="178">
        <v>100</v>
      </c>
      <c r="F3062" s="178">
        <v>60</v>
      </c>
    </row>
    <row r="3063" spans="1:6" ht="15.75" x14ac:dyDescent="0.25">
      <c r="A3063" s="180" t="s">
        <v>1292</v>
      </c>
      <c r="B3063" s="71" t="s">
        <v>1045</v>
      </c>
      <c r="C3063" s="71" t="s">
        <v>1046</v>
      </c>
      <c r="D3063" s="178">
        <v>78</v>
      </c>
      <c r="E3063" s="178">
        <v>100</v>
      </c>
      <c r="F3063" s="178">
        <v>45</v>
      </c>
    </row>
    <row r="3064" spans="1:6" ht="15.75" x14ac:dyDescent="0.25">
      <c r="A3064" s="180" t="s">
        <v>1292</v>
      </c>
      <c r="B3064" s="71" t="s">
        <v>1045</v>
      </c>
      <c r="C3064" s="71" t="s">
        <v>1046</v>
      </c>
      <c r="D3064" s="178">
        <v>13</v>
      </c>
      <c r="E3064" s="178">
        <v>160</v>
      </c>
      <c r="F3064" s="178">
        <v>55</v>
      </c>
    </row>
    <row r="3065" spans="1:6" ht="15.75" x14ac:dyDescent="0.25">
      <c r="A3065" s="180" t="s">
        <v>1292</v>
      </c>
      <c r="B3065" s="71" t="s">
        <v>1045</v>
      </c>
      <c r="C3065" s="71" t="s">
        <v>1046</v>
      </c>
      <c r="D3065" s="178">
        <v>39</v>
      </c>
      <c r="E3065" s="178">
        <v>40</v>
      </c>
      <c r="F3065" s="178">
        <v>10</v>
      </c>
    </row>
    <row r="3066" spans="1:6" ht="15.75" x14ac:dyDescent="0.25">
      <c r="A3066" s="180" t="s">
        <v>1292</v>
      </c>
      <c r="B3066" s="71" t="s">
        <v>1045</v>
      </c>
      <c r="C3066" s="71" t="s">
        <v>1046</v>
      </c>
      <c r="D3066" s="178">
        <v>68</v>
      </c>
      <c r="E3066" s="178">
        <v>100</v>
      </c>
      <c r="F3066" s="178">
        <v>25</v>
      </c>
    </row>
    <row r="3067" spans="1:6" ht="15.75" x14ac:dyDescent="0.25">
      <c r="A3067" s="180" t="s">
        <v>1292</v>
      </c>
      <c r="B3067" s="71" t="s">
        <v>1045</v>
      </c>
      <c r="C3067" s="71" t="s">
        <v>1046</v>
      </c>
      <c r="D3067" s="178">
        <v>12</v>
      </c>
      <c r="E3067" s="178">
        <v>160</v>
      </c>
      <c r="F3067" s="178">
        <v>150</v>
      </c>
    </row>
    <row r="3068" spans="1:6" ht="15.75" x14ac:dyDescent="0.25">
      <c r="A3068" s="180" t="s">
        <v>1292</v>
      </c>
      <c r="B3068" s="71" t="s">
        <v>1045</v>
      </c>
      <c r="C3068" s="71" t="s">
        <v>1046</v>
      </c>
      <c r="D3068" s="178">
        <v>14</v>
      </c>
      <c r="E3068" s="178">
        <v>100</v>
      </c>
      <c r="F3068" s="178">
        <v>45</v>
      </c>
    </row>
    <row r="3069" spans="1:6" ht="15.75" x14ac:dyDescent="0.25">
      <c r="A3069" s="180" t="s">
        <v>1292</v>
      </c>
      <c r="B3069" s="71" t="s">
        <v>1045</v>
      </c>
      <c r="C3069" s="71" t="s">
        <v>1046</v>
      </c>
      <c r="D3069" s="178">
        <v>27</v>
      </c>
      <c r="E3069" s="178">
        <v>160</v>
      </c>
      <c r="F3069" s="178">
        <v>35</v>
      </c>
    </row>
    <row r="3070" spans="1:6" ht="15.75" x14ac:dyDescent="0.25">
      <c r="A3070" s="180" t="s">
        <v>1292</v>
      </c>
      <c r="B3070" s="71" t="s">
        <v>1045</v>
      </c>
      <c r="C3070" s="71" t="s">
        <v>1046</v>
      </c>
      <c r="D3070" s="178">
        <v>36</v>
      </c>
      <c r="E3070" s="178">
        <v>63</v>
      </c>
      <c r="F3070" s="178">
        <v>25</v>
      </c>
    </row>
    <row r="3071" spans="1:6" ht="15.75" x14ac:dyDescent="0.25">
      <c r="A3071" s="180" t="s">
        <v>1293</v>
      </c>
      <c r="B3071" s="71" t="s">
        <v>1045</v>
      </c>
      <c r="C3071" s="71" t="s">
        <v>1046</v>
      </c>
      <c r="D3071" s="178">
        <v>2</v>
      </c>
      <c r="E3071" s="178">
        <v>160</v>
      </c>
      <c r="F3071" s="178">
        <v>150</v>
      </c>
    </row>
    <row r="3072" spans="1:6" ht="15.75" x14ac:dyDescent="0.25">
      <c r="A3072" s="180" t="s">
        <v>1294</v>
      </c>
      <c r="B3072" s="71" t="s">
        <v>1045</v>
      </c>
      <c r="C3072" s="71" t="s">
        <v>1046</v>
      </c>
      <c r="D3072" s="178">
        <v>8</v>
      </c>
      <c r="E3072" s="178">
        <v>250</v>
      </c>
      <c r="F3072" s="178">
        <v>90</v>
      </c>
    </row>
    <row r="3073" spans="1:6" ht="15.75" x14ac:dyDescent="0.25">
      <c r="A3073" s="180" t="s">
        <v>1294</v>
      </c>
      <c r="B3073" s="71" t="s">
        <v>1045</v>
      </c>
      <c r="C3073" s="71" t="s">
        <v>1046</v>
      </c>
      <c r="D3073" s="178">
        <v>7</v>
      </c>
      <c r="E3073" s="178">
        <v>63</v>
      </c>
      <c r="F3073" s="178">
        <v>30</v>
      </c>
    </row>
    <row r="3074" spans="1:6" ht="15.75" x14ac:dyDescent="0.25">
      <c r="A3074" s="180" t="s">
        <v>1294</v>
      </c>
      <c r="B3074" s="71" t="s">
        <v>1045</v>
      </c>
      <c r="C3074" s="71" t="s">
        <v>1046</v>
      </c>
      <c r="D3074" s="178">
        <v>6</v>
      </c>
      <c r="E3074" s="178">
        <v>160</v>
      </c>
      <c r="F3074" s="178">
        <v>125</v>
      </c>
    </row>
    <row r="3075" spans="1:6" ht="15.75" x14ac:dyDescent="0.25">
      <c r="A3075" s="180" t="s">
        <v>1294</v>
      </c>
      <c r="B3075" s="71" t="s">
        <v>1045</v>
      </c>
      <c r="C3075" s="71" t="s">
        <v>1046</v>
      </c>
      <c r="D3075" s="178">
        <v>9</v>
      </c>
      <c r="E3075" s="178">
        <v>100</v>
      </c>
      <c r="F3075" s="178">
        <v>75</v>
      </c>
    </row>
    <row r="3076" spans="1:6" ht="15.75" x14ac:dyDescent="0.25">
      <c r="A3076" s="180" t="s">
        <v>1294</v>
      </c>
      <c r="B3076" s="71" t="s">
        <v>1045</v>
      </c>
      <c r="C3076" s="71" t="s">
        <v>1046</v>
      </c>
      <c r="D3076" s="178">
        <v>5</v>
      </c>
      <c r="E3076" s="178">
        <v>250</v>
      </c>
      <c r="F3076" s="178">
        <v>150</v>
      </c>
    </row>
    <row r="3077" spans="1:6" ht="15.75" x14ac:dyDescent="0.25">
      <c r="A3077" s="180" t="s">
        <v>1294</v>
      </c>
      <c r="B3077" s="71" t="s">
        <v>1045</v>
      </c>
      <c r="C3077" s="71" t="s">
        <v>1046</v>
      </c>
      <c r="D3077" s="178">
        <v>15</v>
      </c>
      <c r="E3077" s="178">
        <v>250</v>
      </c>
      <c r="F3077" s="178">
        <v>200</v>
      </c>
    </row>
    <row r="3078" spans="1:6" ht="15.75" x14ac:dyDescent="0.25">
      <c r="A3078" s="180" t="s">
        <v>1294</v>
      </c>
      <c r="B3078" s="71" t="s">
        <v>1045</v>
      </c>
      <c r="C3078" s="71" t="s">
        <v>1046</v>
      </c>
      <c r="D3078" s="178">
        <v>11</v>
      </c>
      <c r="E3078" s="178">
        <v>100</v>
      </c>
      <c r="F3078" s="178">
        <v>50</v>
      </c>
    </row>
    <row r="3079" spans="1:6" ht="15.75" x14ac:dyDescent="0.25">
      <c r="A3079" s="180" t="s">
        <v>1294</v>
      </c>
      <c r="B3079" s="71" t="s">
        <v>1045</v>
      </c>
      <c r="C3079" s="71" t="s">
        <v>1046</v>
      </c>
      <c r="D3079" s="178">
        <v>18</v>
      </c>
      <c r="E3079" s="178">
        <v>63</v>
      </c>
      <c r="F3079" s="178">
        <v>40</v>
      </c>
    </row>
    <row r="3080" spans="1:6" ht="15.75" x14ac:dyDescent="0.25">
      <c r="A3080" s="180" t="s">
        <v>1295</v>
      </c>
      <c r="B3080" s="71" t="s">
        <v>1045</v>
      </c>
      <c r="C3080" s="71" t="s">
        <v>1046</v>
      </c>
      <c r="D3080" s="178">
        <v>13</v>
      </c>
      <c r="E3080" s="178">
        <v>100</v>
      </c>
      <c r="F3080" s="178">
        <v>50</v>
      </c>
    </row>
    <row r="3081" spans="1:6" ht="15.75" x14ac:dyDescent="0.25">
      <c r="A3081" s="180" t="s">
        <v>1295</v>
      </c>
      <c r="B3081" s="71" t="s">
        <v>1045</v>
      </c>
      <c r="C3081" s="71" t="s">
        <v>1046</v>
      </c>
      <c r="D3081" s="178">
        <v>2</v>
      </c>
      <c r="E3081" s="178">
        <v>100</v>
      </c>
      <c r="F3081" s="178">
        <v>80</v>
      </c>
    </row>
    <row r="3082" spans="1:6" ht="15.75" x14ac:dyDescent="0.25">
      <c r="A3082" s="180" t="s">
        <v>1295</v>
      </c>
      <c r="B3082" s="71" t="s">
        <v>1045</v>
      </c>
      <c r="C3082" s="71" t="s">
        <v>1046</v>
      </c>
      <c r="D3082" s="178">
        <v>3</v>
      </c>
      <c r="E3082" s="178">
        <v>100</v>
      </c>
      <c r="F3082" s="178">
        <v>45</v>
      </c>
    </row>
    <row r="3083" spans="1:6" ht="15.75" x14ac:dyDescent="0.25">
      <c r="A3083" s="180" t="s">
        <v>1296</v>
      </c>
      <c r="B3083" s="71" t="s">
        <v>1045</v>
      </c>
      <c r="C3083" s="71" t="s">
        <v>1046</v>
      </c>
      <c r="D3083" s="178">
        <v>4</v>
      </c>
      <c r="E3083" s="178">
        <v>100</v>
      </c>
      <c r="F3083" s="178">
        <v>65</v>
      </c>
    </row>
    <row r="3084" spans="1:6" ht="15.75" x14ac:dyDescent="0.25">
      <c r="A3084" s="180" t="s">
        <v>1296</v>
      </c>
      <c r="B3084" s="71" t="s">
        <v>1045</v>
      </c>
      <c r="C3084" s="71" t="s">
        <v>1046</v>
      </c>
      <c r="D3084" s="178">
        <v>11</v>
      </c>
      <c r="E3084" s="178">
        <v>60</v>
      </c>
      <c r="F3084" s="178">
        <v>20</v>
      </c>
    </row>
    <row r="3085" spans="1:6" ht="15.75" x14ac:dyDescent="0.25">
      <c r="A3085" s="180" t="s">
        <v>1296</v>
      </c>
      <c r="B3085" s="71" t="s">
        <v>1045</v>
      </c>
      <c r="C3085" s="71" t="s">
        <v>1046</v>
      </c>
      <c r="D3085" s="178">
        <v>14</v>
      </c>
      <c r="E3085" s="178">
        <v>60</v>
      </c>
      <c r="F3085" s="178">
        <v>15</v>
      </c>
    </row>
    <row r="3086" spans="1:6" ht="15.75" x14ac:dyDescent="0.25">
      <c r="A3086" s="180" t="s">
        <v>1297</v>
      </c>
      <c r="B3086" s="71" t="s">
        <v>1045</v>
      </c>
      <c r="C3086" s="71" t="s">
        <v>1046</v>
      </c>
      <c r="D3086" s="178">
        <v>13</v>
      </c>
      <c r="E3086" s="178">
        <v>100</v>
      </c>
      <c r="F3086" s="178">
        <v>30</v>
      </c>
    </row>
    <row r="3087" spans="1:6" ht="15.75" x14ac:dyDescent="0.25">
      <c r="A3087" s="180" t="s">
        <v>1298</v>
      </c>
      <c r="B3087" s="71" t="s">
        <v>1045</v>
      </c>
      <c r="C3087" s="71" t="s">
        <v>1046</v>
      </c>
      <c r="D3087" s="178">
        <v>12</v>
      </c>
      <c r="E3087" s="178">
        <v>160</v>
      </c>
      <c r="F3087" s="178">
        <v>80</v>
      </c>
    </row>
    <row r="3088" spans="1:6" ht="15.75" x14ac:dyDescent="0.25">
      <c r="A3088" s="180" t="s">
        <v>1298</v>
      </c>
      <c r="B3088" s="71" t="s">
        <v>1045</v>
      </c>
      <c r="C3088" s="71" t="s">
        <v>1046</v>
      </c>
      <c r="D3088" s="178">
        <v>11</v>
      </c>
      <c r="E3088" s="178">
        <v>100</v>
      </c>
      <c r="F3088" s="178">
        <v>30</v>
      </c>
    </row>
    <row r="3089" spans="1:6" ht="15.75" x14ac:dyDescent="0.25">
      <c r="A3089" s="180" t="s">
        <v>1298</v>
      </c>
      <c r="B3089" s="71" t="s">
        <v>1045</v>
      </c>
      <c r="C3089" s="71" t="s">
        <v>1046</v>
      </c>
      <c r="D3089" s="178">
        <v>16</v>
      </c>
      <c r="E3089" s="178">
        <v>100</v>
      </c>
      <c r="F3089" s="178">
        <v>80</v>
      </c>
    </row>
    <row r="3090" spans="1:6" ht="15.75" x14ac:dyDescent="0.25">
      <c r="A3090" s="180" t="s">
        <v>1298</v>
      </c>
      <c r="B3090" s="71" t="s">
        <v>1045</v>
      </c>
      <c r="C3090" s="71" t="s">
        <v>1046</v>
      </c>
      <c r="D3090" s="178">
        <v>14</v>
      </c>
      <c r="E3090" s="178">
        <v>160</v>
      </c>
      <c r="F3090" s="178">
        <v>125</v>
      </c>
    </row>
    <row r="3091" spans="1:6" ht="15.75" x14ac:dyDescent="0.25">
      <c r="A3091" s="180" t="s">
        <v>1299</v>
      </c>
      <c r="B3091" s="71" t="s">
        <v>1045</v>
      </c>
      <c r="C3091" s="71" t="s">
        <v>1046</v>
      </c>
      <c r="D3091" s="178">
        <v>9</v>
      </c>
      <c r="E3091" s="178">
        <v>100</v>
      </c>
      <c r="F3091" s="178">
        <v>50</v>
      </c>
    </row>
    <row r="3092" spans="1:6" ht="15.75" x14ac:dyDescent="0.25">
      <c r="A3092" s="180" t="s">
        <v>1299</v>
      </c>
      <c r="B3092" s="71" t="s">
        <v>1045</v>
      </c>
      <c r="C3092" s="71" t="s">
        <v>1046</v>
      </c>
      <c r="D3092" s="178">
        <v>35</v>
      </c>
      <c r="E3092" s="178">
        <v>100</v>
      </c>
      <c r="F3092" s="178">
        <v>88</v>
      </c>
    </row>
    <row r="3093" spans="1:6" ht="15.75" x14ac:dyDescent="0.25">
      <c r="A3093" s="180" t="s">
        <v>1299</v>
      </c>
      <c r="B3093" s="71" t="s">
        <v>1045</v>
      </c>
      <c r="C3093" s="71" t="s">
        <v>1046</v>
      </c>
      <c r="D3093" s="178">
        <v>32</v>
      </c>
      <c r="E3093" s="178">
        <v>160</v>
      </c>
      <c r="F3093" s="178">
        <v>45</v>
      </c>
    </row>
    <row r="3094" spans="1:6" ht="15.75" x14ac:dyDescent="0.25">
      <c r="A3094" s="180" t="s">
        <v>1299</v>
      </c>
      <c r="B3094" s="71" t="s">
        <v>1045</v>
      </c>
      <c r="C3094" s="71" t="s">
        <v>1046</v>
      </c>
      <c r="D3094" s="178">
        <v>6</v>
      </c>
      <c r="E3094" s="178">
        <v>100</v>
      </c>
      <c r="F3094" s="178">
        <v>35</v>
      </c>
    </row>
    <row r="3095" spans="1:6" ht="15.75" x14ac:dyDescent="0.25">
      <c r="A3095" s="180" t="s">
        <v>1299</v>
      </c>
      <c r="B3095" s="71" t="s">
        <v>1045</v>
      </c>
      <c r="C3095" s="71" t="s">
        <v>1046</v>
      </c>
      <c r="D3095" s="178">
        <v>7</v>
      </c>
      <c r="E3095" s="178">
        <v>100</v>
      </c>
      <c r="F3095" s="178">
        <v>45</v>
      </c>
    </row>
    <row r="3096" spans="1:6" ht="15.75" x14ac:dyDescent="0.25">
      <c r="A3096" s="180" t="s">
        <v>1299</v>
      </c>
      <c r="B3096" s="71" t="s">
        <v>1045</v>
      </c>
      <c r="C3096" s="71" t="s">
        <v>1046</v>
      </c>
      <c r="D3096" s="178">
        <v>31</v>
      </c>
      <c r="E3096" s="178">
        <v>100</v>
      </c>
      <c r="F3096" s="178">
        <v>25</v>
      </c>
    </row>
    <row r="3097" spans="1:6" ht="15.75" x14ac:dyDescent="0.25">
      <c r="A3097" s="180" t="s">
        <v>1299</v>
      </c>
      <c r="B3097" s="71" t="s">
        <v>1045</v>
      </c>
      <c r="C3097" s="71" t="s">
        <v>1046</v>
      </c>
      <c r="D3097" s="178">
        <v>36</v>
      </c>
      <c r="E3097" s="178">
        <v>100</v>
      </c>
      <c r="F3097" s="178">
        <v>25</v>
      </c>
    </row>
    <row r="3098" spans="1:6" ht="15.75" x14ac:dyDescent="0.25">
      <c r="A3098" s="180" t="s">
        <v>1299</v>
      </c>
      <c r="B3098" s="71" t="s">
        <v>1045</v>
      </c>
      <c r="C3098" s="71" t="s">
        <v>1046</v>
      </c>
      <c r="D3098" s="178">
        <v>46</v>
      </c>
      <c r="E3098" s="178" t="s">
        <v>143</v>
      </c>
      <c r="F3098" s="178">
        <v>20</v>
      </c>
    </row>
    <row r="3099" spans="1:6" ht="15.75" x14ac:dyDescent="0.25">
      <c r="A3099" s="180" t="s">
        <v>1299</v>
      </c>
      <c r="B3099" s="71" t="s">
        <v>1045</v>
      </c>
      <c r="C3099" s="71" t="s">
        <v>1046</v>
      </c>
      <c r="D3099" s="178">
        <v>41</v>
      </c>
      <c r="E3099" s="178">
        <v>100</v>
      </c>
      <c r="F3099" s="178">
        <v>50</v>
      </c>
    </row>
    <row r="3100" spans="1:6" ht="15.75" x14ac:dyDescent="0.25">
      <c r="A3100" s="180" t="s">
        <v>1299</v>
      </c>
      <c r="B3100" s="71" t="s">
        <v>1045</v>
      </c>
      <c r="C3100" s="71" t="s">
        <v>1046</v>
      </c>
      <c r="D3100" s="178">
        <v>42</v>
      </c>
      <c r="E3100" s="178">
        <v>60</v>
      </c>
      <c r="F3100" s="178">
        <v>15</v>
      </c>
    </row>
    <row r="3101" spans="1:6" ht="15.75" x14ac:dyDescent="0.25">
      <c r="A3101" s="180" t="s">
        <v>1300</v>
      </c>
      <c r="B3101" s="71" t="s">
        <v>1045</v>
      </c>
      <c r="C3101" s="71" t="s">
        <v>1046</v>
      </c>
      <c r="D3101" s="178">
        <v>45</v>
      </c>
      <c r="E3101" s="178">
        <v>100</v>
      </c>
      <c r="F3101" s="178">
        <v>50</v>
      </c>
    </row>
    <row r="3102" spans="1:6" ht="15.75" x14ac:dyDescent="0.25">
      <c r="A3102" s="180" t="s">
        <v>1301</v>
      </c>
      <c r="B3102" s="71" t="s">
        <v>1045</v>
      </c>
      <c r="C3102" s="71" t="s">
        <v>1046</v>
      </c>
      <c r="D3102" s="178">
        <v>4</v>
      </c>
      <c r="E3102" s="178">
        <v>100</v>
      </c>
      <c r="F3102" s="178">
        <v>90</v>
      </c>
    </row>
    <row r="3103" spans="1:6" ht="15.75" x14ac:dyDescent="0.25">
      <c r="A3103" s="180" t="s">
        <v>1302</v>
      </c>
      <c r="B3103" s="71" t="s">
        <v>1045</v>
      </c>
      <c r="C3103" s="71" t="s">
        <v>1046</v>
      </c>
      <c r="D3103" s="178">
        <v>1</v>
      </c>
      <c r="E3103" s="178">
        <v>100</v>
      </c>
      <c r="F3103" s="178">
        <v>80</v>
      </c>
    </row>
    <row r="3104" spans="1:6" ht="15.75" x14ac:dyDescent="0.25">
      <c r="A3104" s="180" t="s">
        <v>1302</v>
      </c>
      <c r="B3104" s="71" t="s">
        <v>1045</v>
      </c>
      <c r="C3104" s="71" t="s">
        <v>1046</v>
      </c>
      <c r="D3104" s="178">
        <v>19</v>
      </c>
      <c r="E3104" s="178">
        <v>100</v>
      </c>
      <c r="F3104" s="178">
        <v>75</v>
      </c>
    </row>
    <row r="3105" spans="1:6" ht="15.75" x14ac:dyDescent="0.25">
      <c r="A3105" s="180" t="s">
        <v>1302</v>
      </c>
      <c r="B3105" s="71" t="s">
        <v>1045</v>
      </c>
      <c r="C3105" s="71" t="s">
        <v>1046</v>
      </c>
      <c r="D3105" s="178">
        <v>27</v>
      </c>
      <c r="E3105" s="178">
        <v>60</v>
      </c>
      <c r="F3105" s="178">
        <v>30</v>
      </c>
    </row>
    <row r="3106" spans="1:6" ht="15.75" x14ac:dyDescent="0.25">
      <c r="A3106" s="180" t="s">
        <v>1302</v>
      </c>
      <c r="B3106" s="71" t="s">
        <v>1045</v>
      </c>
      <c r="C3106" s="71" t="s">
        <v>1046</v>
      </c>
      <c r="D3106" s="178">
        <v>40</v>
      </c>
      <c r="E3106" s="178">
        <v>40</v>
      </c>
      <c r="F3106" s="178">
        <v>35</v>
      </c>
    </row>
    <row r="3107" spans="1:6" ht="15.75" x14ac:dyDescent="0.25">
      <c r="A3107" s="180" t="s">
        <v>1303</v>
      </c>
      <c r="B3107" s="71" t="s">
        <v>1045</v>
      </c>
      <c r="C3107" s="71" t="s">
        <v>1046</v>
      </c>
      <c r="D3107" s="178">
        <v>5</v>
      </c>
      <c r="E3107" s="178">
        <v>160</v>
      </c>
      <c r="F3107" s="178">
        <v>90</v>
      </c>
    </row>
    <row r="3108" spans="1:6" ht="15.75" x14ac:dyDescent="0.25">
      <c r="A3108" s="180" t="s">
        <v>1303</v>
      </c>
      <c r="B3108" s="71" t="s">
        <v>1045</v>
      </c>
      <c r="C3108" s="71" t="s">
        <v>1046</v>
      </c>
      <c r="D3108" s="178">
        <v>1</v>
      </c>
      <c r="E3108" s="178">
        <v>60</v>
      </c>
      <c r="F3108" s="178">
        <v>15</v>
      </c>
    </row>
    <row r="3109" spans="1:6" ht="15.75" x14ac:dyDescent="0.25">
      <c r="A3109" s="180" t="s">
        <v>1303</v>
      </c>
      <c r="B3109" s="71" t="s">
        <v>1045</v>
      </c>
      <c r="C3109" s="71" t="s">
        <v>1046</v>
      </c>
      <c r="D3109" s="178">
        <v>2</v>
      </c>
      <c r="E3109" s="178">
        <v>100</v>
      </c>
      <c r="F3109" s="178">
        <v>35</v>
      </c>
    </row>
    <row r="3110" spans="1:6" ht="15.75" x14ac:dyDescent="0.25">
      <c r="A3110" s="180" t="s">
        <v>1303</v>
      </c>
      <c r="B3110" s="71" t="s">
        <v>1045</v>
      </c>
      <c r="C3110" s="71" t="s">
        <v>1046</v>
      </c>
      <c r="D3110" s="178">
        <v>3</v>
      </c>
      <c r="E3110" s="178">
        <v>160</v>
      </c>
      <c r="F3110" s="178">
        <v>45</v>
      </c>
    </row>
    <row r="3111" spans="1:6" ht="15.75" x14ac:dyDescent="0.25">
      <c r="A3111" s="180" t="s">
        <v>1303</v>
      </c>
      <c r="B3111" s="71" t="s">
        <v>1045</v>
      </c>
      <c r="C3111" s="71" t="s">
        <v>1046</v>
      </c>
      <c r="D3111" s="178">
        <v>4</v>
      </c>
      <c r="E3111" s="178">
        <v>250</v>
      </c>
      <c r="F3111" s="178">
        <v>50</v>
      </c>
    </row>
    <row r="3112" spans="1:6" ht="15.75" x14ac:dyDescent="0.25">
      <c r="A3112" s="180" t="s">
        <v>1303</v>
      </c>
      <c r="B3112" s="71" t="s">
        <v>1045</v>
      </c>
      <c r="C3112" s="71" t="s">
        <v>1046</v>
      </c>
      <c r="D3112" s="178">
        <v>14</v>
      </c>
      <c r="E3112" s="178">
        <v>250</v>
      </c>
      <c r="F3112" s="178">
        <v>185</v>
      </c>
    </row>
    <row r="3113" spans="1:6" ht="15.75" x14ac:dyDescent="0.25">
      <c r="A3113" s="180" t="s">
        <v>1303</v>
      </c>
      <c r="B3113" s="71" t="s">
        <v>1045</v>
      </c>
      <c r="C3113" s="71" t="s">
        <v>1046</v>
      </c>
      <c r="D3113" s="178">
        <v>16</v>
      </c>
      <c r="E3113" s="178">
        <v>100</v>
      </c>
      <c r="F3113" s="178">
        <v>25</v>
      </c>
    </row>
    <row r="3114" spans="1:6" ht="15.75" x14ac:dyDescent="0.25">
      <c r="A3114" s="180" t="s">
        <v>1303</v>
      </c>
      <c r="B3114" s="71" t="s">
        <v>1045</v>
      </c>
      <c r="C3114" s="71" t="s">
        <v>1046</v>
      </c>
      <c r="D3114" s="178">
        <v>17</v>
      </c>
      <c r="E3114" s="178">
        <v>100</v>
      </c>
      <c r="F3114" s="178">
        <v>80</v>
      </c>
    </row>
    <row r="3115" spans="1:6" ht="15.75" x14ac:dyDescent="0.25">
      <c r="A3115" s="180" t="s">
        <v>1303</v>
      </c>
      <c r="B3115" s="71" t="s">
        <v>1045</v>
      </c>
      <c r="C3115" s="71" t="s">
        <v>1046</v>
      </c>
      <c r="D3115" s="178">
        <v>18</v>
      </c>
      <c r="E3115" s="178">
        <v>50</v>
      </c>
      <c r="F3115" s="178">
        <v>10</v>
      </c>
    </row>
    <row r="3116" spans="1:6" ht="15.75" x14ac:dyDescent="0.25">
      <c r="A3116" s="180" t="s">
        <v>1304</v>
      </c>
      <c r="B3116" s="71" t="s">
        <v>1045</v>
      </c>
      <c r="C3116" s="71" t="s">
        <v>1046</v>
      </c>
      <c r="D3116" s="178">
        <v>7</v>
      </c>
      <c r="E3116" s="178">
        <v>100</v>
      </c>
      <c r="F3116" s="178">
        <v>60</v>
      </c>
    </row>
    <row r="3117" spans="1:6" ht="15.75" x14ac:dyDescent="0.25">
      <c r="A3117" s="180" t="s">
        <v>1305</v>
      </c>
      <c r="B3117" s="71" t="s">
        <v>1045</v>
      </c>
      <c r="C3117" s="71" t="s">
        <v>1046</v>
      </c>
      <c r="D3117" s="178">
        <v>10</v>
      </c>
      <c r="E3117" s="178">
        <v>100</v>
      </c>
      <c r="F3117" s="178">
        <v>90</v>
      </c>
    </row>
    <row r="3118" spans="1:6" ht="15.75" x14ac:dyDescent="0.25">
      <c r="A3118" s="180" t="s">
        <v>1306</v>
      </c>
      <c r="B3118" s="71" t="s">
        <v>1045</v>
      </c>
      <c r="C3118" s="71" t="s">
        <v>1046</v>
      </c>
      <c r="D3118" s="178">
        <v>14</v>
      </c>
      <c r="E3118" s="178">
        <v>160</v>
      </c>
      <c r="F3118" s="178">
        <v>125</v>
      </c>
    </row>
    <row r="3119" spans="1:6" ht="15.75" x14ac:dyDescent="0.25">
      <c r="A3119" s="180" t="s">
        <v>1306</v>
      </c>
      <c r="B3119" s="71" t="s">
        <v>1045</v>
      </c>
      <c r="C3119" s="71" t="s">
        <v>1046</v>
      </c>
      <c r="D3119" s="178">
        <v>16</v>
      </c>
      <c r="E3119" s="178">
        <v>40</v>
      </c>
      <c r="F3119" s="178">
        <v>30</v>
      </c>
    </row>
    <row r="3120" spans="1:6" ht="15.75" x14ac:dyDescent="0.25">
      <c r="A3120" s="180" t="s">
        <v>1307</v>
      </c>
      <c r="B3120" s="71" t="s">
        <v>1045</v>
      </c>
      <c r="C3120" s="71" t="s">
        <v>1046</v>
      </c>
      <c r="D3120" s="178">
        <v>12</v>
      </c>
      <c r="E3120" s="178">
        <v>100</v>
      </c>
      <c r="F3120" s="178">
        <v>90</v>
      </c>
    </row>
    <row r="3121" spans="1:6" ht="15.75" x14ac:dyDescent="0.25">
      <c r="A3121" s="180" t="s">
        <v>1307</v>
      </c>
      <c r="B3121" s="71" t="s">
        <v>1045</v>
      </c>
      <c r="C3121" s="71" t="s">
        <v>1046</v>
      </c>
      <c r="D3121" s="178">
        <v>21</v>
      </c>
      <c r="E3121" s="178">
        <v>160</v>
      </c>
      <c r="F3121" s="178">
        <v>145</v>
      </c>
    </row>
    <row r="3122" spans="1:6" ht="15.75" x14ac:dyDescent="0.25">
      <c r="A3122" s="180" t="s">
        <v>1308</v>
      </c>
      <c r="B3122" s="71" t="s">
        <v>1045</v>
      </c>
      <c r="C3122" s="71" t="s">
        <v>1046</v>
      </c>
      <c r="D3122" s="178">
        <v>8</v>
      </c>
      <c r="E3122" s="178">
        <v>250</v>
      </c>
      <c r="F3122" s="178">
        <v>210</v>
      </c>
    </row>
    <row r="3123" spans="1:6" ht="15.75" x14ac:dyDescent="0.25">
      <c r="A3123" s="180" t="s">
        <v>1308</v>
      </c>
      <c r="B3123" s="71" t="s">
        <v>1045</v>
      </c>
      <c r="C3123" s="71" t="s">
        <v>1046</v>
      </c>
      <c r="D3123" s="178">
        <v>9</v>
      </c>
      <c r="E3123" s="178">
        <v>160</v>
      </c>
      <c r="F3123" s="178">
        <v>100</v>
      </c>
    </row>
    <row r="3124" spans="1:6" ht="15.75" x14ac:dyDescent="0.25">
      <c r="A3124" s="180" t="s">
        <v>1308</v>
      </c>
      <c r="B3124" s="71" t="s">
        <v>1045</v>
      </c>
      <c r="C3124" s="71" t="s">
        <v>1046</v>
      </c>
      <c r="D3124" s="178">
        <v>25</v>
      </c>
      <c r="E3124" s="178">
        <v>100</v>
      </c>
      <c r="F3124" s="178">
        <v>87</v>
      </c>
    </row>
    <row r="3125" spans="1:6" ht="15.75" x14ac:dyDescent="0.25">
      <c r="A3125" s="180" t="s">
        <v>1308</v>
      </c>
      <c r="B3125" s="71" t="s">
        <v>1045</v>
      </c>
      <c r="C3125" s="71" t="s">
        <v>1046</v>
      </c>
      <c r="D3125" s="178">
        <v>26</v>
      </c>
      <c r="E3125" s="178">
        <v>160</v>
      </c>
      <c r="F3125" s="178">
        <v>135</v>
      </c>
    </row>
    <row r="3126" spans="1:6" ht="15.75" x14ac:dyDescent="0.25">
      <c r="A3126" s="180" t="s">
        <v>1308</v>
      </c>
      <c r="B3126" s="71" t="s">
        <v>1045</v>
      </c>
      <c r="C3126" s="71" t="s">
        <v>1046</v>
      </c>
      <c r="D3126" s="178">
        <v>34</v>
      </c>
      <c r="E3126" s="178">
        <v>160</v>
      </c>
      <c r="F3126" s="178">
        <v>90</v>
      </c>
    </row>
    <row r="3127" spans="1:6" ht="15.75" x14ac:dyDescent="0.25">
      <c r="A3127" s="180" t="s">
        <v>1308</v>
      </c>
      <c r="B3127" s="71" t="s">
        <v>1045</v>
      </c>
      <c r="C3127" s="71" t="s">
        <v>1046</v>
      </c>
      <c r="D3127" s="178">
        <v>3</v>
      </c>
      <c r="E3127" s="178">
        <v>160</v>
      </c>
      <c r="F3127" s="178">
        <v>110</v>
      </c>
    </row>
    <row r="3128" spans="1:6" ht="15.75" x14ac:dyDescent="0.25">
      <c r="A3128" s="180" t="s">
        <v>1308</v>
      </c>
      <c r="B3128" s="71" t="s">
        <v>1045</v>
      </c>
      <c r="C3128" s="71" t="s">
        <v>1046</v>
      </c>
      <c r="D3128" s="178">
        <v>30</v>
      </c>
      <c r="E3128" s="178">
        <v>160</v>
      </c>
      <c r="F3128" s="178">
        <v>95</v>
      </c>
    </row>
    <row r="3129" spans="1:6" ht="15.75" x14ac:dyDescent="0.25">
      <c r="A3129" s="180" t="s">
        <v>1308</v>
      </c>
      <c r="B3129" s="71" t="s">
        <v>1045</v>
      </c>
      <c r="C3129" s="71" t="s">
        <v>1046</v>
      </c>
      <c r="D3129" s="178">
        <v>11</v>
      </c>
      <c r="E3129" s="178">
        <v>63</v>
      </c>
      <c r="F3129" s="178">
        <v>30</v>
      </c>
    </row>
    <row r="3130" spans="1:6" ht="15.75" x14ac:dyDescent="0.25">
      <c r="A3130" s="180" t="s">
        <v>1308</v>
      </c>
      <c r="B3130" s="71" t="s">
        <v>1045</v>
      </c>
      <c r="C3130" s="71" t="s">
        <v>1046</v>
      </c>
      <c r="D3130" s="178">
        <v>14</v>
      </c>
      <c r="E3130" s="178">
        <v>160</v>
      </c>
      <c r="F3130" s="178">
        <v>105</v>
      </c>
    </row>
    <row r="3131" spans="1:6" ht="15.75" x14ac:dyDescent="0.25">
      <c r="A3131" s="180" t="s">
        <v>1308</v>
      </c>
      <c r="B3131" s="71" t="s">
        <v>1045</v>
      </c>
      <c r="C3131" s="71" t="s">
        <v>1046</v>
      </c>
      <c r="D3131" s="178">
        <v>12</v>
      </c>
      <c r="E3131" s="178">
        <v>250</v>
      </c>
      <c r="F3131" s="178">
        <v>100</v>
      </c>
    </row>
    <row r="3132" spans="1:6" ht="15.75" x14ac:dyDescent="0.25">
      <c r="A3132" s="180" t="s">
        <v>1308</v>
      </c>
      <c r="B3132" s="71" t="s">
        <v>1045</v>
      </c>
      <c r="C3132" s="71" t="s">
        <v>1046</v>
      </c>
      <c r="D3132" s="178">
        <v>13</v>
      </c>
      <c r="E3132" s="178">
        <v>250</v>
      </c>
      <c r="F3132" s="178">
        <v>155</v>
      </c>
    </row>
    <row r="3133" spans="1:6" ht="15.75" x14ac:dyDescent="0.25">
      <c r="A3133" s="180" t="s">
        <v>1308</v>
      </c>
      <c r="B3133" s="71" t="s">
        <v>1045</v>
      </c>
      <c r="C3133" s="71" t="s">
        <v>1046</v>
      </c>
      <c r="D3133" s="178">
        <v>21</v>
      </c>
      <c r="E3133" s="178">
        <v>250</v>
      </c>
      <c r="F3133" s="178">
        <v>165</v>
      </c>
    </row>
    <row r="3134" spans="1:6" ht="15.75" x14ac:dyDescent="0.25">
      <c r="A3134" s="180" t="s">
        <v>1308</v>
      </c>
      <c r="B3134" s="71" t="s">
        <v>1045</v>
      </c>
      <c r="C3134" s="71" t="s">
        <v>1046</v>
      </c>
      <c r="D3134" s="178">
        <v>16</v>
      </c>
      <c r="E3134" s="178">
        <v>100</v>
      </c>
      <c r="F3134" s="178">
        <v>83</v>
      </c>
    </row>
    <row r="3135" spans="1:6" ht="15.75" x14ac:dyDescent="0.25">
      <c r="A3135" s="180" t="s">
        <v>1308</v>
      </c>
      <c r="B3135" s="71" t="s">
        <v>1045</v>
      </c>
      <c r="C3135" s="71" t="s">
        <v>1046</v>
      </c>
      <c r="D3135" s="178">
        <v>39</v>
      </c>
      <c r="E3135" s="178">
        <v>160</v>
      </c>
      <c r="F3135" s="178">
        <v>155</v>
      </c>
    </row>
    <row r="3136" spans="1:6" ht="15.75" x14ac:dyDescent="0.25">
      <c r="A3136" s="180" t="s">
        <v>1308</v>
      </c>
      <c r="B3136" s="71" t="s">
        <v>1045</v>
      </c>
      <c r="C3136" s="71" t="s">
        <v>1046</v>
      </c>
      <c r="D3136" s="178">
        <v>40</v>
      </c>
      <c r="E3136" s="178">
        <v>250</v>
      </c>
      <c r="F3136" s="178">
        <v>205</v>
      </c>
    </row>
    <row r="3137" spans="1:6" ht="15.75" x14ac:dyDescent="0.25">
      <c r="A3137" s="180" t="s">
        <v>1308</v>
      </c>
      <c r="B3137" s="71" t="s">
        <v>1045</v>
      </c>
      <c r="C3137" s="71" t="s">
        <v>1046</v>
      </c>
      <c r="D3137" s="178">
        <v>10</v>
      </c>
      <c r="E3137" s="178">
        <v>400</v>
      </c>
      <c r="F3137" s="178">
        <v>350</v>
      </c>
    </row>
    <row r="3138" spans="1:6" ht="15.75" x14ac:dyDescent="0.25">
      <c r="A3138" s="180" t="s">
        <v>1309</v>
      </c>
      <c r="B3138" s="71" t="s">
        <v>1045</v>
      </c>
      <c r="C3138" s="71" t="s">
        <v>1046</v>
      </c>
      <c r="D3138" s="178">
        <v>21</v>
      </c>
      <c r="E3138" s="178">
        <v>100</v>
      </c>
      <c r="F3138" s="178">
        <v>70</v>
      </c>
    </row>
    <row r="3139" spans="1:6" ht="15.75" x14ac:dyDescent="0.25">
      <c r="A3139" s="180" t="s">
        <v>1309</v>
      </c>
      <c r="B3139" s="71" t="s">
        <v>1045</v>
      </c>
      <c r="C3139" s="71" t="s">
        <v>1046</v>
      </c>
      <c r="D3139" s="178">
        <v>31</v>
      </c>
      <c r="E3139" s="178">
        <v>100</v>
      </c>
      <c r="F3139" s="178">
        <v>25</v>
      </c>
    </row>
    <row r="3140" spans="1:6" ht="15.75" x14ac:dyDescent="0.25">
      <c r="A3140" s="180" t="s">
        <v>1309</v>
      </c>
      <c r="B3140" s="71" t="s">
        <v>1045</v>
      </c>
      <c r="C3140" s="71" t="s">
        <v>1046</v>
      </c>
      <c r="D3140" s="178">
        <v>54</v>
      </c>
      <c r="E3140" s="178">
        <v>160</v>
      </c>
      <c r="F3140" s="178">
        <v>75</v>
      </c>
    </row>
    <row r="3141" spans="1:6" ht="15.75" x14ac:dyDescent="0.25">
      <c r="A3141" s="180" t="s">
        <v>1309</v>
      </c>
      <c r="B3141" s="71" t="s">
        <v>1045</v>
      </c>
      <c r="C3141" s="71" t="s">
        <v>1046</v>
      </c>
      <c r="D3141" s="178">
        <v>8</v>
      </c>
      <c r="E3141" s="178">
        <v>160</v>
      </c>
      <c r="F3141" s="178">
        <v>125</v>
      </c>
    </row>
    <row r="3142" spans="1:6" ht="15.75" x14ac:dyDescent="0.25">
      <c r="A3142" s="180" t="s">
        <v>1309</v>
      </c>
      <c r="B3142" s="71" t="s">
        <v>1045</v>
      </c>
      <c r="C3142" s="71" t="s">
        <v>1046</v>
      </c>
      <c r="D3142" s="178">
        <v>10</v>
      </c>
      <c r="E3142" s="178">
        <v>60</v>
      </c>
      <c r="F3142" s="178">
        <v>55</v>
      </c>
    </row>
    <row r="3143" spans="1:6" ht="15.75" x14ac:dyDescent="0.25">
      <c r="A3143" s="180" t="s">
        <v>1310</v>
      </c>
      <c r="B3143" s="71" t="s">
        <v>1045</v>
      </c>
      <c r="C3143" s="71" t="s">
        <v>1046</v>
      </c>
      <c r="D3143" s="178">
        <v>35</v>
      </c>
      <c r="E3143" s="178">
        <v>250</v>
      </c>
      <c r="F3143" s="178">
        <v>200</v>
      </c>
    </row>
    <row r="3144" spans="1:6" ht="15.75" x14ac:dyDescent="0.25">
      <c r="A3144" s="180" t="s">
        <v>1310</v>
      </c>
      <c r="B3144" s="71" t="s">
        <v>1045</v>
      </c>
      <c r="C3144" s="71" t="s">
        <v>1046</v>
      </c>
      <c r="D3144" s="178">
        <v>12</v>
      </c>
      <c r="E3144" s="178">
        <v>160</v>
      </c>
      <c r="F3144" s="178">
        <v>125</v>
      </c>
    </row>
    <row r="3145" spans="1:6" ht="15.75" x14ac:dyDescent="0.25">
      <c r="A3145" s="180" t="s">
        <v>1310</v>
      </c>
      <c r="B3145" s="71" t="s">
        <v>1045</v>
      </c>
      <c r="C3145" s="71" t="s">
        <v>1046</v>
      </c>
      <c r="D3145" s="178">
        <v>25</v>
      </c>
      <c r="E3145" s="178">
        <v>250</v>
      </c>
      <c r="F3145" s="178">
        <v>225</v>
      </c>
    </row>
    <row r="3146" spans="1:6" ht="15.75" x14ac:dyDescent="0.25">
      <c r="A3146" s="180" t="s">
        <v>1310</v>
      </c>
      <c r="B3146" s="71" t="s">
        <v>1045</v>
      </c>
      <c r="C3146" s="71" t="s">
        <v>1046</v>
      </c>
      <c r="D3146" s="178">
        <v>56</v>
      </c>
      <c r="E3146" s="178">
        <v>100</v>
      </c>
      <c r="F3146" s="178">
        <v>90</v>
      </c>
    </row>
    <row r="3147" spans="1:6" ht="15.75" x14ac:dyDescent="0.25">
      <c r="A3147" s="180" t="s">
        <v>1310</v>
      </c>
      <c r="B3147" s="71" t="s">
        <v>1045</v>
      </c>
      <c r="C3147" s="71" t="s">
        <v>1046</v>
      </c>
      <c r="D3147" s="178">
        <v>24</v>
      </c>
      <c r="E3147" s="178">
        <v>100</v>
      </c>
      <c r="F3147" s="178">
        <v>50</v>
      </c>
    </row>
    <row r="3148" spans="1:6" ht="15.75" x14ac:dyDescent="0.25">
      <c r="A3148" s="180" t="s">
        <v>1310</v>
      </c>
      <c r="B3148" s="71" t="s">
        <v>1045</v>
      </c>
      <c r="C3148" s="71" t="s">
        <v>1046</v>
      </c>
      <c r="D3148" s="178">
        <v>32</v>
      </c>
      <c r="E3148" s="178">
        <v>100</v>
      </c>
      <c r="F3148" s="178">
        <v>50</v>
      </c>
    </row>
    <row r="3149" spans="1:6" ht="15.75" x14ac:dyDescent="0.25">
      <c r="A3149" s="180" t="s">
        <v>1310</v>
      </c>
      <c r="B3149" s="71" t="s">
        <v>1045</v>
      </c>
      <c r="C3149" s="71" t="s">
        <v>1046</v>
      </c>
      <c r="D3149" s="178">
        <v>11</v>
      </c>
      <c r="E3149" s="178">
        <v>160</v>
      </c>
      <c r="F3149" s="178">
        <v>95</v>
      </c>
    </row>
    <row r="3150" spans="1:6" ht="15.75" x14ac:dyDescent="0.25">
      <c r="A3150" s="180" t="s">
        <v>1311</v>
      </c>
      <c r="B3150" s="71" t="s">
        <v>1045</v>
      </c>
      <c r="C3150" s="71" t="s">
        <v>1046</v>
      </c>
      <c r="D3150" s="178">
        <v>18</v>
      </c>
      <c r="E3150" s="178">
        <v>100</v>
      </c>
      <c r="F3150" s="178">
        <v>60</v>
      </c>
    </row>
    <row r="3151" spans="1:6" ht="15.75" x14ac:dyDescent="0.25">
      <c r="A3151" s="180" t="s">
        <v>1312</v>
      </c>
      <c r="B3151" s="71" t="s">
        <v>1045</v>
      </c>
      <c r="C3151" s="71" t="s">
        <v>1046</v>
      </c>
      <c r="D3151" s="178">
        <v>23</v>
      </c>
      <c r="E3151" s="178">
        <v>63</v>
      </c>
      <c r="F3151" s="178">
        <v>45</v>
      </c>
    </row>
    <row r="3152" spans="1:6" ht="15.75" x14ac:dyDescent="0.25">
      <c r="A3152" s="180" t="s">
        <v>1313</v>
      </c>
      <c r="B3152" s="71" t="s">
        <v>1045</v>
      </c>
      <c r="C3152" s="71" t="s">
        <v>1046</v>
      </c>
      <c r="D3152" s="178">
        <v>17</v>
      </c>
      <c r="E3152" s="178">
        <v>100</v>
      </c>
      <c r="F3152" s="178">
        <v>50</v>
      </c>
    </row>
    <row r="3153" spans="1:6" ht="15.75" x14ac:dyDescent="0.25">
      <c r="A3153" s="180" t="s">
        <v>1313</v>
      </c>
      <c r="B3153" s="71" t="s">
        <v>1045</v>
      </c>
      <c r="C3153" s="71" t="s">
        <v>1046</v>
      </c>
      <c r="D3153" s="178">
        <v>18</v>
      </c>
      <c r="E3153" s="178">
        <v>160</v>
      </c>
      <c r="F3153" s="178">
        <v>135</v>
      </c>
    </row>
    <row r="3154" spans="1:6" ht="15.75" x14ac:dyDescent="0.25">
      <c r="A3154" s="180" t="s">
        <v>1314</v>
      </c>
      <c r="B3154" s="71" t="s">
        <v>1045</v>
      </c>
      <c r="C3154" s="71" t="s">
        <v>1046</v>
      </c>
      <c r="D3154" s="178">
        <v>9</v>
      </c>
      <c r="E3154" s="178">
        <v>250</v>
      </c>
      <c r="F3154" s="178">
        <v>235</v>
      </c>
    </row>
    <row r="3155" spans="1:6" ht="15.75" x14ac:dyDescent="0.25">
      <c r="A3155" s="180" t="s">
        <v>1314</v>
      </c>
      <c r="B3155" s="71" t="s">
        <v>1045</v>
      </c>
      <c r="C3155" s="71" t="s">
        <v>1046</v>
      </c>
      <c r="D3155" s="178">
        <v>13</v>
      </c>
      <c r="E3155" s="178">
        <v>100</v>
      </c>
      <c r="F3155" s="178">
        <v>65</v>
      </c>
    </row>
    <row r="3156" spans="1:6" ht="15.75" x14ac:dyDescent="0.25">
      <c r="A3156" s="180" t="s">
        <v>1314</v>
      </c>
      <c r="B3156" s="71" t="s">
        <v>1045</v>
      </c>
      <c r="C3156" s="71" t="s">
        <v>1046</v>
      </c>
      <c r="D3156" s="178">
        <v>12</v>
      </c>
      <c r="E3156" s="178">
        <v>160</v>
      </c>
      <c r="F3156" s="178">
        <v>105</v>
      </c>
    </row>
    <row r="3157" spans="1:6" ht="15.75" x14ac:dyDescent="0.25">
      <c r="A3157" s="180" t="s">
        <v>1314</v>
      </c>
      <c r="B3157" s="71" t="s">
        <v>1045</v>
      </c>
      <c r="C3157" s="71" t="s">
        <v>1046</v>
      </c>
      <c r="D3157" s="178">
        <v>15</v>
      </c>
      <c r="E3157" s="178">
        <v>100</v>
      </c>
      <c r="F3157" s="178">
        <v>55</v>
      </c>
    </row>
    <row r="3158" spans="1:6" ht="15.75" x14ac:dyDescent="0.25">
      <c r="A3158" s="180" t="s">
        <v>1314</v>
      </c>
      <c r="B3158" s="71" t="s">
        <v>1045</v>
      </c>
      <c r="C3158" s="71" t="s">
        <v>1046</v>
      </c>
      <c r="D3158" s="178">
        <v>2</v>
      </c>
      <c r="E3158" s="178">
        <v>160</v>
      </c>
      <c r="F3158" s="178">
        <v>120</v>
      </c>
    </row>
    <row r="3159" spans="1:6" ht="15.75" x14ac:dyDescent="0.25">
      <c r="A3159" s="180" t="s">
        <v>1314</v>
      </c>
      <c r="B3159" s="71" t="s">
        <v>1045</v>
      </c>
      <c r="C3159" s="71" t="s">
        <v>1046</v>
      </c>
      <c r="D3159" s="178">
        <v>3</v>
      </c>
      <c r="E3159" s="178">
        <v>63</v>
      </c>
      <c r="F3159" s="178">
        <v>85</v>
      </c>
    </row>
    <row r="3160" spans="1:6" ht="15.75" x14ac:dyDescent="0.25">
      <c r="A3160" s="180" t="s">
        <v>1315</v>
      </c>
      <c r="B3160" s="71" t="s">
        <v>1045</v>
      </c>
      <c r="C3160" s="71" t="s">
        <v>1046</v>
      </c>
      <c r="D3160" s="178">
        <v>2</v>
      </c>
      <c r="E3160" s="178">
        <v>160</v>
      </c>
      <c r="F3160" s="178">
        <v>75</v>
      </c>
    </row>
    <row r="3161" spans="1:6" ht="15.75" x14ac:dyDescent="0.25">
      <c r="A3161" s="180" t="s">
        <v>1315</v>
      </c>
      <c r="B3161" s="71" t="s">
        <v>1045</v>
      </c>
      <c r="C3161" s="71" t="s">
        <v>1046</v>
      </c>
      <c r="D3161" s="178">
        <v>3</v>
      </c>
      <c r="E3161" s="178">
        <v>100</v>
      </c>
      <c r="F3161" s="178">
        <v>60</v>
      </c>
    </row>
    <row r="3162" spans="1:6" ht="15.75" x14ac:dyDescent="0.25">
      <c r="A3162" s="180" t="s">
        <v>1315</v>
      </c>
      <c r="B3162" s="71" t="s">
        <v>1045</v>
      </c>
      <c r="C3162" s="71" t="s">
        <v>1046</v>
      </c>
      <c r="D3162" s="178">
        <v>4</v>
      </c>
      <c r="E3162" s="178">
        <v>100</v>
      </c>
      <c r="F3162" s="178">
        <v>90</v>
      </c>
    </row>
    <row r="3163" spans="1:6" ht="15.75" x14ac:dyDescent="0.25">
      <c r="A3163" s="180" t="s">
        <v>1316</v>
      </c>
      <c r="B3163" s="71" t="s">
        <v>1045</v>
      </c>
      <c r="C3163" s="71" t="s">
        <v>1046</v>
      </c>
      <c r="D3163" s="178">
        <v>24</v>
      </c>
      <c r="E3163" s="178">
        <v>100</v>
      </c>
      <c r="F3163" s="178">
        <v>80</v>
      </c>
    </row>
    <row r="3164" spans="1:6" ht="15.75" x14ac:dyDescent="0.25">
      <c r="A3164" s="180" t="s">
        <v>1316</v>
      </c>
      <c r="B3164" s="71" t="s">
        <v>1045</v>
      </c>
      <c r="C3164" s="71" t="s">
        <v>1046</v>
      </c>
      <c r="D3164" s="178">
        <v>31</v>
      </c>
      <c r="E3164" s="178">
        <v>250</v>
      </c>
      <c r="F3164" s="178">
        <v>200</v>
      </c>
    </row>
    <row r="3165" spans="1:6" ht="15.75" x14ac:dyDescent="0.25">
      <c r="A3165" s="180" t="s">
        <v>1316</v>
      </c>
      <c r="B3165" s="71" t="s">
        <v>1045</v>
      </c>
      <c r="C3165" s="71" t="s">
        <v>1046</v>
      </c>
      <c r="D3165" s="178">
        <v>5</v>
      </c>
      <c r="E3165" s="178">
        <v>63</v>
      </c>
      <c r="F3165" s="178">
        <v>25</v>
      </c>
    </row>
    <row r="3166" spans="1:6" ht="15.75" x14ac:dyDescent="0.25">
      <c r="A3166" s="180" t="s">
        <v>1316</v>
      </c>
      <c r="B3166" s="71" t="s">
        <v>1045</v>
      </c>
      <c r="C3166" s="71" t="s">
        <v>1046</v>
      </c>
      <c r="D3166" s="178">
        <v>1</v>
      </c>
      <c r="E3166" s="178">
        <v>63</v>
      </c>
      <c r="F3166" s="178">
        <v>30</v>
      </c>
    </row>
    <row r="3167" spans="1:6" ht="15.75" x14ac:dyDescent="0.25">
      <c r="A3167" s="180" t="s">
        <v>1316</v>
      </c>
      <c r="B3167" s="71" t="s">
        <v>1045</v>
      </c>
      <c r="C3167" s="71" t="s">
        <v>1046</v>
      </c>
      <c r="D3167" s="178">
        <v>33</v>
      </c>
      <c r="E3167" s="178">
        <v>100</v>
      </c>
      <c r="F3167" s="178">
        <v>85</v>
      </c>
    </row>
    <row r="3168" spans="1:6" ht="15.75" x14ac:dyDescent="0.25">
      <c r="A3168" s="180" t="s">
        <v>1316</v>
      </c>
      <c r="B3168" s="71" t="s">
        <v>1045</v>
      </c>
      <c r="C3168" s="71" t="s">
        <v>1046</v>
      </c>
      <c r="D3168" s="178">
        <v>10</v>
      </c>
      <c r="E3168" s="178">
        <v>250</v>
      </c>
      <c r="F3168" s="178">
        <v>205</v>
      </c>
    </row>
    <row r="3169" spans="1:6" ht="15.75" x14ac:dyDescent="0.25">
      <c r="A3169" s="180" t="s">
        <v>1316</v>
      </c>
      <c r="B3169" s="71" t="s">
        <v>1045</v>
      </c>
      <c r="C3169" s="71" t="s">
        <v>1046</v>
      </c>
      <c r="D3169" s="178">
        <v>11</v>
      </c>
      <c r="E3169" s="178">
        <v>100</v>
      </c>
      <c r="F3169" s="178">
        <v>85</v>
      </c>
    </row>
    <row r="3170" spans="1:6" ht="15.75" x14ac:dyDescent="0.25">
      <c r="A3170" s="180" t="s">
        <v>1316</v>
      </c>
      <c r="B3170" s="71" t="s">
        <v>1045</v>
      </c>
      <c r="C3170" s="71" t="s">
        <v>1046</v>
      </c>
      <c r="D3170" s="178">
        <v>13</v>
      </c>
      <c r="E3170" s="178">
        <v>250</v>
      </c>
      <c r="F3170" s="178">
        <v>235</v>
      </c>
    </row>
    <row r="3171" spans="1:6" ht="15.75" x14ac:dyDescent="0.25">
      <c r="A3171" s="180" t="s">
        <v>1316</v>
      </c>
      <c r="B3171" s="71" t="s">
        <v>1045</v>
      </c>
      <c r="C3171" s="71" t="s">
        <v>1046</v>
      </c>
      <c r="D3171" s="178">
        <v>15</v>
      </c>
      <c r="E3171" s="178">
        <v>100</v>
      </c>
      <c r="F3171" s="178">
        <v>85</v>
      </c>
    </row>
    <row r="3172" spans="1:6" ht="15.75" x14ac:dyDescent="0.25">
      <c r="A3172" s="180" t="s">
        <v>1316</v>
      </c>
      <c r="B3172" s="71" t="s">
        <v>1045</v>
      </c>
      <c r="C3172" s="71" t="s">
        <v>1046</v>
      </c>
      <c r="D3172" s="178">
        <v>16</v>
      </c>
      <c r="E3172" s="178">
        <v>160</v>
      </c>
      <c r="F3172" s="178">
        <v>100</v>
      </c>
    </row>
    <row r="3173" spans="1:6" ht="15.75" x14ac:dyDescent="0.25">
      <c r="A3173" s="180" t="s">
        <v>1316</v>
      </c>
      <c r="B3173" s="71" t="s">
        <v>1045</v>
      </c>
      <c r="C3173" s="71" t="s">
        <v>1046</v>
      </c>
      <c r="D3173" s="178">
        <v>25</v>
      </c>
      <c r="E3173" s="178">
        <v>60</v>
      </c>
      <c r="F3173" s="178">
        <v>35</v>
      </c>
    </row>
    <row r="3174" spans="1:6" ht="15.75" x14ac:dyDescent="0.25">
      <c r="A3174" s="180" t="s">
        <v>1316</v>
      </c>
      <c r="B3174" s="71" t="s">
        <v>1045</v>
      </c>
      <c r="C3174" s="71" t="s">
        <v>1046</v>
      </c>
      <c r="D3174" s="178">
        <v>36</v>
      </c>
      <c r="E3174" s="178">
        <v>250</v>
      </c>
      <c r="F3174" s="178">
        <v>210</v>
      </c>
    </row>
    <row r="3175" spans="1:6" ht="15.75" x14ac:dyDescent="0.25">
      <c r="A3175" s="180" t="s">
        <v>1316</v>
      </c>
      <c r="B3175" s="71" t="s">
        <v>1045</v>
      </c>
      <c r="C3175" s="71" t="s">
        <v>1046</v>
      </c>
      <c r="D3175" s="178">
        <v>17</v>
      </c>
      <c r="E3175" s="178">
        <v>100</v>
      </c>
      <c r="F3175" s="178">
        <v>85</v>
      </c>
    </row>
    <row r="3176" spans="1:6" ht="15.75" x14ac:dyDescent="0.25">
      <c r="A3176" s="180" t="s">
        <v>1317</v>
      </c>
      <c r="B3176" s="71" t="s">
        <v>1045</v>
      </c>
      <c r="C3176" s="71" t="s">
        <v>1046</v>
      </c>
      <c r="D3176" s="178">
        <v>8</v>
      </c>
      <c r="E3176" s="178">
        <v>160</v>
      </c>
      <c r="F3176" s="178">
        <v>110</v>
      </c>
    </row>
    <row r="3177" spans="1:6" ht="15.75" x14ac:dyDescent="0.25">
      <c r="A3177" s="180" t="s">
        <v>1318</v>
      </c>
      <c r="B3177" s="71" t="s">
        <v>1045</v>
      </c>
      <c r="C3177" s="71" t="s">
        <v>1046</v>
      </c>
      <c r="D3177" s="178">
        <v>29</v>
      </c>
      <c r="E3177" s="76">
        <v>250</v>
      </c>
      <c r="F3177" s="178">
        <v>200</v>
      </c>
    </row>
    <row r="3178" spans="1:6" ht="15.75" x14ac:dyDescent="0.25">
      <c r="A3178" s="180" t="s">
        <v>1318</v>
      </c>
      <c r="B3178" s="71" t="s">
        <v>1045</v>
      </c>
      <c r="C3178" s="71" t="s">
        <v>1046</v>
      </c>
      <c r="D3178" s="178">
        <v>30</v>
      </c>
      <c r="E3178" s="178">
        <v>100</v>
      </c>
      <c r="F3178" s="178">
        <v>85</v>
      </c>
    </row>
    <row r="3179" spans="1:6" ht="15.75" x14ac:dyDescent="0.25">
      <c r="A3179" s="180" t="s">
        <v>1319</v>
      </c>
      <c r="B3179" s="71" t="s">
        <v>1045</v>
      </c>
      <c r="C3179" s="71" t="s">
        <v>1046</v>
      </c>
      <c r="D3179" s="178">
        <v>6</v>
      </c>
      <c r="E3179" s="178">
        <v>100</v>
      </c>
      <c r="F3179" s="178">
        <v>85</v>
      </c>
    </row>
    <row r="3180" spans="1:6" ht="15.75" x14ac:dyDescent="0.25">
      <c r="A3180" s="180" t="s">
        <v>1320</v>
      </c>
      <c r="B3180" s="71" t="s">
        <v>1045</v>
      </c>
      <c r="C3180" s="71" t="s">
        <v>1046</v>
      </c>
      <c r="D3180" s="178">
        <v>28</v>
      </c>
      <c r="E3180" s="178">
        <v>160</v>
      </c>
      <c r="F3180" s="178">
        <v>150</v>
      </c>
    </row>
    <row r="3181" spans="1:6" ht="15.75" x14ac:dyDescent="0.25">
      <c r="A3181" s="180" t="s">
        <v>1320</v>
      </c>
      <c r="B3181" s="71" t="s">
        <v>1045</v>
      </c>
      <c r="C3181" s="71" t="s">
        <v>1046</v>
      </c>
      <c r="D3181" s="178">
        <v>10</v>
      </c>
      <c r="E3181" s="178">
        <v>100</v>
      </c>
      <c r="F3181" s="178">
        <v>90</v>
      </c>
    </row>
    <row r="3182" spans="1:6" ht="15.75" x14ac:dyDescent="0.25">
      <c r="A3182" s="180" t="s">
        <v>1320</v>
      </c>
      <c r="B3182" s="71" t="s">
        <v>1045</v>
      </c>
      <c r="C3182" s="71" t="s">
        <v>1046</v>
      </c>
      <c r="D3182" s="178">
        <v>12</v>
      </c>
      <c r="E3182" s="178">
        <v>160</v>
      </c>
      <c r="F3182" s="178">
        <v>120</v>
      </c>
    </row>
    <row r="3183" spans="1:6" ht="15.75" x14ac:dyDescent="0.25">
      <c r="A3183" s="180" t="s">
        <v>1320</v>
      </c>
      <c r="B3183" s="71" t="s">
        <v>1045</v>
      </c>
      <c r="C3183" s="71" t="s">
        <v>1046</v>
      </c>
      <c r="D3183" s="178">
        <v>17</v>
      </c>
      <c r="E3183" s="178">
        <v>250</v>
      </c>
      <c r="F3183" s="178">
        <v>210</v>
      </c>
    </row>
    <row r="3184" spans="1:6" ht="15.75" x14ac:dyDescent="0.25">
      <c r="A3184" s="180" t="s">
        <v>1321</v>
      </c>
      <c r="B3184" s="71" t="s">
        <v>1045</v>
      </c>
      <c r="C3184" s="71" t="s">
        <v>1046</v>
      </c>
      <c r="D3184" s="178">
        <v>1</v>
      </c>
      <c r="E3184" s="178">
        <v>100</v>
      </c>
      <c r="F3184" s="178">
        <v>95</v>
      </c>
    </row>
    <row r="3185" spans="1:6" ht="15.75" x14ac:dyDescent="0.25">
      <c r="A3185" s="180" t="s">
        <v>1322</v>
      </c>
      <c r="B3185" s="71" t="s">
        <v>1045</v>
      </c>
      <c r="C3185" s="71" t="s">
        <v>1046</v>
      </c>
      <c r="D3185" s="178">
        <v>16</v>
      </c>
      <c r="E3185" s="178">
        <v>100</v>
      </c>
      <c r="F3185" s="178">
        <v>90</v>
      </c>
    </row>
    <row r="3186" spans="1:6" ht="15.75" x14ac:dyDescent="0.25">
      <c r="A3186" s="180" t="s">
        <v>1322</v>
      </c>
      <c r="B3186" s="71" t="s">
        <v>1045</v>
      </c>
      <c r="C3186" s="71" t="s">
        <v>1046</v>
      </c>
      <c r="D3186" s="178">
        <v>17</v>
      </c>
      <c r="E3186" s="178">
        <v>160</v>
      </c>
      <c r="F3186" s="178">
        <v>140</v>
      </c>
    </row>
    <row r="3187" spans="1:6" ht="15.75" x14ac:dyDescent="0.25">
      <c r="A3187" s="180" t="s">
        <v>1322</v>
      </c>
      <c r="B3187" s="71" t="s">
        <v>1045</v>
      </c>
      <c r="C3187" s="71" t="s">
        <v>1046</v>
      </c>
      <c r="D3187" s="178">
        <v>52</v>
      </c>
      <c r="E3187" s="178">
        <v>63</v>
      </c>
      <c r="F3187" s="178">
        <v>40</v>
      </c>
    </row>
    <row r="3188" spans="1:6" ht="15.75" x14ac:dyDescent="0.25">
      <c r="A3188" s="180" t="s">
        <v>1322</v>
      </c>
      <c r="B3188" s="71" t="s">
        <v>1045</v>
      </c>
      <c r="C3188" s="71" t="s">
        <v>1046</v>
      </c>
      <c r="D3188" s="178">
        <v>51</v>
      </c>
      <c r="E3188" s="178">
        <v>63</v>
      </c>
      <c r="F3188" s="178">
        <v>15</v>
      </c>
    </row>
    <row r="3189" spans="1:6" ht="15.75" x14ac:dyDescent="0.25">
      <c r="A3189" s="180" t="s">
        <v>1323</v>
      </c>
      <c r="B3189" s="71" t="s">
        <v>1045</v>
      </c>
      <c r="C3189" s="71" t="s">
        <v>1046</v>
      </c>
      <c r="D3189" s="178">
        <v>11</v>
      </c>
      <c r="E3189" s="178">
        <v>250</v>
      </c>
      <c r="F3189" s="178">
        <v>230</v>
      </c>
    </row>
    <row r="3190" spans="1:6" ht="15.75" x14ac:dyDescent="0.25">
      <c r="A3190" s="180" t="s">
        <v>1324</v>
      </c>
      <c r="B3190" s="71" t="s">
        <v>1045</v>
      </c>
      <c r="C3190" s="71" t="s">
        <v>1046</v>
      </c>
      <c r="D3190" s="178" t="s">
        <v>35</v>
      </c>
      <c r="E3190" s="178">
        <v>250</v>
      </c>
      <c r="F3190" s="178">
        <v>240</v>
      </c>
    </row>
    <row r="3191" spans="1:6" ht="15.75" x14ac:dyDescent="0.25">
      <c r="A3191" s="180" t="s">
        <v>1325</v>
      </c>
      <c r="B3191" s="71" t="s">
        <v>1045</v>
      </c>
      <c r="C3191" s="71" t="s">
        <v>1046</v>
      </c>
      <c r="D3191" s="178">
        <v>12</v>
      </c>
      <c r="E3191" s="178">
        <v>100</v>
      </c>
      <c r="F3191" s="178">
        <v>85</v>
      </c>
    </row>
    <row r="3192" spans="1:6" ht="15.75" x14ac:dyDescent="0.25">
      <c r="A3192" s="180" t="s">
        <v>1325</v>
      </c>
      <c r="B3192" s="71" t="s">
        <v>1045</v>
      </c>
      <c r="C3192" s="71" t="s">
        <v>1046</v>
      </c>
      <c r="D3192" s="178">
        <v>10</v>
      </c>
      <c r="E3192" s="178">
        <v>100</v>
      </c>
      <c r="F3192" s="178">
        <v>90</v>
      </c>
    </row>
    <row r="3193" spans="1:6" ht="15.75" x14ac:dyDescent="0.25">
      <c r="A3193" s="180" t="s">
        <v>1325</v>
      </c>
      <c r="B3193" s="71" t="s">
        <v>1045</v>
      </c>
      <c r="C3193" s="71" t="s">
        <v>1046</v>
      </c>
      <c r="D3193" s="178">
        <v>4</v>
      </c>
      <c r="E3193" s="178">
        <v>100</v>
      </c>
      <c r="F3193" s="178">
        <v>70</v>
      </c>
    </row>
    <row r="3194" spans="1:6" ht="15.75" x14ac:dyDescent="0.25">
      <c r="A3194" s="180" t="s">
        <v>1325</v>
      </c>
      <c r="B3194" s="71" t="s">
        <v>1045</v>
      </c>
      <c r="C3194" s="71" t="s">
        <v>1046</v>
      </c>
      <c r="D3194" s="178">
        <v>53</v>
      </c>
      <c r="E3194" s="178">
        <v>100</v>
      </c>
      <c r="F3194" s="178">
        <v>50</v>
      </c>
    </row>
    <row r="3195" spans="1:6" ht="15.75" x14ac:dyDescent="0.25">
      <c r="A3195" s="180" t="s">
        <v>1325</v>
      </c>
      <c r="B3195" s="71" t="s">
        <v>1045</v>
      </c>
      <c r="C3195" s="71" t="s">
        <v>1046</v>
      </c>
      <c r="D3195" s="178">
        <v>8</v>
      </c>
      <c r="E3195" s="178">
        <v>160</v>
      </c>
      <c r="F3195" s="178">
        <v>110</v>
      </c>
    </row>
    <row r="3196" spans="1:6" ht="15.75" x14ac:dyDescent="0.25">
      <c r="A3196" s="180" t="s">
        <v>1325</v>
      </c>
      <c r="B3196" s="71" t="s">
        <v>1045</v>
      </c>
      <c r="C3196" s="71" t="s">
        <v>1046</v>
      </c>
      <c r="D3196" s="178">
        <v>9</v>
      </c>
      <c r="E3196" s="178">
        <v>160</v>
      </c>
      <c r="F3196" s="178">
        <v>110</v>
      </c>
    </row>
    <row r="3197" spans="1:6" ht="15.75" x14ac:dyDescent="0.25">
      <c r="A3197" s="180" t="s">
        <v>1325</v>
      </c>
      <c r="B3197" s="71" t="s">
        <v>1045</v>
      </c>
      <c r="C3197" s="71" t="s">
        <v>1046</v>
      </c>
      <c r="D3197" s="178">
        <v>27</v>
      </c>
      <c r="E3197" s="178">
        <v>100</v>
      </c>
      <c r="F3197" s="178">
        <v>65</v>
      </c>
    </row>
    <row r="3198" spans="1:6" ht="15.75" x14ac:dyDescent="0.25">
      <c r="A3198" s="180" t="s">
        <v>1325</v>
      </c>
      <c r="B3198" s="71" t="s">
        <v>1045</v>
      </c>
      <c r="C3198" s="71" t="s">
        <v>1046</v>
      </c>
      <c r="D3198" s="178">
        <v>20</v>
      </c>
      <c r="E3198" s="178">
        <v>160</v>
      </c>
      <c r="F3198" s="178">
        <v>135</v>
      </c>
    </row>
    <row r="3199" spans="1:6" ht="15.75" x14ac:dyDescent="0.25">
      <c r="A3199" s="180" t="s">
        <v>1325</v>
      </c>
      <c r="B3199" s="71" t="s">
        <v>1045</v>
      </c>
      <c r="C3199" s="71" t="s">
        <v>1046</v>
      </c>
      <c r="D3199" s="178">
        <v>22</v>
      </c>
      <c r="E3199" s="178">
        <v>160</v>
      </c>
      <c r="F3199" s="178">
        <v>125</v>
      </c>
    </row>
    <row r="3200" spans="1:6" ht="15.75" x14ac:dyDescent="0.25">
      <c r="A3200" s="180" t="s">
        <v>1325</v>
      </c>
      <c r="B3200" s="71" t="s">
        <v>1045</v>
      </c>
      <c r="C3200" s="71" t="s">
        <v>1046</v>
      </c>
      <c r="D3200" s="178">
        <v>23</v>
      </c>
      <c r="E3200" s="178">
        <v>100</v>
      </c>
      <c r="F3200" s="178">
        <v>80</v>
      </c>
    </row>
    <row r="3201" spans="1:6" ht="15.75" x14ac:dyDescent="0.25">
      <c r="A3201" s="180" t="s">
        <v>1325</v>
      </c>
      <c r="B3201" s="71" t="s">
        <v>1045</v>
      </c>
      <c r="C3201" s="71" t="s">
        <v>1046</v>
      </c>
      <c r="D3201" s="178">
        <v>24</v>
      </c>
      <c r="E3201" s="178">
        <v>63</v>
      </c>
      <c r="F3201" s="178">
        <v>35</v>
      </c>
    </row>
    <row r="3202" spans="1:6" ht="15.75" x14ac:dyDescent="0.25">
      <c r="A3202" s="180" t="s">
        <v>1325</v>
      </c>
      <c r="B3202" s="71" t="s">
        <v>1045</v>
      </c>
      <c r="C3202" s="71" t="s">
        <v>1046</v>
      </c>
      <c r="D3202" s="178">
        <v>25</v>
      </c>
      <c r="E3202" s="178">
        <v>100</v>
      </c>
      <c r="F3202" s="178">
        <v>80</v>
      </c>
    </row>
    <row r="3203" spans="1:6" ht="15.75" x14ac:dyDescent="0.25">
      <c r="A3203" s="180" t="s">
        <v>1325</v>
      </c>
      <c r="B3203" s="71" t="s">
        <v>1045</v>
      </c>
      <c r="C3203" s="71" t="s">
        <v>1046</v>
      </c>
      <c r="D3203" s="178">
        <v>34</v>
      </c>
      <c r="E3203" s="178">
        <v>160</v>
      </c>
      <c r="F3203" s="178">
        <v>125</v>
      </c>
    </row>
    <row r="3204" spans="1:6" ht="15.75" x14ac:dyDescent="0.25">
      <c r="A3204" s="180" t="s">
        <v>1325</v>
      </c>
      <c r="B3204" s="71" t="s">
        <v>1045</v>
      </c>
      <c r="C3204" s="71" t="s">
        <v>1046</v>
      </c>
      <c r="D3204" s="178">
        <v>29</v>
      </c>
      <c r="E3204" s="178">
        <v>100</v>
      </c>
      <c r="F3204" s="178">
        <v>80</v>
      </c>
    </row>
    <row r="3205" spans="1:6" ht="15.75" x14ac:dyDescent="0.25">
      <c r="A3205" s="180" t="s">
        <v>1325</v>
      </c>
      <c r="B3205" s="71" t="s">
        <v>1045</v>
      </c>
      <c r="C3205" s="71" t="s">
        <v>1046</v>
      </c>
      <c r="D3205" s="178">
        <v>35</v>
      </c>
      <c r="E3205" s="178">
        <v>100</v>
      </c>
      <c r="F3205" s="178">
        <v>50</v>
      </c>
    </row>
    <row r="3206" spans="1:6" ht="15.75" x14ac:dyDescent="0.25">
      <c r="A3206" s="180" t="s">
        <v>1325</v>
      </c>
      <c r="B3206" s="71" t="s">
        <v>1045</v>
      </c>
      <c r="C3206" s="71" t="s">
        <v>1046</v>
      </c>
      <c r="D3206" s="178">
        <v>37</v>
      </c>
      <c r="E3206" s="178">
        <v>250</v>
      </c>
      <c r="F3206" s="178">
        <v>225</v>
      </c>
    </row>
    <row r="3207" spans="1:6" ht="15.75" x14ac:dyDescent="0.25">
      <c r="A3207" s="180" t="s">
        <v>1325</v>
      </c>
      <c r="B3207" s="71" t="s">
        <v>1045</v>
      </c>
      <c r="C3207" s="71" t="s">
        <v>1046</v>
      </c>
      <c r="D3207" s="178">
        <v>39</v>
      </c>
      <c r="E3207" s="178">
        <v>60</v>
      </c>
      <c r="F3207" s="178">
        <v>40</v>
      </c>
    </row>
    <row r="3208" spans="1:6" ht="15.75" x14ac:dyDescent="0.25">
      <c r="A3208" s="180" t="s">
        <v>1325</v>
      </c>
      <c r="B3208" s="71" t="s">
        <v>1045</v>
      </c>
      <c r="C3208" s="71" t="s">
        <v>1046</v>
      </c>
      <c r="D3208" s="178">
        <v>46</v>
      </c>
      <c r="E3208" s="178">
        <v>160</v>
      </c>
      <c r="F3208" s="178">
        <v>135</v>
      </c>
    </row>
    <row r="3209" spans="1:6" ht="15.75" x14ac:dyDescent="0.25">
      <c r="A3209" s="180" t="s">
        <v>1325</v>
      </c>
      <c r="B3209" s="71" t="s">
        <v>1045</v>
      </c>
      <c r="C3209" s="71" t="s">
        <v>1046</v>
      </c>
      <c r="D3209" s="178">
        <v>58</v>
      </c>
      <c r="E3209" s="178">
        <v>160</v>
      </c>
      <c r="F3209" s="178">
        <v>140</v>
      </c>
    </row>
    <row r="3210" spans="1:6" ht="15.75" x14ac:dyDescent="0.25">
      <c r="A3210" s="180" t="s">
        <v>1326</v>
      </c>
      <c r="B3210" s="71" t="s">
        <v>1045</v>
      </c>
      <c r="C3210" s="71" t="s">
        <v>1046</v>
      </c>
      <c r="D3210" s="178">
        <v>9</v>
      </c>
      <c r="E3210" s="178">
        <v>250</v>
      </c>
      <c r="F3210" s="178">
        <v>220</v>
      </c>
    </row>
    <row r="3211" spans="1:6" ht="15.75" x14ac:dyDescent="0.25">
      <c r="A3211" s="180" t="s">
        <v>1327</v>
      </c>
      <c r="B3211" s="71" t="s">
        <v>1045</v>
      </c>
      <c r="C3211" s="71" t="s">
        <v>1046</v>
      </c>
      <c r="D3211" s="178">
        <v>2</v>
      </c>
      <c r="E3211" s="178">
        <v>160</v>
      </c>
      <c r="F3211" s="178">
        <v>145</v>
      </c>
    </row>
    <row r="3212" spans="1:6" ht="15.75" x14ac:dyDescent="0.25">
      <c r="A3212" s="180" t="s">
        <v>1327</v>
      </c>
      <c r="B3212" s="71" t="s">
        <v>1045</v>
      </c>
      <c r="C3212" s="71" t="s">
        <v>1046</v>
      </c>
      <c r="D3212" s="178">
        <v>3</v>
      </c>
      <c r="E3212" s="178">
        <v>60</v>
      </c>
      <c r="F3212" s="178">
        <v>35</v>
      </c>
    </row>
    <row r="3213" spans="1:6" ht="15.75" x14ac:dyDescent="0.25">
      <c r="A3213" s="180" t="s">
        <v>1328</v>
      </c>
      <c r="B3213" s="71" t="s">
        <v>1045</v>
      </c>
      <c r="C3213" s="71" t="s">
        <v>1046</v>
      </c>
      <c r="D3213" s="178">
        <v>6</v>
      </c>
      <c r="E3213" s="178">
        <v>160</v>
      </c>
      <c r="F3213" s="178">
        <v>130</v>
      </c>
    </row>
    <row r="3214" spans="1:6" ht="15.75" x14ac:dyDescent="0.25">
      <c r="A3214" s="180" t="s">
        <v>1329</v>
      </c>
      <c r="B3214" s="71" t="s">
        <v>1045</v>
      </c>
      <c r="C3214" s="71" t="s">
        <v>1046</v>
      </c>
      <c r="D3214" s="178">
        <v>1</v>
      </c>
      <c r="E3214" s="178">
        <v>60</v>
      </c>
      <c r="F3214" s="178">
        <v>20</v>
      </c>
    </row>
    <row r="3215" spans="1:6" ht="15.75" x14ac:dyDescent="0.25">
      <c r="A3215" s="180" t="s">
        <v>1329</v>
      </c>
      <c r="B3215" s="71" t="s">
        <v>1045</v>
      </c>
      <c r="C3215" s="71" t="s">
        <v>1046</v>
      </c>
      <c r="D3215" s="178">
        <v>17</v>
      </c>
      <c r="E3215" s="178">
        <v>100</v>
      </c>
      <c r="F3215" s="178">
        <v>50</v>
      </c>
    </row>
    <row r="3216" spans="1:6" ht="15.75" x14ac:dyDescent="0.25">
      <c r="A3216" s="180" t="s">
        <v>1329</v>
      </c>
      <c r="B3216" s="71" t="s">
        <v>1045</v>
      </c>
      <c r="C3216" s="71" t="s">
        <v>1046</v>
      </c>
      <c r="D3216" s="178">
        <v>2</v>
      </c>
      <c r="E3216" s="178">
        <v>160</v>
      </c>
      <c r="F3216" s="178">
        <v>60</v>
      </c>
    </row>
    <row r="3217" spans="1:12" ht="15.75" x14ac:dyDescent="0.25">
      <c r="A3217" s="180" t="s">
        <v>1329</v>
      </c>
      <c r="B3217" s="71" t="s">
        <v>1045</v>
      </c>
      <c r="C3217" s="71" t="s">
        <v>1046</v>
      </c>
      <c r="D3217" s="178">
        <v>4</v>
      </c>
      <c r="E3217" s="178">
        <v>63</v>
      </c>
      <c r="F3217" s="178">
        <v>20</v>
      </c>
    </row>
    <row r="3218" spans="1:12" ht="15.75" x14ac:dyDescent="0.25">
      <c r="A3218" s="180" t="s">
        <v>1329</v>
      </c>
      <c r="B3218" s="71" t="s">
        <v>1045</v>
      </c>
      <c r="C3218" s="71" t="s">
        <v>1046</v>
      </c>
      <c r="D3218" s="178">
        <v>25</v>
      </c>
      <c r="E3218" s="178">
        <v>63</v>
      </c>
      <c r="F3218" s="178">
        <v>25</v>
      </c>
    </row>
    <row r="3219" spans="1:12" ht="15.75" x14ac:dyDescent="0.25">
      <c r="A3219" s="180" t="s">
        <v>1329</v>
      </c>
      <c r="B3219" s="71" t="s">
        <v>1045</v>
      </c>
      <c r="C3219" s="71" t="s">
        <v>1046</v>
      </c>
      <c r="D3219" s="178">
        <v>3</v>
      </c>
      <c r="E3219" s="178">
        <v>160</v>
      </c>
      <c r="F3219" s="178">
        <v>125</v>
      </c>
    </row>
    <row r="3220" spans="1:12" ht="15.75" x14ac:dyDescent="0.25">
      <c r="A3220" s="180" t="s">
        <v>1330</v>
      </c>
      <c r="B3220" s="71" t="s">
        <v>1045</v>
      </c>
      <c r="C3220" s="71" t="s">
        <v>1046</v>
      </c>
      <c r="D3220" s="178">
        <v>11</v>
      </c>
      <c r="E3220" s="178">
        <v>160</v>
      </c>
      <c r="F3220" s="178">
        <v>145</v>
      </c>
    </row>
    <row r="3221" spans="1:12" ht="15.75" x14ac:dyDescent="0.25">
      <c r="A3221" s="180" t="s">
        <v>1331</v>
      </c>
      <c r="B3221" s="71" t="s">
        <v>1045</v>
      </c>
      <c r="C3221" s="71" t="s">
        <v>1046</v>
      </c>
      <c r="D3221" s="178">
        <v>13</v>
      </c>
      <c r="E3221" s="178">
        <v>100</v>
      </c>
      <c r="F3221" s="178">
        <v>80</v>
      </c>
    </row>
    <row r="3222" spans="1:12" ht="15.75" x14ac:dyDescent="0.25">
      <c r="A3222" s="180" t="s">
        <v>1332</v>
      </c>
      <c r="B3222" s="71" t="s">
        <v>1045</v>
      </c>
      <c r="C3222" s="71" t="s">
        <v>1046</v>
      </c>
      <c r="D3222" s="178">
        <v>8</v>
      </c>
      <c r="E3222" s="178">
        <v>160</v>
      </c>
      <c r="F3222" s="178">
        <v>115</v>
      </c>
    </row>
    <row r="3223" spans="1:12" ht="15.75" x14ac:dyDescent="0.25">
      <c r="A3223" s="180" t="s">
        <v>1333</v>
      </c>
      <c r="B3223" s="71" t="s">
        <v>1045</v>
      </c>
      <c r="C3223" s="71" t="s">
        <v>1046</v>
      </c>
      <c r="D3223" s="178">
        <v>9</v>
      </c>
      <c r="E3223" s="178">
        <v>40</v>
      </c>
      <c r="F3223" s="178">
        <v>15</v>
      </c>
    </row>
    <row r="3224" spans="1:12" ht="15.75" x14ac:dyDescent="0.25">
      <c r="A3224" s="180" t="s">
        <v>1333</v>
      </c>
      <c r="B3224" s="71" t="s">
        <v>1045</v>
      </c>
      <c r="C3224" s="71" t="s">
        <v>1046</v>
      </c>
      <c r="D3224" s="178">
        <v>5</v>
      </c>
      <c r="E3224" s="178">
        <v>160</v>
      </c>
      <c r="F3224" s="178">
        <v>115</v>
      </c>
    </row>
    <row r="3225" spans="1:12" ht="15.75" x14ac:dyDescent="0.25">
      <c r="A3225" s="180" t="s">
        <v>1333</v>
      </c>
      <c r="B3225" s="71" t="s">
        <v>1045</v>
      </c>
      <c r="C3225" s="71" t="s">
        <v>1046</v>
      </c>
      <c r="D3225" s="178">
        <v>6</v>
      </c>
      <c r="E3225" s="178">
        <v>60</v>
      </c>
      <c r="F3225" s="178">
        <v>10</v>
      </c>
    </row>
    <row r="3226" spans="1:12" ht="15.75" x14ac:dyDescent="0.25">
      <c r="A3226" s="180" t="s">
        <v>1333</v>
      </c>
      <c r="B3226" s="71" t="s">
        <v>1045</v>
      </c>
      <c r="C3226" s="71" t="s">
        <v>1046</v>
      </c>
      <c r="D3226" s="178">
        <v>7</v>
      </c>
      <c r="E3226" s="178">
        <v>160</v>
      </c>
      <c r="F3226" s="178">
        <v>125</v>
      </c>
    </row>
    <row r="3227" spans="1:12" s="366" customFormat="1" ht="15.75" x14ac:dyDescent="0.25">
      <c r="A3227" s="180" t="s">
        <v>1333</v>
      </c>
      <c r="B3227" s="71" t="s">
        <v>1045</v>
      </c>
      <c r="C3227" s="71" t="s">
        <v>1046</v>
      </c>
      <c r="D3227" s="178">
        <v>11</v>
      </c>
      <c r="E3227" s="178">
        <v>160</v>
      </c>
      <c r="F3227" s="178">
        <v>145</v>
      </c>
      <c r="G3227" s="64"/>
    </row>
    <row r="3228" spans="1:12" s="366" customFormat="1" ht="15.75" x14ac:dyDescent="0.25">
      <c r="A3228" s="180" t="s">
        <v>1333</v>
      </c>
      <c r="B3228" s="71" t="s">
        <v>1045</v>
      </c>
      <c r="C3228" s="71" t="s">
        <v>1046</v>
      </c>
      <c r="D3228" s="178">
        <v>14</v>
      </c>
      <c r="E3228" s="178">
        <v>40</v>
      </c>
      <c r="F3228" s="178">
        <v>40</v>
      </c>
      <c r="G3228" s="64"/>
    </row>
    <row r="3229" spans="1:12" s="366" customFormat="1" ht="15.75" x14ac:dyDescent="0.25">
      <c r="A3229" s="180" t="s">
        <v>1333</v>
      </c>
      <c r="B3229" s="71" t="s">
        <v>1045</v>
      </c>
      <c r="C3229" s="71" t="s">
        <v>1046</v>
      </c>
      <c r="D3229" s="178">
        <v>18</v>
      </c>
      <c r="E3229" s="178">
        <v>160</v>
      </c>
      <c r="F3229" s="178">
        <v>130</v>
      </c>
      <c r="G3229" s="64"/>
    </row>
    <row r="3230" spans="1:12" ht="15.75" x14ac:dyDescent="0.25">
      <c r="A3230" s="180" t="s">
        <v>1044</v>
      </c>
      <c r="B3230" s="178" t="s">
        <v>1044</v>
      </c>
      <c r="C3230" s="178" t="s">
        <v>1426</v>
      </c>
      <c r="D3230" s="513">
        <v>48</v>
      </c>
      <c r="E3230" s="513">
        <v>250</v>
      </c>
      <c r="F3230" s="386">
        <v>166</v>
      </c>
      <c r="H3230" s="420"/>
      <c r="I3230" s="420"/>
      <c r="J3230" s="420"/>
      <c r="K3230" s="420"/>
      <c r="L3230" s="420"/>
    </row>
    <row r="3231" spans="1:12" ht="15.75" x14ac:dyDescent="0.25">
      <c r="A3231" s="180" t="s">
        <v>1044</v>
      </c>
      <c r="B3231" s="178" t="s">
        <v>1044</v>
      </c>
      <c r="C3231" s="178" t="s">
        <v>1426</v>
      </c>
      <c r="D3231" s="513">
        <v>49</v>
      </c>
      <c r="E3231" s="513">
        <v>160</v>
      </c>
      <c r="F3231" s="386">
        <v>110</v>
      </c>
      <c r="H3231" s="89"/>
      <c r="I3231" s="442"/>
      <c r="J3231" s="420"/>
      <c r="K3231" s="420"/>
      <c r="L3231" s="420"/>
    </row>
    <row r="3232" spans="1:12" ht="15.75" x14ac:dyDescent="0.25">
      <c r="A3232" s="180" t="s">
        <v>1044</v>
      </c>
      <c r="B3232" s="178" t="s">
        <v>1044</v>
      </c>
      <c r="C3232" s="178" t="s">
        <v>1426</v>
      </c>
      <c r="D3232" s="513">
        <v>129</v>
      </c>
      <c r="E3232" s="513">
        <v>100</v>
      </c>
      <c r="F3232" s="386">
        <v>55</v>
      </c>
      <c r="H3232" s="89"/>
      <c r="I3232" s="442"/>
      <c r="J3232" s="420"/>
      <c r="K3232" s="420"/>
      <c r="L3232" s="420"/>
    </row>
    <row r="3233" spans="1:9" ht="15.75" x14ac:dyDescent="0.25">
      <c r="A3233" s="180" t="s">
        <v>403</v>
      </c>
      <c r="B3233" s="178" t="s">
        <v>1044</v>
      </c>
      <c r="C3233" s="178" t="s">
        <v>1426</v>
      </c>
      <c r="D3233" s="513" t="s">
        <v>404</v>
      </c>
      <c r="E3233" s="513">
        <v>100</v>
      </c>
      <c r="F3233" s="386">
        <v>65</v>
      </c>
      <c r="H3233" s="89"/>
      <c r="I3233" s="442"/>
    </row>
    <row r="3234" spans="1:9" ht="15.75" x14ac:dyDescent="0.25">
      <c r="A3234" s="180" t="s">
        <v>403</v>
      </c>
      <c r="B3234" s="178" t="s">
        <v>1044</v>
      </c>
      <c r="C3234" s="178" t="s">
        <v>1426</v>
      </c>
      <c r="D3234" s="513">
        <v>70</v>
      </c>
      <c r="E3234" s="513">
        <v>160</v>
      </c>
      <c r="F3234" s="386">
        <v>140</v>
      </c>
      <c r="H3234" s="89"/>
      <c r="I3234" s="442"/>
    </row>
    <row r="3235" spans="1:9" ht="15.75" x14ac:dyDescent="0.25">
      <c r="A3235" s="180" t="s">
        <v>403</v>
      </c>
      <c r="B3235" s="178" t="s">
        <v>1044</v>
      </c>
      <c r="C3235" s="178" t="s">
        <v>1426</v>
      </c>
      <c r="D3235" s="513">
        <v>16</v>
      </c>
      <c r="E3235" s="513">
        <v>160</v>
      </c>
      <c r="F3235" s="386">
        <v>158</v>
      </c>
      <c r="H3235" s="89"/>
      <c r="I3235" s="443"/>
    </row>
    <row r="3236" spans="1:9" ht="15.75" x14ac:dyDescent="0.25">
      <c r="A3236" s="180" t="s">
        <v>403</v>
      </c>
      <c r="B3236" s="178" t="s">
        <v>1044</v>
      </c>
      <c r="C3236" s="178" t="s">
        <v>1426</v>
      </c>
      <c r="D3236" s="513">
        <v>68</v>
      </c>
      <c r="E3236" s="513">
        <v>400</v>
      </c>
      <c r="F3236" s="386">
        <v>395</v>
      </c>
      <c r="H3236" s="89"/>
      <c r="I3236" s="443"/>
    </row>
    <row r="3237" spans="1:9" ht="15.75" x14ac:dyDescent="0.25">
      <c r="A3237" s="180" t="s">
        <v>405</v>
      </c>
      <c r="B3237" s="178" t="s">
        <v>1044</v>
      </c>
      <c r="C3237" s="178" t="s">
        <v>1426</v>
      </c>
      <c r="D3237" s="513">
        <v>14</v>
      </c>
      <c r="E3237" s="513">
        <v>160</v>
      </c>
      <c r="F3237" s="386">
        <v>101</v>
      </c>
      <c r="H3237" s="89"/>
      <c r="I3237" s="442"/>
    </row>
    <row r="3238" spans="1:9" ht="15.75" x14ac:dyDescent="0.25">
      <c r="A3238" s="180" t="s">
        <v>405</v>
      </c>
      <c r="B3238" s="178" t="s">
        <v>1044</v>
      </c>
      <c r="C3238" s="178" t="s">
        <v>1426</v>
      </c>
      <c r="D3238" s="513">
        <v>46</v>
      </c>
      <c r="E3238" s="513">
        <v>160</v>
      </c>
      <c r="F3238" s="386">
        <v>135</v>
      </c>
      <c r="H3238" s="89"/>
      <c r="I3238" s="442"/>
    </row>
    <row r="3239" spans="1:9" ht="15.75" x14ac:dyDescent="0.25">
      <c r="A3239" s="180" t="s">
        <v>405</v>
      </c>
      <c r="B3239" s="178" t="s">
        <v>1044</v>
      </c>
      <c r="C3239" s="178" t="s">
        <v>1426</v>
      </c>
      <c r="D3239" s="513">
        <v>13</v>
      </c>
      <c r="E3239" s="513">
        <v>160</v>
      </c>
      <c r="F3239" s="386">
        <v>102</v>
      </c>
      <c r="H3239" s="89"/>
      <c r="I3239" s="443"/>
    </row>
    <row r="3240" spans="1:9" ht="15.75" x14ac:dyDescent="0.25">
      <c r="A3240" s="180" t="s">
        <v>405</v>
      </c>
      <c r="B3240" s="178" t="s">
        <v>1044</v>
      </c>
      <c r="C3240" s="178" t="s">
        <v>1426</v>
      </c>
      <c r="D3240" s="513">
        <v>12</v>
      </c>
      <c r="E3240" s="513">
        <v>160</v>
      </c>
      <c r="F3240" s="386">
        <v>125</v>
      </c>
      <c r="H3240" s="89"/>
      <c r="I3240" s="442"/>
    </row>
    <row r="3241" spans="1:9" ht="15.75" x14ac:dyDescent="0.25">
      <c r="A3241" s="180" t="s">
        <v>405</v>
      </c>
      <c r="B3241" s="178" t="s">
        <v>1044</v>
      </c>
      <c r="C3241" s="178" t="s">
        <v>1426</v>
      </c>
      <c r="D3241" s="513">
        <v>71</v>
      </c>
      <c r="E3241" s="513">
        <v>400</v>
      </c>
      <c r="F3241" s="386">
        <v>210</v>
      </c>
      <c r="H3241" s="89"/>
      <c r="I3241" s="443"/>
    </row>
    <row r="3242" spans="1:9" ht="15.75" x14ac:dyDescent="0.25">
      <c r="A3242" s="180" t="s">
        <v>405</v>
      </c>
      <c r="B3242" s="178" t="s">
        <v>1044</v>
      </c>
      <c r="C3242" s="178" t="s">
        <v>1426</v>
      </c>
      <c r="D3242" s="513">
        <v>113</v>
      </c>
      <c r="E3242" s="513">
        <v>100</v>
      </c>
      <c r="F3242" s="386">
        <v>81</v>
      </c>
      <c r="H3242" s="89"/>
      <c r="I3242" s="442"/>
    </row>
    <row r="3243" spans="1:9" ht="15.75" x14ac:dyDescent="0.25">
      <c r="A3243" s="180" t="s">
        <v>1044</v>
      </c>
      <c r="B3243" s="178" t="s">
        <v>1044</v>
      </c>
      <c r="C3243" s="178" t="s">
        <v>1426</v>
      </c>
      <c r="D3243" s="513">
        <v>62</v>
      </c>
      <c r="E3243" s="513">
        <v>160</v>
      </c>
      <c r="F3243" s="386">
        <v>110</v>
      </c>
      <c r="H3243" s="89"/>
      <c r="I3243" s="442"/>
    </row>
    <row r="3244" spans="1:9" ht="15.75" x14ac:dyDescent="0.25">
      <c r="A3244" s="180" t="s">
        <v>1044</v>
      </c>
      <c r="B3244" s="178" t="s">
        <v>1044</v>
      </c>
      <c r="C3244" s="178" t="s">
        <v>1426</v>
      </c>
      <c r="D3244" s="513">
        <v>102</v>
      </c>
      <c r="E3244" s="513">
        <v>250</v>
      </c>
      <c r="F3244" s="386">
        <v>190</v>
      </c>
      <c r="H3244" s="89"/>
      <c r="I3244" s="442"/>
    </row>
    <row r="3245" spans="1:9" ht="15.75" x14ac:dyDescent="0.25">
      <c r="A3245" s="180" t="s">
        <v>1044</v>
      </c>
      <c r="B3245" s="178" t="s">
        <v>1044</v>
      </c>
      <c r="C3245" s="178" t="s">
        <v>1426</v>
      </c>
      <c r="D3245" s="513">
        <v>105</v>
      </c>
      <c r="E3245" s="513">
        <v>160</v>
      </c>
      <c r="F3245" s="386">
        <v>89</v>
      </c>
      <c r="H3245" s="89"/>
      <c r="I3245" s="442"/>
    </row>
    <row r="3246" spans="1:9" ht="15.75" x14ac:dyDescent="0.25">
      <c r="A3246" s="180" t="s">
        <v>1044</v>
      </c>
      <c r="B3246" s="178" t="s">
        <v>1044</v>
      </c>
      <c r="C3246" s="178" t="s">
        <v>1426</v>
      </c>
      <c r="D3246" s="513">
        <v>111</v>
      </c>
      <c r="E3246" s="513">
        <v>160</v>
      </c>
      <c r="F3246" s="386">
        <v>107</v>
      </c>
      <c r="H3246" s="89"/>
      <c r="I3246" s="442"/>
    </row>
    <row r="3247" spans="1:9" ht="15.75" x14ac:dyDescent="0.25">
      <c r="A3247" s="180" t="s">
        <v>1044</v>
      </c>
      <c r="B3247" s="178" t="s">
        <v>1044</v>
      </c>
      <c r="C3247" s="178" t="s">
        <v>1426</v>
      </c>
      <c r="D3247" s="513">
        <v>58</v>
      </c>
      <c r="E3247" s="513">
        <v>250</v>
      </c>
      <c r="F3247" s="386">
        <v>160</v>
      </c>
      <c r="H3247" s="89"/>
      <c r="I3247" s="442"/>
    </row>
    <row r="3248" spans="1:9" ht="15.75" x14ac:dyDescent="0.25">
      <c r="A3248" s="180" t="s">
        <v>1044</v>
      </c>
      <c r="B3248" s="178" t="s">
        <v>1044</v>
      </c>
      <c r="C3248" s="178" t="s">
        <v>1426</v>
      </c>
      <c r="D3248" s="513">
        <v>64</v>
      </c>
      <c r="E3248" s="513">
        <v>250</v>
      </c>
      <c r="F3248" s="386">
        <v>154</v>
      </c>
      <c r="H3248" s="89"/>
      <c r="I3248" s="442"/>
    </row>
    <row r="3249" spans="1:9" ht="15.75" x14ac:dyDescent="0.25">
      <c r="A3249" s="180" t="s">
        <v>1044</v>
      </c>
      <c r="B3249" s="178" t="s">
        <v>1044</v>
      </c>
      <c r="C3249" s="178" t="s">
        <v>1426</v>
      </c>
      <c r="D3249" s="513">
        <v>22</v>
      </c>
      <c r="E3249" s="513">
        <v>250</v>
      </c>
      <c r="F3249" s="386">
        <v>146</v>
      </c>
      <c r="H3249" s="89"/>
      <c r="I3249" s="442"/>
    </row>
    <row r="3250" spans="1:9" ht="15.75" x14ac:dyDescent="0.25">
      <c r="A3250" s="180" t="s">
        <v>1044</v>
      </c>
      <c r="B3250" s="178" t="s">
        <v>1044</v>
      </c>
      <c r="C3250" s="178" t="s">
        <v>1426</v>
      </c>
      <c r="D3250" s="513">
        <v>47</v>
      </c>
      <c r="E3250" s="513">
        <v>160</v>
      </c>
      <c r="F3250" s="386">
        <v>98</v>
      </c>
      <c r="H3250" s="89"/>
      <c r="I3250" s="442"/>
    </row>
    <row r="3251" spans="1:9" ht="15.75" x14ac:dyDescent="0.25">
      <c r="A3251" s="180" t="s">
        <v>1044</v>
      </c>
      <c r="B3251" s="178" t="s">
        <v>1044</v>
      </c>
      <c r="C3251" s="178" t="s">
        <v>1426</v>
      </c>
      <c r="D3251" s="513">
        <v>80</v>
      </c>
      <c r="E3251" s="513">
        <v>400</v>
      </c>
      <c r="F3251" s="386">
        <v>280</v>
      </c>
      <c r="H3251" s="89"/>
      <c r="I3251" s="442"/>
    </row>
    <row r="3252" spans="1:9" ht="15.75" x14ac:dyDescent="0.25">
      <c r="A3252" s="180" t="s">
        <v>1044</v>
      </c>
      <c r="B3252" s="178" t="s">
        <v>1044</v>
      </c>
      <c r="C3252" s="178" t="s">
        <v>1426</v>
      </c>
      <c r="D3252" s="513">
        <v>23</v>
      </c>
      <c r="E3252" s="513">
        <v>250</v>
      </c>
      <c r="F3252" s="386">
        <v>144</v>
      </c>
      <c r="H3252" s="89"/>
      <c r="I3252" s="442"/>
    </row>
    <row r="3253" spans="1:9" ht="15.75" x14ac:dyDescent="0.25">
      <c r="A3253" s="180" t="s">
        <v>1044</v>
      </c>
      <c r="B3253" s="178" t="s">
        <v>1044</v>
      </c>
      <c r="C3253" s="178" t="s">
        <v>1426</v>
      </c>
      <c r="D3253" s="513">
        <v>6</v>
      </c>
      <c r="E3253" s="513">
        <v>160</v>
      </c>
      <c r="F3253" s="386">
        <v>112</v>
      </c>
      <c r="H3253" s="89"/>
      <c r="I3253" s="442"/>
    </row>
    <row r="3254" spans="1:9" ht="15.75" x14ac:dyDescent="0.25">
      <c r="A3254" s="180" t="s">
        <v>1044</v>
      </c>
      <c r="B3254" s="178" t="s">
        <v>1044</v>
      </c>
      <c r="C3254" s="178" t="s">
        <v>1426</v>
      </c>
      <c r="D3254" s="513">
        <v>98</v>
      </c>
      <c r="E3254" s="513">
        <v>63</v>
      </c>
      <c r="F3254" s="386">
        <v>48</v>
      </c>
      <c r="H3254" s="89"/>
      <c r="I3254" s="442"/>
    </row>
    <row r="3255" spans="1:9" ht="15.75" x14ac:dyDescent="0.25">
      <c r="A3255" s="180" t="s">
        <v>1044</v>
      </c>
      <c r="B3255" s="178" t="s">
        <v>1044</v>
      </c>
      <c r="C3255" s="178" t="s">
        <v>1426</v>
      </c>
      <c r="D3255" s="513">
        <v>3</v>
      </c>
      <c r="E3255" s="513">
        <v>160</v>
      </c>
      <c r="F3255" s="386">
        <v>114</v>
      </c>
      <c r="H3255" s="89"/>
      <c r="I3255" s="442"/>
    </row>
    <row r="3256" spans="1:9" ht="15.75" x14ac:dyDescent="0.25">
      <c r="A3256" s="180" t="s">
        <v>1044</v>
      </c>
      <c r="B3256" s="178" t="s">
        <v>1044</v>
      </c>
      <c r="C3256" s="178" t="s">
        <v>1426</v>
      </c>
      <c r="D3256" s="513">
        <v>9</v>
      </c>
      <c r="E3256" s="513">
        <v>100</v>
      </c>
      <c r="F3256" s="386">
        <v>63</v>
      </c>
      <c r="H3256" s="89"/>
      <c r="I3256" s="442"/>
    </row>
    <row r="3257" spans="1:9" ht="15.75" x14ac:dyDescent="0.25">
      <c r="A3257" s="180" t="s">
        <v>1044</v>
      </c>
      <c r="B3257" s="178" t="s">
        <v>1044</v>
      </c>
      <c r="C3257" s="178" t="s">
        <v>1426</v>
      </c>
      <c r="D3257" s="513">
        <v>20</v>
      </c>
      <c r="E3257" s="513">
        <v>250</v>
      </c>
      <c r="F3257" s="386">
        <v>142</v>
      </c>
      <c r="H3257" s="89"/>
      <c r="I3257" s="442"/>
    </row>
    <row r="3258" spans="1:9" ht="15.75" x14ac:dyDescent="0.25">
      <c r="A3258" s="180" t="s">
        <v>1044</v>
      </c>
      <c r="B3258" s="178" t="s">
        <v>1044</v>
      </c>
      <c r="C3258" s="178" t="s">
        <v>1426</v>
      </c>
      <c r="D3258" s="513">
        <v>108</v>
      </c>
      <c r="E3258" s="513">
        <v>100</v>
      </c>
      <c r="F3258" s="386">
        <v>66</v>
      </c>
      <c r="H3258" s="89"/>
      <c r="I3258" s="442"/>
    </row>
    <row r="3259" spans="1:9" ht="15.75" x14ac:dyDescent="0.25">
      <c r="A3259" s="180" t="s">
        <v>1044</v>
      </c>
      <c r="B3259" s="178" t="s">
        <v>1044</v>
      </c>
      <c r="C3259" s="178" t="s">
        <v>1426</v>
      </c>
      <c r="D3259" s="513">
        <v>26</v>
      </c>
      <c r="E3259" s="513">
        <v>400</v>
      </c>
      <c r="F3259" s="386">
        <v>145</v>
      </c>
      <c r="H3259" s="89"/>
      <c r="I3259" s="443"/>
    </row>
    <row r="3260" spans="1:9" ht="15.75" x14ac:dyDescent="0.25">
      <c r="A3260" s="180" t="s">
        <v>1044</v>
      </c>
      <c r="B3260" s="178" t="s">
        <v>1044</v>
      </c>
      <c r="C3260" s="178" t="s">
        <v>1426</v>
      </c>
      <c r="D3260" s="513">
        <v>28</v>
      </c>
      <c r="E3260" s="513">
        <v>100</v>
      </c>
      <c r="F3260" s="386">
        <v>15</v>
      </c>
      <c r="H3260" s="89"/>
      <c r="I3260" s="442"/>
    </row>
    <row r="3261" spans="1:9" ht="15.75" x14ac:dyDescent="0.25">
      <c r="A3261" s="180" t="s">
        <v>1044</v>
      </c>
      <c r="B3261" s="178" t="s">
        <v>1044</v>
      </c>
      <c r="C3261" s="178" t="s">
        <v>1426</v>
      </c>
      <c r="D3261" s="513">
        <v>30</v>
      </c>
      <c r="E3261" s="513">
        <v>160</v>
      </c>
      <c r="F3261" s="386">
        <v>84</v>
      </c>
      <c r="H3261" s="89"/>
      <c r="I3261" s="443"/>
    </row>
    <row r="3262" spans="1:9" ht="15.75" x14ac:dyDescent="0.25">
      <c r="A3262" s="180" t="s">
        <v>1044</v>
      </c>
      <c r="B3262" s="178" t="s">
        <v>1044</v>
      </c>
      <c r="C3262" s="178" t="s">
        <v>1426</v>
      </c>
      <c r="D3262" s="513">
        <v>119</v>
      </c>
      <c r="E3262" s="513">
        <v>250</v>
      </c>
      <c r="F3262" s="386">
        <v>169</v>
      </c>
      <c r="H3262" s="89"/>
      <c r="I3262" s="442"/>
    </row>
    <row r="3263" spans="1:9" ht="15.75" x14ac:dyDescent="0.25">
      <c r="A3263" s="180" t="s">
        <v>1044</v>
      </c>
      <c r="B3263" s="178" t="s">
        <v>1044</v>
      </c>
      <c r="C3263" s="178" t="s">
        <v>1426</v>
      </c>
      <c r="D3263" s="513">
        <v>79</v>
      </c>
      <c r="E3263" s="513">
        <v>400</v>
      </c>
      <c r="F3263" s="386">
        <v>287</v>
      </c>
      <c r="H3263" s="89"/>
      <c r="I3263" s="442"/>
    </row>
    <row r="3264" spans="1:9" ht="15.75" x14ac:dyDescent="0.25">
      <c r="A3264" s="180" t="s">
        <v>1044</v>
      </c>
      <c r="B3264" s="178" t="s">
        <v>1044</v>
      </c>
      <c r="C3264" s="178" t="s">
        <v>1426</v>
      </c>
      <c r="D3264" s="178">
        <v>88</v>
      </c>
      <c r="E3264" s="513">
        <v>100</v>
      </c>
      <c r="F3264" s="386">
        <v>20</v>
      </c>
      <c r="H3264" s="89"/>
      <c r="I3264" s="442"/>
    </row>
    <row r="3265" spans="1:9" ht="15.75" x14ac:dyDescent="0.25">
      <c r="A3265" s="180" t="s">
        <v>1044</v>
      </c>
      <c r="B3265" s="178" t="s">
        <v>1044</v>
      </c>
      <c r="C3265" s="178" t="s">
        <v>1426</v>
      </c>
      <c r="D3265" s="178">
        <v>103</v>
      </c>
      <c r="E3265" s="513">
        <v>100</v>
      </c>
      <c r="F3265" s="386">
        <v>62</v>
      </c>
      <c r="H3265" s="89"/>
      <c r="I3265" s="442"/>
    </row>
    <row r="3266" spans="1:9" ht="15.75" x14ac:dyDescent="0.25">
      <c r="A3266" s="180" t="s">
        <v>1044</v>
      </c>
      <c r="B3266" s="178" t="s">
        <v>1044</v>
      </c>
      <c r="C3266" s="178" t="s">
        <v>1426</v>
      </c>
      <c r="D3266" s="178">
        <v>21</v>
      </c>
      <c r="E3266" s="513">
        <v>250</v>
      </c>
      <c r="F3266" s="386">
        <v>201</v>
      </c>
      <c r="H3266" s="89"/>
      <c r="I3266" s="442"/>
    </row>
    <row r="3267" spans="1:9" ht="15.75" x14ac:dyDescent="0.25">
      <c r="A3267" s="180" t="s">
        <v>1044</v>
      </c>
      <c r="B3267" s="178" t="s">
        <v>1044</v>
      </c>
      <c r="C3267" s="178" t="s">
        <v>1426</v>
      </c>
      <c r="D3267" s="178">
        <v>27</v>
      </c>
      <c r="E3267" s="513">
        <v>250</v>
      </c>
      <c r="F3267" s="386">
        <v>156</v>
      </c>
      <c r="H3267" s="89"/>
      <c r="I3267" s="442"/>
    </row>
    <row r="3268" spans="1:9" ht="15.75" x14ac:dyDescent="0.25">
      <c r="A3268" s="180" t="s">
        <v>1044</v>
      </c>
      <c r="B3268" s="178" t="s">
        <v>1044</v>
      </c>
      <c r="C3268" s="178" t="s">
        <v>1426</v>
      </c>
      <c r="D3268" s="178">
        <v>31</v>
      </c>
      <c r="E3268" s="513">
        <v>400</v>
      </c>
      <c r="F3268" s="386">
        <v>284</v>
      </c>
      <c r="H3268" s="89"/>
      <c r="I3268" s="442"/>
    </row>
    <row r="3269" spans="1:9" ht="15.75" x14ac:dyDescent="0.25">
      <c r="A3269" s="180" t="s">
        <v>1044</v>
      </c>
      <c r="B3269" s="178" t="s">
        <v>1044</v>
      </c>
      <c r="C3269" s="178" t="s">
        <v>1426</v>
      </c>
      <c r="D3269" s="178">
        <v>32</v>
      </c>
      <c r="E3269" s="513">
        <v>400</v>
      </c>
      <c r="F3269" s="386">
        <v>25</v>
      </c>
      <c r="H3269" s="89"/>
      <c r="I3269" s="442"/>
    </row>
    <row r="3270" spans="1:9" ht="15.75" x14ac:dyDescent="0.25">
      <c r="A3270" s="180" t="s">
        <v>1044</v>
      </c>
      <c r="B3270" s="178" t="s">
        <v>1044</v>
      </c>
      <c r="C3270" s="178" t="s">
        <v>1426</v>
      </c>
      <c r="D3270" s="178">
        <v>44</v>
      </c>
      <c r="E3270" s="513">
        <v>250</v>
      </c>
      <c r="F3270" s="386">
        <v>184</v>
      </c>
      <c r="H3270" s="89"/>
      <c r="I3270" s="442"/>
    </row>
    <row r="3271" spans="1:9" ht="15.75" x14ac:dyDescent="0.25">
      <c r="A3271" s="180" t="s">
        <v>1044</v>
      </c>
      <c r="B3271" s="178" t="s">
        <v>1044</v>
      </c>
      <c r="C3271" s="178" t="s">
        <v>1426</v>
      </c>
      <c r="D3271" s="178">
        <v>50</v>
      </c>
      <c r="E3271" s="513">
        <v>30</v>
      </c>
      <c r="F3271" s="386">
        <v>14</v>
      </c>
      <c r="H3271" s="89"/>
      <c r="I3271" s="442"/>
    </row>
    <row r="3272" spans="1:9" ht="15.75" x14ac:dyDescent="0.25">
      <c r="A3272" s="180" t="s">
        <v>1044</v>
      </c>
      <c r="B3272" s="178" t="s">
        <v>1044</v>
      </c>
      <c r="C3272" s="178" t="s">
        <v>1426</v>
      </c>
      <c r="D3272" s="178">
        <v>53</v>
      </c>
      <c r="E3272" s="513">
        <v>250</v>
      </c>
      <c r="F3272" s="386">
        <v>145</v>
      </c>
      <c r="H3272" s="89"/>
      <c r="I3272" s="442"/>
    </row>
    <row r="3273" spans="1:9" ht="15.75" x14ac:dyDescent="0.25">
      <c r="A3273" s="180" t="s">
        <v>1044</v>
      </c>
      <c r="B3273" s="178" t="s">
        <v>1044</v>
      </c>
      <c r="C3273" s="178" t="s">
        <v>1426</v>
      </c>
      <c r="D3273" s="178">
        <v>73</v>
      </c>
      <c r="E3273" s="513">
        <v>250</v>
      </c>
      <c r="F3273" s="386">
        <v>160</v>
      </c>
      <c r="H3273" s="89"/>
      <c r="I3273" s="442"/>
    </row>
    <row r="3274" spans="1:9" ht="15.75" x14ac:dyDescent="0.25">
      <c r="A3274" s="180" t="s">
        <v>1044</v>
      </c>
      <c r="B3274" s="178" t="s">
        <v>1044</v>
      </c>
      <c r="C3274" s="178" t="s">
        <v>1426</v>
      </c>
      <c r="D3274" s="178">
        <v>78</v>
      </c>
      <c r="E3274" s="513">
        <v>250</v>
      </c>
      <c r="F3274" s="386">
        <v>184</v>
      </c>
      <c r="H3274" s="89"/>
      <c r="I3274" s="442"/>
    </row>
    <row r="3275" spans="1:9" ht="15.75" x14ac:dyDescent="0.25">
      <c r="A3275" s="180" t="s">
        <v>1044</v>
      </c>
      <c r="B3275" s="178" t="s">
        <v>1044</v>
      </c>
      <c r="C3275" s="178" t="s">
        <v>1426</v>
      </c>
      <c r="D3275" s="178">
        <v>2</v>
      </c>
      <c r="E3275" s="513">
        <v>160</v>
      </c>
      <c r="F3275" s="386">
        <v>97</v>
      </c>
      <c r="H3275" s="89"/>
      <c r="I3275" s="442"/>
    </row>
    <row r="3276" spans="1:9" ht="15.75" x14ac:dyDescent="0.25">
      <c r="A3276" s="180" t="s">
        <v>1044</v>
      </c>
      <c r="B3276" s="178" t="s">
        <v>1044</v>
      </c>
      <c r="C3276" s="178" t="s">
        <v>1426</v>
      </c>
      <c r="D3276" s="178">
        <v>33</v>
      </c>
      <c r="E3276" s="513">
        <v>160</v>
      </c>
      <c r="F3276" s="386">
        <v>84</v>
      </c>
      <c r="H3276" s="89"/>
      <c r="I3276" s="442"/>
    </row>
    <row r="3277" spans="1:9" ht="15.75" x14ac:dyDescent="0.25">
      <c r="A3277" s="180" t="s">
        <v>1044</v>
      </c>
      <c r="B3277" s="178" t="s">
        <v>1044</v>
      </c>
      <c r="C3277" s="178" t="s">
        <v>1426</v>
      </c>
      <c r="D3277" s="178">
        <v>34</v>
      </c>
      <c r="E3277" s="513">
        <v>160</v>
      </c>
      <c r="F3277" s="386">
        <v>103</v>
      </c>
      <c r="H3277" s="89"/>
      <c r="I3277" s="442"/>
    </row>
    <row r="3278" spans="1:9" ht="15.75" x14ac:dyDescent="0.25">
      <c r="A3278" s="180" t="s">
        <v>1044</v>
      </c>
      <c r="B3278" s="178" t="s">
        <v>1044</v>
      </c>
      <c r="C3278" s="178" t="s">
        <v>1426</v>
      </c>
      <c r="D3278" s="178">
        <v>37</v>
      </c>
      <c r="E3278" s="513">
        <v>400</v>
      </c>
      <c r="F3278" s="386">
        <v>255</v>
      </c>
      <c r="H3278" s="89"/>
      <c r="I3278" s="442"/>
    </row>
    <row r="3279" spans="1:9" ht="15.75" x14ac:dyDescent="0.25">
      <c r="A3279" s="180" t="s">
        <v>1044</v>
      </c>
      <c r="B3279" s="178" t="s">
        <v>1044</v>
      </c>
      <c r="C3279" s="178" t="s">
        <v>1426</v>
      </c>
      <c r="D3279" s="178">
        <v>38</v>
      </c>
      <c r="E3279" s="513">
        <v>250</v>
      </c>
      <c r="F3279" s="386">
        <v>109</v>
      </c>
      <c r="H3279" s="89"/>
      <c r="I3279" s="442"/>
    </row>
    <row r="3280" spans="1:9" ht="15.75" x14ac:dyDescent="0.25">
      <c r="A3280" s="180" t="s">
        <v>1044</v>
      </c>
      <c r="B3280" s="178" t="s">
        <v>1044</v>
      </c>
      <c r="C3280" s="178" t="s">
        <v>1426</v>
      </c>
      <c r="D3280" s="178">
        <v>54</v>
      </c>
      <c r="E3280" s="513">
        <v>60</v>
      </c>
      <c r="F3280" s="386">
        <v>39</v>
      </c>
      <c r="H3280" s="89"/>
      <c r="I3280" s="442"/>
    </row>
    <row r="3281" spans="1:9" ht="15.75" x14ac:dyDescent="0.25">
      <c r="A3281" s="180" t="s">
        <v>1044</v>
      </c>
      <c r="B3281" s="178" t="s">
        <v>1044</v>
      </c>
      <c r="C3281" s="178" t="s">
        <v>1426</v>
      </c>
      <c r="D3281" s="178">
        <v>55</v>
      </c>
      <c r="E3281" s="513">
        <v>250</v>
      </c>
      <c r="F3281" s="386">
        <v>174</v>
      </c>
      <c r="H3281" s="89"/>
      <c r="I3281" s="442"/>
    </row>
    <row r="3282" spans="1:9" ht="15.75" x14ac:dyDescent="0.25">
      <c r="A3282" s="180" t="s">
        <v>1044</v>
      </c>
      <c r="B3282" s="178" t="s">
        <v>1044</v>
      </c>
      <c r="C3282" s="178" t="s">
        <v>1426</v>
      </c>
      <c r="D3282" s="178">
        <v>56</v>
      </c>
      <c r="E3282" s="513">
        <v>160</v>
      </c>
      <c r="F3282" s="386">
        <v>98</v>
      </c>
      <c r="H3282" s="89"/>
      <c r="I3282" s="442"/>
    </row>
    <row r="3283" spans="1:9" ht="15.75" x14ac:dyDescent="0.25">
      <c r="A3283" s="180" t="s">
        <v>1044</v>
      </c>
      <c r="B3283" s="178" t="s">
        <v>1044</v>
      </c>
      <c r="C3283" s="178" t="s">
        <v>1426</v>
      </c>
      <c r="D3283" s="513">
        <v>77</v>
      </c>
      <c r="E3283" s="513">
        <v>160</v>
      </c>
      <c r="F3283" s="386">
        <v>112</v>
      </c>
      <c r="H3283" s="89"/>
      <c r="I3283" s="442"/>
    </row>
    <row r="3284" spans="1:9" ht="15.75" x14ac:dyDescent="0.25">
      <c r="A3284" s="180" t="s">
        <v>1044</v>
      </c>
      <c r="B3284" s="178" t="s">
        <v>1044</v>
      </c>
      <c r="C3284" s="178" t="s">
        <v>1426</v>
      </c>
      <c r="D3284" s="513">
        <v>90</v>
      </c>
      <c r="E3284" s="513">
        <v>250</v>
      </c>
      <c r="F3284" s="386">
        <v>178</v>
      </c>
      <c r="H3284" s="89"/>
      <c r="I3284" s="442"/>
    </row>
    <row r="3285" spans="1:9" ht="15.75" x14ac:dyDescent="0.25">
      <c r="A3285" s="180" t="s">
        <v>1044</v>
      </c>
      <c r="B3285" s="178" t="s">
        <v>1044</v>
      </c>
      <c r="C3285" s="178" t="s">
        <v>1426</v>
      </c>
      <c r="D3285" s="513">
        <v>91</v>
      </c>
      <c r="E3285" s="513">
        <v>160</v>
      </c>
      <c r="F3285" s="386">
        <v>111</v>
      </c>
      <c r="H3285" s="89"/>
      <c r="I3285" s="442"/>
    </row>
    <row r="3286" spans="1:9" ht="15.75" x14ac:dyDescent="0.25">
      <c r="A3286" s="180" t="s">
        <v>1044</v>
      </c>
      <c r="B3286" s="178" t="s">
        <v>1044</v>
      </c>
      <c r="C3286" s="178" t="s">
        <v>1426</v>
      </c>
      <c r="D3286" s="513">
        <v>92</v>
      </c>
      <c r="E3286" s="513">
        <v>250</v>
      </c>
      <c r="F3286" s="386">
        <v>210</v>
      </c>
      <c r="H3286" s="89"/>
      <c r="I3286" s="442"/>
    </row>
    <row r="3287" spans="1:9" ht="15.75" x14ac:dyDescent="0.25">
      <c r="A3287" s="180" t="s">
        <v>1044</v>
      </c>
      <c r="B3287" s="178" t="s">
        <v>1044</v>
      </c>
      <c r="C3287" s="178" t="s">
        <v>1426</v>
      </c>
      <c r="D3287" s="513">
        <v>100</v>
      </c>
      <c r="E3287" s="513">
        <v>250</v>
      </c>
      <c r="F3287" s="386">
        <v>182</v>
      </c>
      <c r="H3287" s="89"/>
      <c r="I3287" s="442"/>
    </row>
    <row r="3288" spans="1:9" ht="15.75" x14ac:dyDescent="0.25">
      <c r="A3288" s="180" t="s">
        <v>1044</v>
      </c>
      <c r="B3288" s="178" t="s">
        <v>1044</v>
      </c>
      <c r="C3288" s="178" t="s">
        <v>1426</v>
      </c>
      <c r="D3288" s="513">
        <v>101</v>
      </c>
      <c r="E3288" s="513">
        <v>160</v>
      </c>
      <c r="F3288" s="386">
        <v>123</v>
      </c>
      <c r="H3288" s="89"/>
      <c r="I3288" s="442"/>
    </row>
    <row r="3289" spans="1:9" ht="15.75" x14ac:dyDescent="0.25">
      <c r="A3289" s="180" t="s">
        <v>1044</v>
      </c>
      <c r="B3289" s="178" t="s">
        <v>1044</v>
      </c>
      <c r="C3289" s="178" t="s">
        <v>1426</v>
      </c>
      <c r="D3289" s="513">
        <v>107</v>
      </c>
      <c r="E3289" s="513">
        <v>400</v>
      </c>
      <c r="F3289" s="386">
        <v>310</v>
      </c>
      <c r="H3289" s="89"/>
      <c r="I3289" s="442"/>
    </row>
    <row r="3290" spans="1:9" ht="15.75" x14ac:dyDescent="0.25">
      <c r="A3290" s="180" t="s">
        <v>1044</v>
      </c>
      <c r="B3290" s="178" t="s">
        <v>1044</v>
      </c>
      <c r="C3290" s="178" t="s">
        <v>1426</v>
      </c>
      <c r="D3290" s="513">
        <v>115</v>
      </c>
      <c r="E3290" s="513">
        <v>250</v>
      </c>
      <c r="F3290" s="386">
        <v>68</v>
      </c>
      <c r="H3290" s="89"/>
      <c r="I3290" s="443"/>
    </row>
    <row r="3291" spans="1:9" ht="15.75" x14ac:dyDescent="0.25">
      <c r="A3291" s="180" t="s">
        <v>1044</v>
      </c>
      <c r="B3291" s="178" t="s">
        <v>1044</v>
      </c>
      <c r="C3291" s="178" t="s">
        <v>1426</v>
      </c>
      <c r="D3291" s="513">
        <v>116</v>
      </c>
      <c r="E3291" s="513">
        <v>250</v>
      </c>
      <c r="F3291" s="543">
        <v>51</v>
      </c>
      <c r="H3291" s="89"/>
      <c r="I3291" s="443"/>
    </row>
    <row r="3292" spans="1:9" ht="15.75" x14ac:dyDescent="0.25">
      <c r="A3292" s="180" t="s">
        <v>1044</v>
      </c>
      <c r="B3292" s="178" t="s">
        <v>1044</v>
      </c>
      <c r="C3292" s="178" t="s">
        <v>1426</v>
      </c>
      <c r="D3292" s="513">
        <v>120</v>
      </c>
      <c r="E3292" s="513">
        <v>160</v>
      </c>
      <c r="F3292" s="386">
        <v>104</v>
      </c>
      <c r="H3292" s="89"/>
      <c r="I3292" s="442"/>
    </row>
    <row r="3293" spans="1:9" ht="15.75" x14ac:dyDescent="0.25">
      <c r="A3293" s="180" t="s">
        <v>1044</v>
      </c>
      <c r="B3293" s="178" t="s">
        <v>1044</v>
      </c>
      <c r="C3293" s="178" t="s">
        <v>1426</v>
      </c>
      <c r="D3293" s="513">
        <v>122</v>
      </c>
      <c r="E3293" s="513">
        <v>100</v>
      </c>
      <c r="F3293" s="386">
        <v>56</v>
      </c>
      <c r="H3293" s="89"/>
      <c r="I3293" s="442"/>
    </row>
    <row r="3294" spans="1:9" ht="15.75" x14ac:dyDescent="0.25">
      <c r="A3294" s="180" t="s">
        <v>1044</v>
      </c>
      <c r="B3294" s="178" t="s">
        <v>1044</v>
      </c>
      <c r="C3294" s="178" t="s">
        <v>1426</v>
      </c>
      <c r="D3294" s="513" t="s">
        <v>406</v>
      </c>
      <c r="E3294" s="513">
        <v>250</v>
      </c>
      <c r="F3294" s="386">
        <v>190</v>
      </c>
      <c r="H3294" s="89"/>
      <c r="I3294" s="442"/>
    </row>
    <row r="3295" spans="1:9" ht="15.75" x14ac:dyDescent="0.25">
      <c r="A3295" s="180" t="s">
        <v>1044</v>
      </c>
      <c r="B3295" s="178" t="s">
        <v>1044</v>
      </c>
      <c r="C3295" s="178" t="s">
        <v>1426</v>
      </c>
      <c r="D3295" s="513">
        <v>11</v>
      </c>
      <c r="E3295" s="513">
        <v>250</v>
      </c>
      <c r="F3295" s="386">
        <v>171</v>
      </c>
      <c r="H3295" s="89"/>
      <c r="I3295" s="442"/>
    </row>
    <row r="3296" spans="1:9" ht="15.75" x14ac:dyDescent="0.25">
      <c r="A3296" s="180" t="s">
        <v>1044</v>
      </c>
      <c r="B3296" s="178" t="s">
        <v>1044</v>
      </c>
      <c r="C3296" s="178" t="s">
        <v>1426</v>
      </c>
      <c r="D3296" s="513">
        <v>67</v>
      </c>
      <c r="E3296" s="513">
        <v>160</v>
      </c>
      <c r="F3296" s="386">
        <v>88</v>
      </c>
      <c r="H3296" s="89"/>
      <c r="I3296" s="442"/>
    </row>
    <row r="3297" spans="1:9" ht="15.75" x14ac:dyDescent="0.25">
      <c r="A3297" s="180" t="s">
        <v>1044</v>
      </c>
      <c r="B3297" s="178" t="s">
        <v>1044</v>
      </c>
      <c r="C3297" s="178" t="s">
        <v>1426</v>
      </c>
      <c r="D3297" s="513">
        <v>36</v>
      </c>
      <c r="E3297" s="513">
        <v>400</v>
      </c>
      <c r="F3297" s="386">
        <v>259</v>
      </c>
      <c r="H3297" s="89"/>
      <c r="I3297" s="442"/>
    </row>
    <row r="3298" spans="1:9" ht="15.75" x14ac:dyDescent="0.25">
      <c r="A3298" s="180" t="s">
        <v>1044</v>
      </c>
      <c r="B3298" s="178" t="s">
        <v>1044</v>
      </c>
      <c r="C3298" s="178" t="s">
        <v>1426</v>
      </c>
      <c r="D3298" s="513">
        <v>74</v>
      </c>
      <c r="E3298" s="513">
        <v>100</v>
      </c>
      <c r="F3298" s="386">
        <v>64</v>
      </c>
      <c r="H3298" s="89"/>
      <c r="I3298" s="442"/>
    </row>
    <row r="3299" spans="1:9" ht="15.75" x14ac:dyDescent="0.25">
      <c r="A3299" s="180" t="s">
        <v>1044</v>
      </c>
      <c r="B3299" s="178" t="s">
        <v>1044</v>
      </c>
      <c r="C3299" s="178" t="s">
        <v>1426</v>
      </c>
      <c r="D3299" s="513">
        <v>118</v>
      </c>
      <c r="E3299" s="513">
        <v>63</v>
      </c>
      <c r="F3299" s="386">
        <v>40</v>
      </c>
      <c r="H3299" s="89"/>
      <c r="I3299" s="442"/>
    </row>
    <row r="3300" spans="1:9" ht="15.75" x14ac:dyDescent="0.25">
      <c r="A3300" s="180" t="s">
        <v>1044</v>
      </c>
      <c r="B3300" s="178" t="s">
        <v>1044</v>
      </c>
      <c r="C3300" s="178" t="s">
        <v>1426</v>
      </c>
      <c r="D3300" s="513">
        <v>128</v>
      </c>
      <c r="E3300" s="513">
        <v>100</v>
      </c>
      <c r="F3300" s="386">
        <v>94</v>
      </c>
      <c r="H3300" s="89"/>
      <c r="I3300" s="443"/>
    </row>
    <row r="3301" spans="1:9" ht="15.75" x14ac:dyDescent="0.25">
      <c r="A3301" s="180" t="s">
        <v>407</v>
      </c>
      <c r="B3301" s="178" t="s">
        <v>1044</v>
      </c>
      <c r="C3301" s="178" t="s">
        <v>1426</v>
      </c>
      <c r="D3301" s="513">
        <v>133</v>
      </c>
      <c r="E3301" s="513">
        <v>100</v>
      </c>
      <c r="F3301" s="386">
        <v>66</v>
      </c>
      <c r="H3301" s="89"/>
      <c r="I3301" s="443"/>
    </row>
    <row r="3302" spans="1:9" ht="15.75" x14ac:dyDescent="0.25">
      <c r="A3302" s="180" t="s">
        <v>407</v>
      </c>
      <c r="B3302" s="178" t="s">
        <v>1044</v>
      </c>
      <c r="C3302" s="178" t="s">
        <v>1426</v>
      </c>
      <c r="D3302" s="513">
        <v>134</v>
      </c>
      <c r="E3302" s="513">
        <v>315</v>
      </c>
      <c r="F3302" s="386">
        <v>312</v>
      </c>
      <c r="H3302" s="89"/>
      <c r="I3302" s="443"/>
    </row>
    <row r="3303" spans="1:9" ht="15.75" x14ac:dyDescent="0.25">
      <c r="A3303" s="180" t="s">
        <v>407</v>
      </c>
      <c r="B3303" s="178" t="s">
        <v>1044</v>
      </c>
      <c r="C3303" s="178" t="s">
        <v>1426</v>
      </c>
      <c r="D3303" s="513">
        <v>135</v>
      </c>
      <c r="E3303" s="513">
        <v>160</v>
      </c>
      <c r="F3303" s="386">
        <v>120</v>
      </c>
      <c r="H3303" s="89"/>
      <c r="I3303" s="442"/>
    </row>
    <row r="3304" spans="1:9" ht="15.75" x14ac:dyDescent="0.25">
      <c r="A3304" s="180" t="s">
        <v>407</v>
      </c>
      <c r="B3304" s="178" t="s">
        <v>1044</v>
      </c>
      <c r="C3304" s="178" t="s">
        <v>1426</v>
      </c>
      <c r="D3304" s="513">
        <v>137</v>
      </c>
      <c r="E3304" s="513">
        <v>250</v>
      </c>
      <c r="F3304" s="386">
        <v>224</v>
      </c>
      <c r="H3304" s="89"/>
      <c r="I3304" s="443"/>
    </row>
    <row r="3305" spans="1:9" ht="15.75" x14ac:dyDescent="0.25">
      <c r="A3305" s="180" t="s">
        <v>407</v>
      </c>
      <c r="B3305" s="178" t="s">
        <v>1044</v>
      </c>
      <c r="C3305" s="178" t="s">
        <v>1426</v>
      </c>
      <c r="D3305" s="513">
        <v>139</v>
      </c>
      <c r="E3305" s="513">
        <v>100</v>
      </c>
      <c r="F3305" s="386">
        <v>70</v>
      </c>
      <c r="H3305" s="89"/>
      <c r="I3305" s="442"/>
    </row>
    <row r="3306" spans="1:9" ht="15.75" x14ac:dyDescent="0.25">
      <c r="A3306" s="180" t="s">
        <v>407</v>
      </c>
      <c r="B3306" s="178" t="s">
        <v>1044</v>
      </c>
      <c r="C3306" s="178" t="s">
        <v>1426</v>
      </c>
      <c r="D3306" s="513">
        <v>114</v>
      </c>
      <c r="E3306" s="513">
        <v>250</v>
      </c>
      <c r="F3306" s="386">
        <v>221</v>
      </c>
      <c r="H3306" s="89"/>
      <c r="I3306" s="442"/>
    </row>
    <row r="3307" spans="1:9" ht="15.75" x14ac:dyDescent="0.25">
      <c r="A3307" s="180" t="s">
        <v>1539</v>
      </c>
      <c r="B3307" s="178" t="s">
        <v>1044</v>
      </c>
      <c r="C3307" s="178" t="s">
        <v>1426</v>
      </c>
      <c r="D3307" s="513">
        <v>8</v>
      </c>
      <c r="E3307" s="513">
        <v>160</v>
      </c>
      <c r="F3307" s="386">
        <v>140</v>
      </c>
      <c r="H3307" s="89"/>
      <c r="I3307" s="442"/>
    </row>
    <row r="3308" spans="1:9" ht="15.75" x14ac:dyDescent="0.25">
      <c r="A3308" s="180" t="s">
        <v>1539</v>
      </c>
      <c r="B3308" s="178" t="s">
        <v>1044</v>
      </c>
      <c r="C3308" s="178" t="s">
        <v>1426</v>
      </c>
      <c r="D3308" s="513">
        <v>45</v>
      </c>
      <c r="E3308" s="513">
        <v>100</v>
      </c>
      <c r="F3308" s="386">
        <v>81</v>
      </c>
      <c r="H3308" s="89"/>
      <c r="I3308" s="443"/>
    </row>
    <row r="3309" spans="1:9" ht="15.75" x14ac:dyDescent="0.25">
      <c r="A3309" s="180" t="s">
        <v>408</v>
      </c>
      <c r="B3309" s="178" t="s">
        <v>1044</v>
      </c>
      <c r="C3309" s="178" t="s">
        <v>1426</v>
      </c>
      <c r="D3309" s="513">
        <v>9</v>
      </c>
      <c r="E3309" s="513">
        <v>630</v>
      </c>
      <c r="F3309" s="386">
        <v>221</v>
      </c>
      <c r="H3309" s="89"/>
      <c r="I3309" s="442"/>
    </row>
    <row r="3310" spans="1:9" ht="15.75" x14ac:dyDescent="0.25">
      <c r="A3310" s="180" t="s">
        <v>408</v>
      </c>
      <c r="B3310" s="178" t="s">
        <v>1044</v>
      </c>
      <c r="C3310" s="178" t="s">
        <v>1426</v>
      </c>
      <c r="D3310" s="513">
        <v>15</v>
      </c>
      <c r="E3310" s="513">
        <v>160</v>
      </c>
      <c r="F3310" s="386">
        <v>110</v>
      </c>
      <c r="H3310" s="89"/>
      <c r="I3310" s="442"/>
    </row>
    <row r="3311" spans="1:9" ht="15.75" x14ac:dyDescent="0.25">
      <c r="A3311" s="180" t="s">
        <v>408</v>
      </c>
      <c r="B3311" s="178" t="s">
        <v>1044</v>
      </c>
      <c r="C3311" s="178" t="s">
        <v>1426</v>
      </c>
      <c r="D3311" s="513">
        <v>16</v>
      </c>
      <c r="E3311" s="513">
        <v>160</v>
      </c>
      <c r="F3311" s="386">
        <v>120</v>
      </c>
      <c r="H3311" s="89"/>
      <c r="I3311" s="442"/>
    </row>
    <row r="3312" spans="1:9" ht="15.75" x14ac:dyDescent="0.25">
      <c r="A3312" s="180" t="s">
        <v>408</v>
      </c>
      <c r="B3312" s="178" t="s">
        <v>1044</v>
      </c>
      <c r="C3312" s="178" t="s">
        <v>1426</v>
      </c>
      <c r="D3312" s="513">
        <v>24</v>
      </c>
      <c r="E3312" s="513">
        <v>400</v>
      </c>
      <c r="F3312" s="386">
        <v>89</v>
      </c>
      <c r="H3312" s="89"/>
      <c r="I3312" s="442"/>
    </row>
    <row r="3313" spans="1:9" ht="15.75" x14ac:dyDescent="0.25">
      <c r="A3313" s="180" t="s">
        <v>408</v>
      </c>
      <c r="B3313" s="178" t="s">
        <v>1044</v>
      </c>
      <c r="C3313" s="178" t="s">
        <v>1426</v>
      </c>
      <c r="D3313" s="513">
        <v>28</v>
      </c>
      <c r="E3313" s="513">
        <v>250</v>
      </c>
      <c r="F3313" s="63">
        <v>106</v>
      </c>
      <c r="H3313" s="89"/>
      <c r="I3313" s="444"/>
    </row>
    <row r="3314" spans="1:9" ht="15.75" x14ac:dyDescent="0.25">
      <c r="A3314" s="180" t="s">
        <v>408</v>
      </c>
      <c r="B3314" s="178" t="s">
        <v>1044</v>
      </c>
      <c r="C3314" s="178" t="s">
        <v>1426</v>
      </c>
      <c r="D3314" s="513">
        <v>3</v>
      </c>
      <c r="E3314" s="513">
        <v>250</v>
      </c>
      <c r="F3314" s="63">
        <v>98</v>
      </c>
      <c r="H3314" s="89"/>
      <c r="I3314" s="444"/>
    </row>
    <row r="3315" spans="1:9" ht="15.75" x14ac:dyDescent="0.25">
      <c r="A3315" s="180" t="s">
        <v>408</v>
      </c>
      <c r="B3315" s="178" t="s">
        <v>1044</v>
      </c>
      <c r="C3315" s="178" t="s">
        <v>1426</v>
      </c>
      <c r="D3315" s="513">
        <v>8</v>
      </c>
      <c r="E3315" s="513">
        <v>160</v>
      </c>
      <c r="F3315" s="63">
        <v>80</v>
      </c>
      <c r="H3315" s="89"/>
      <c r="I3315" s="444"/>
    </row>
    <row r="3316" spans="1:9" ht="15.75" x14ac:dyDescent="0.25">
      <c r="A3316" s="180" t="s">
        <v>408</v>
      </c>
      <c r="B3316" s="178" t="s">
        <v>1044</v>
      </c>
      <c r="C3316" s="178" t="s">
        <v>1426</v>
      </c>
      <c r="D3316" s="513">
        <v>11</v>
      </c>
      <c r="E3316" s="513">
        <v>160</v>
      </c>
      <c r="F3316" s="63">
        <v>110</v>
      </c>
      <c r="H3316" s="89"/>
      <c r="I3316" s="444"/>
    </row>
    <row r="3317" spans="1:9" ht="15.75" x14ac:dyDescent="0.25">
      <c r="A3317" s="180" t="s">
        <v>408</v>
      </c>
      <c r="B3317" s="178" t="s">
        <v>1044</v>
      </c>
      <c r="C3317" s="178" t="s">
        <v>1426</v>
      </c>
      <c r="D3317" s="513">
        <v>12</v>
      </c>
      <c r="E3317" s="513">
        <v>160</v>
      </c>
      <c r="F3317" s="63">
        <v>87</v>
      </c>
      <c r="H3317" s="89"/>
      <c r="I3317" s="444"/>
    </row>
    <row r="3318" spans="1:9" ht="15.75" x14ac:dyDescent="0.25">
      <c r="A3318" s="180" t="s">
        <v>408</v>
      </c>
      <c r="B3318" s="178" t="s">
        <v>1044</v>
      </c>
      <c r="C3318" s="178" t="s">
        <v>1426</v>
      </c>
      <c r="D3318" s="513">
        <v>29</v>
      </c>
      <c r="E3318" s="513">
        <v>250</v>
      </c>
      <c r="F3318" s="63">
        <v>128</v>
      </c>
      <c r="H3318" s="89"/>
      <c r="I3318" s="444"/>
    </row>
    <row r="3319" spans="1:9" ht="15.75" x14ac:dyDescent="0.25">
      <c r="A3319" s="180" t="s">
        <v>408</v>
      </c>
      <c r="B3319" s="178" t="s">
        <v>1044</v>
      </c>
      <c r="C3319" s="178" t="s">
        <v>1426</v>
      </c>
      <c r="D3319" s="513">
        <v>35</v>
      </c>
      <c r="E3319" s="513">
        <v>160</v>
      </c>
      <c r="F3319" s="63">
        <v>69</v>
      </c>
      <c r="H3319" s="89"/>
      <c r="I3319" s="444"/>
    </row>
    <row r="3320" spans="1:9" ht="15.75" x14ac:dyDescent="0.25">
      <c r="A3320" s="180" t="s">
        <v>408</v>
      </c>
      <c r="B3320" s="178" t="s">
        <v>1044</v>
      </c>
      <c r="C3320" s="178" t="s">
        <v>1426</v>
      </c>
      <c r="D3320" s="513">
        <v>36</v>
      </c>
      <c r="E3320" s="513">
        <v>250</v>
      </c>
      <c r="F3320" s="63">
        <v>145</v>
      </c>
      <c r="H3320" s="89"/>
      <c r="I3320" s="444"/>
    </row>
    <row r="3321" spans="1:9" ht="15.75" x14ac:dyDescent="0.25">
      <c r="A3321" s="180" t="s">
        <v>408</v>
      </c>
      <c r="B3321" s="178" t="s">
        <v>1044</v>
      </c>
      <c r="C3321" s="178" t="s">
        <v>1426</v>
      </c>
      <c r="D3321" s="513">
        <v>37</v>
      </c>
      <c r="E3321" s="513">
        <v>100</v>
      </c>
      <c r="F3321" s="63">
        <v>41</v>
      </c>
      <c r="H3321" s="89"/>
      <c r="I3321" s="444"/>
    </row>
    <row r="3322" spans="1:9" ht="15.75" x14ac:dyDescent="0.25">
      <c r="A3322" s="180" t="s">
        <v>408</v>
      </c>
      <c r="B3322" s="178" t="s">
        <v>1044</v>
      </c>
      <c r="C3322" s="178" t="s">
        <v>1426</v>
      </c>
      <c r="D3322" s="513">
        <v>38</v>
      </c>
      <c r="E3322" s="513">
        <v>250</v>
      </c>
      <c r="F3322" s="63">
        <v>132</v>
      </c>
      <c r="H3322" s="89"/>
      <c r="I3322" s="444"/>
    </row>
    <row r="3323" spans="1:9" ht="15.75" x14ac:dyDescent="0.25">
      <c r="A3323" s="180" t="s">
        <v>408</v>
      </c>
      <c r="B3323" s="178" t="s">
        <v>1044</v>
      </c>
      <c r="C3323" s="178" t="s">
        <v>1426</v>
      </c>
      <c r="D3323" s="513">
        <v>39</v>
      </c>
      <c r="E3323" s="513">
        <v>160</v>
      </c>
      <c r="F3323" s="63">
        <v>101</v>
      </c>
      <c r="H3323" s="89"/>
      <c r="I3323" s="444"/>
    </row>
    <row r="3324" spans="1:9" ht="15.75" x14ac:dyDescent="0.25">
      <c r="A3324" s="180" t="s">
        <v>408</v>
      </c>
      <c r="B3324" s="178" t="s">
        <v>1044</v>
      </c>
      <c r="C3324" s="178" t="s">
        <v>1426</v>
      </c>
      <c r="D3324" s="513">
        <v>2</v>
      </c>
      <c r="E3324" s="513">
        <v>250</v>
      </c>
      <c r="F3324" s="63">
        <v>87</v>
      </c>
      <c r="H3324" s="89"/>
      <c r="I3324" s="444"/>
    </row>
    <row r="3325" spans="1:9" ht="15.75" x14ac:dyDescent="0.25">
      <c r="A3325" s="180" t="s">
        <v>408</v>
      </c>
      <c r="B3325" s="178" t="s">
        <v>1044</v>
      </c>
      <c r="C3325" s="178" t="s">
        <v>1426</v>
      </c>
      <c r="D3325" s="513">
        <v>4</v>
      </c>
      <c r="E3325" s="513">
        <v>160</v>
      </c>
      <c r="F3325" s="63">
        <v>78</v>
      </c>
      <c r="H3325" s="89"/>
      <c r="I3325" s="444"/>
    </row>
    <row r="3326" spans="1:9" ht="15.75" x14ac:dyDescent="0.25">
      <c r="A3326" s="180" t="s">
        <v>408</v>
      </c>
      <c r="B3326" s="178" t="s">
        <v>1044</v>
      </c>
      <c r="C3326" s="178" t="s">
        <v>1426</v>
      </c>
      <c r="D3326" s="513">
        <v>6</v>
      </c>
      <c r="E3326" s="513">
        <v>63</v>
      </c>
      <c r="F3326" s="63">
        <v>32</v>
      </c>
      <c r="H3326" s="89"/>
      <c r="I3326" s="444"/>
    </row>
    <row r="3327" spans="1:9" ht="15.75" x14ac:dyDescent="0.25">
      <c r="A3327" s="180" t="s">
        <v>408</v>
      </c>
      <c r="B3327" s="178" t="s">
        <v>1044</v>
      </c>
      <c r="C3327" s="178" t="s">
        <v>1426</v>
      </c>
      <c r="D3327" s="513">
        <v>10</v>
      </c>
      <c r="E3327" s="513">
        <v>160</v>
      </c>
      <c r="F3327" s="63">
        <v>74</v>
      </c>
      <c r="H3327" s="89"/>
      <c r="I3327" s="444"/>
    </row>
    <row r="3328" spans="1:9" ht="15.75" x14ac:dyDescent="0.25">
      <c r="A3328" s="180" t="s">
        <v>408</v>
      </c>
      <c r="B3328" s="178" t="s">
        <v>1044</v>
      </c>
      <c r="C3328" s="178" t="s">
        <v>1426</v>
      </c>
      <c r="D3328" s="513">
        <v>13</v>
      </c>
      <c r="E3328" s="513">
        <v>63</v>
      </c>
      <c r="F3328" s="63">
        <v>40</v>
      </c>
      <c r="H3328" s="89"/>
      <c r="I3328" s="418"/>
    </row>
    <row r="3329" spans="1:9" ht="15.75" x14ac:dyDescent="0.25">
      <c r="A3329" s="180" t="s">
        <v>408</v>
      </c>
      <c r="B3329" s="178" t="s">
        <v>1044</v>
      </c>
      <c r="C3329" s="178" t="s">
        <v>1426</v>
      </c>
      <c r="D3329" s="513">
        <v>17</v>
      </c>
      <c r="E3329" s="513">
        <v>250</v>
      </c>
      <c r="F3329" s="63">
        <v>225</v>
      </c>
      <c r="H3329" s="89"/>
      <c r="I3329" s="444"/>
    </row>
    <row r="3330" spans="1:9" ht="15.75" x14ac:dyDescent="0.25">
      <c r="A3330" s="180" t="s">
        <v>408</v>
      </c>
      <c r="B3330" s="178" t="s">
        <v>1044</v>
      </c>
      <c r="C3330" s="178" t="s">
        <v>1426</v>
      </c>
      <c r="D3330" s="513">
        <v>18</v>
      </c>
      <c r="E3330" s="513">
        <v>250</v>
      </c>
      <c r="F3330" s="63">
        <v>201</v>
      </c>
      <c r="H3330" s="89"/>
      <c r="I3330" s="444"/>
    </row>
    <row r="3331" spans="1:9" ht="15.75" x14ac:dyDescent="0.25">
      <c r="A3331" s="180" t="s">
        <v>408</v>
      </c>
      <c r="B3331" s="178" t="s">
        <v>1044</v>
      </c>
      <c r="C3331" s="178" t="s">
        <v>1426</v>
      </c>
      <c r="D3331" s="513">
        <v>19</v>
      </c>
      <c r="E3331" s="513">
        <v>250</v>
      </c>
      <c r="F3331" s="63">
        <v>198</v>
      </c>
      <c r="H3331" s="89"/>
      <c r="I3331" s="444"/>
    </row>
    <row r="3332" spans="1:9" ht="15.75" x14ac:dyDescent="0.25">
      <c r="A3332" s="180" t="s">
        <v>408</v>
      </c>
      <c r="B3332" s="178" t="s">
        <v>1044</v>
      </c>
      <c r="C3332" s="178" t="s">
        <v>1426</v>
      </c>
      <c r="D3332" s="513">
        <v>23</v>
      </c>
      <c r="E3332" s="513">
        <v>160</v>
      </c>
      <c r="F3332" s="63">
        <v>87</v>
      </c>
      <c r="H3332" s="89"/>
      <c r="I3332" s="444"/>
    </row>
    <row r="3333" spans="1:9" ht="15.75" x14ac:dyDescent="0.25">
      <c r="A3333" s="180" t="s">
        <v>408</v>
      </c>
      <c r="B3333" s="178" t="s">
        <v>1044</v>
      </c>
      <c r="C3333" s="178" t="s">
        <v>1426</v>
      </c>
      <c r="D3333" s="513">
        <v>31</v>
      </c>
      <c r="E3333" s="513">
        <v>160</v>
      </c>
      <c r="F3333" s="63">
        <v>54</v>
      </c>
      <c r="H3333" s="89"/>
      <c r="I3333" s="444"/>
    </row>
    <row r="3334" spans="1:9" ht="15.75" x14ac:dyDescent="0.25">
      <c r="A3334" s="180" t="s">
        <v>408</v>
      </c>
      <c r="B3334" s="178" t="s">
        <v>1044</v>
      </c>
      <c r="C3334" s="178" t="s">
        <v>1426</v>
      </c>
      <c r="D3334" s="513">
        <v>33</v>
      </c>
      <c r="E3334" s="513">
        <v>100</v>
      </c>
      <c r="F3334" s="63">
        <v>62</v>
      </c>
      <c r="H3334" s="89"/>
      <c r="I3334" s="444"/>
    </row>
    <row r="3335" spans="1:9" ht="15.75" x14ac:dyDescent="0.25">
      <c r="A3335" s="180" t="s">
        <v>408</v>
      </c>
      <c r="B3335" s="178" t="s">
        <v>1044</v>
      </c>
      <c r="C3335" s="178" t="s">
        <v>1426</v>
      </c>
      <c r="D3335" s="513">
        <v>34</v>
      </c>
      <c r="E3335" s="513">
        <v>250</v>
      </c>
      <c r="F3335" s="63">
        <v>154</v>
      </c>
      <c r="H3335" s="89"/>
      <c r="I3335" s="444"/>
    </row>
    <row r="3336" spans="1:9" ht="15.75" x14ac:dyDescent="0.25">
      <c r="A3336" s="180" t="s">
        <v>408</v>
      </c>
      <c r="B3336" s="178" t="s">
        <v>1044</v>
      </c>
      <c r="C3336" s="178" t="s">
        <v>1426</v>
      </c>
      <c r="D3336" s="513">
        <v>81</v>
      </c>
      <c r="E3336" s="513">
        <v>250</v>
      </c>
      <c r="F3336" s="63">
        <v>156</v>
      </c>
      <c r="H3336" s="89"/>
      <c r="I3336" s="444"/>
    </row>
    <row r="3337" spans="1:9" ht="15.75" x14ac:dyDescent="0.25">
      <c r="A3337" s="180" t="s">
        <v>408</v>
      </c>
      <c r="B3337" s="178" t="s">
        <v>1044</v>
      </c>
      <c r="C3337" s="178" t="s">
        <v>1426</v>
      </c>
      <c r="D3337" s="513">
        <v>5</v>
      </c>
      <c r="E3337" s="513">
        <v>630</v>
      </c>
      <c r="F3337" s="63">
        <v>110</v>
      </c>
      <c r="H3337" s="89"/>
      <c r="I3337" s="418"/>
    </row>
    <row r="3338" spans="1:9" ht="15.75" x14ac:dyDescent="0.25">
      <c r="A3338" s="180" t="s">
        <v>408</v>
      </c>
      <c r="B3338" s="178" t="s">
        <v>1044</v>
      </c>
      <c r="C3338" s="178" t="s">
        <v>1426</v>
      </c>
      <c r="D3338" s="513">
        <v>25</v>
      </c>
      <c r="E3338" s="513">
        <v>630</v>
      </c>
      <c r="F3338" s="63">
        <v>125</v>
      </c>
      <c r="H3338" s="89"/>
      <c r="I3338" s="418"/>
    </row>
    <row r="3339" spans="1:9" ht="15.75" x14ac:dyDescent="0.25">
      <c r="A3339" s="180" t="s">
        <v>408</v>
      </c>
      <c r="B3339" s="178" t="s">
        <v>1044</v>
      </c>
      <c r="C3339" s="178" t="s">
        <v>1426</v>
      </c>
      <c r="D3339" s="513">
        <v>27</v>
      </c>
      <c r="E3339" s="513">
        <v>160</v>
      </c>
      <c r="F3339" s="63">
        <v>98</v>
      </c>
      <c r="H3339" s="89"/>
      <c r="I3339" s="444"/>
    </row>
    <row r="3340" spans="1:9" ht="15.75" x14ac:dyDescent="0.25">
      <c r="A3340" s="180" t="s">
        <v>1538</v>
      </c>
      <c r="B3340" s="178" t="s">
        <v>1044</v>
      </c>
      <c r="C3340" s="178" t="s">
        <v>1426</v>
      </c>
      <c r="D3340" s="513">
        <v>1</v>
      </c>
      <c r="E3340" s="513">
        <v>160</v>
      </c>
      <c r="F3340" s="63">
        <v>142</v>
      </c>
      <c r="H3340" s="89"/>
      <c r="I3340" s="418"/>
    </row>
    <row r="3341" spans="1:9" ht="15.75" x14ac:dyDescent="0.25">
      <c r="A3341" s="180" t="s">
        <v>1538</v>
      </c>
      <c r="B3341" s="178" t="s">
        <v>1044</v>
      </c>
      <c r="C3341" s="178" t="s">
        <v>1426</v>
      </c>
      <c r="D3341" s="513">
        <v>2</v>
      </c>
      <c r="E3341" s="513">
        <v>100</v>
      </c>
      <c r="F3341" s="63">
        <v>71</v>
      </c>
      <c r="H3341" s="89"/>
      <c r="I3341" s="418"/>
    </row>
    <row r="3342" spans="1:9" ht="15.75" x14ac:dyDescent="0.25">
      <c r="A3342" s="180" t="s">
        <v>1538</v>
      </c>
      <c r="B3342" s="178" t="s">
        <v>1044</v>
      </c>
      <c r="C3342" s="178" t="s">
        <v>1426</v>
      </c>
      <c r="D3342" s="513">
        <v>3</v>
      </c>
      <c r="E3342" s="513">
        <v>100</v>
      </c>
      <c r="F3342" s="63">
        <v>92</v>
      </c>
      <c r="H3342" s="89"/>
      <c r="I3342" s="418"/>
    </row>
    <row r="3343" spans="1:9" ht="15.75" x14ac:dyDescent="0.25">
      <c r="A3343" s="180" t="s">
        <v>1538</v>
      </c>
      <c r="B3343" s="178" t="s">
        <v>1044</v>
      </c>
      <c r="C3343" s="178" t="s">
        <v>1426</v>
      </c>
      <c r="D3343" s="513">
        <v>4</v>
      </c>
      <c r="E3343" s="513">
        <v>100</v>
      </c>
      <c r="F3343" s="63">
        <v>74</v>
      </c>
      <c r="H3343" s="89"/>
      <c r="I3343" s="418"/>
    </row>
    <row r="3344" spans="1:9" ht="15.75" x14ac:dyDescent="0.25">
      <c r="A3344" s="180" t="s">
        <v>1538</v>
      </c>
      <c r="B3344" s="178" t="s">
        <v>1044</v>
      </c>
      <c r="C3344" s="178" t="s">
        <v>1426</v>
      </c>
      <c r="D3344" s="513">
        <v>36</v>
      </c>
      <c r="E3344" s="513">
        <v>100</v>
      </c>
      <c r="F3344" s="63">
        <v>24</v>
      </c>
      <c r="H3344" s="89"/>
      <c r="I3344" s="418"/>
    </row>
    <row r="3345" spans="1:9" ht="15.75" x14ac:dyDescent="0.25">
      <c r="A3345" s="180" t="s">
        <v>409</v>
      </c>
      <c r="B3345" s="178" t="s">
        <v>1044</v>
      </c>
      <c r="C3345" s="178" t="s">
        <v>1426</v>
      </c>
      <c r="D3345" s="513">
        <v>7</v>
      </c>
      <c r="E3345" s="513">
        <v>160</v>
      </c>
      <c r="F3345" s="63">
        <v>136</v>
      </c>
      <c r="H3345" s="89"/>
      <c r="I3345" s="418"/>
    </row>
    <row r="3346" spans="1:9" ht="15.75" x14ac:dyDescent="0.25">
      <c r="A3346" s="180" t="s">
        <v>409</v>
      </c>
      <c r="B3346" s="178" t="s">
        <v>1044</v>
      </c>
      <c r="C3346" s="178" t="s">
        <v>1426</v>
      </c>
      <c r="D3346" s="513">
        <v>8</v>
      </c>
      <c r="E3346" s="513">
        <v>100</v>
      </c>
      <c r="F3346" s="63">
        <v>71</v>
      </c>
      <c r="H3346" s="89"/>
      <c r="I3346" s="418"/>
    </row>
    <row r="3347" spans="1:9" ht="15.75" x14ac:dyDescent="0.25">
      <c r="A3347" s="180" t="s">
        <v>409</v>
      </c>
      <c r="B3347" s="178" t="s">
        <v>1044</v>
      </c>
      <c r="C3347" s="178" t="s">
        <v>1426</v>
      </c>
      <c r="D3347" s="513">
        <v>9</v>
      </c>
      <c r="E3347" s="513">
        <v>160</v>
      </c>
      <c r="F3347" s="63">
        <v>40</v>
      </c>
      <c r="H3347" s="89"/>
      <c r="I3347" s="444"/>
    </row>
    <row r="3348" spans="1:9" ht="15.75" x14ac:dyDescent="0.25">
      <c r="A3348" s="180" t="s">
        <v>409</v>
      </c>
      <c r="B3348" s="178" t="s">
        <v>1044</v>
      </c>
      <c r="C3348" s="178" t="s">
        <v>1426</v>
      </c>
      <c r="D3348" s="513">
        <v>10</v>
      </c>
      <c r="E3348" s="513">
        <v>250</v>
      </c>
      <c r="F3348" s="63">
        <v>170</v>
      </c>
      <c r="H3348" s="89"/>
      <c r="I3348" s="444"/>
    </row>
    <row r="3349" spans="1:9" ht="15.75" x14ac:dyDescent="0.25">
      <c r="A3349" s="180" t="s">
        <v>409</v>
      </c>
      <c r="B3349" s="178" t="s">
        <v>1044</v>
      </c>
      <c r="C3349" s="178" t="s">
        <v>1426</v>
      </c>
      <c r="D3349" s="513">
        <v>12</v>
      </c>
      <c r="E3349" s="513">
        <v>250</v>
      </c>
      <c r="F3349" s="63">
        <v>191</v>
      </c>
      <c r="H3349" s="89"/>
      <c r="I3349" s="444"/>
    </row>
    <row r="3350" spans="1:9" ht="15.75" x14ac:dyDescent="0.25">
      <c r="A3350" s="180" t="s">
        <v>409</v>
      </c>
      <c r="B3350" s="178" t="s">
        <v>1044</v>
      </c>
      <c r="C3350" s="178" t="s">
        <v>1426</v>
      </c>
      <c r="D3350" s="513">
        <v>13</v>
      </c>
      <c r="E3350" s="513">
        <v>320</v>
      </c>
      <c r="F3350" s="63">
        <v>254</v>
      </c>
      <c r="H3350" s="89"/>
      <c r="I3350" s="444"/>
    </row>
    <row r="3351" spans="1:9" ht="15.75" x14ac:dyDescent="0.25">
      <c r="A3351" s="180" t="s">
        <v>409</v>
      </c>
      <c r="B3351" s="178" t="s">
        <v>1044</v>
      </c>
      <c r="C3351" s="178" t="s">
        <v>1426</v>
      </c>
      <c r="D3351" s="513">
        <v>15</v>
      </c>
      <c r="E3351" s="513">
        <v>250</v>
      </c>
      <c r="F3351" s="63">
        <v>143</v>
      </c>
      <c r="H3351" s="89"/>
      <c r="I3351" s="444"/>
    </row>
    <row r="3352" spans="1:9" ht="15.75" x14ac:dyDescent="0.25">
      <c r="A3352" s="180" t="s">
        <v>409</v>
      </c>
      <c r="B3352" s="178" t="s">
        <v>1044</v>
      </c>
      <c r="C3352" s="178" t="s">
        <v>1426</v>
      </c>
      <c r="D3352" s="513">
        <v>23</v>
      </c>
      <c r="E3352" s="513">
        <v>250</v>
      </c>
      <c r="F3352" s="63">
        <v>175</v>
      </c>
      <c r="H3352" s="89"/>
      <c r="I3352" s="444"/>
    </row>
    <row r="3353" spans="1:9" ht="15.75" x14ac:dyDescent="0.25">
      <c r="A3353" s="180" t="s">
        <v>409</v>
      </c>
      <c r="B3353" s="178" t="s">
        <v>1044</v>
      </c>
      <c r="C3353" s="178" t="s">
        <v>1426</v>
      </c>
      <c r="D3353" s="513">
        <v>26</v>
      </c>
      <c r="E3353" s="513">
        <v>100</v>
      </c>
      <c r="F3353" s="63">
        <v>88</v>
      </c>
      <c r="H3353" s="89"/>
      <c r="I3353" s="418"/>
    </row>
    <row r="3354" spans="1:9" ht="15.75" x14ac:dyDescent="0.25">
      <c r="A3354" s="180" t="s">
        <v>409</v>
      </c>
      <c r="B3354" s="178" t="s">
        <v>1044</v>
      </c>
      <c r="C3354" s="178" t="s">
        <v>1426</v>
      </c>
      <c r="D3354" s="513">
        <v>30</v>
      </c>
      <c r="E3354" s="513">
        <v>160</v>
      </c>
      <c r="F3354" s="63">
        <v>135</v>
      </c>
      <c r="H3354" s="89"/>
      <c r="I3354" s="418"/>
    </row>
    <row r="3355" spans="1:9" ht="15.75" x14ac:dyDescent="0.25">
      <c r="A3355" s="180" t="s">
        <v>409</v>
      </c>
      <c r="B3355" s="178" t="s">
        <v>1044</v>
      </c>
      <c r="C3355" s="178" t="s">
        <v>1426</v>
      </c>
      <c r="D3355" s="513">
        <v>31</v>
      </c>
      <c r="E3355" s="513">
        <v>100</v>
      </c>
      <c r="F3355" s="63">
        <v>77</v>
      </c>
      <c r="H3355" s="89"/>
      <c r="I3355" s="418"/>
    </row>
    <row r="3356" spans="1:9" ht="15.75" x14ac:dyDescent="0.25">
      <c r="A3356" s="180" t="s">
        <v>410</v>
      </c>
      <c r="B3356" s="178" t="s">
        <v>1044</v>
      </c>
      <c r="C3356" s="178" t="s">
        <v>1426</v>
      </c>
      <c r="D3356" s="513">
        <v>14</v>
      </c>
      <c r="E3356" s="513">
        <v>100</v>
      </c>
      <c r="F3356" s="63">
        <v>92</v>
      </c>
      <c r="H3356" s="89"/>
      <c r="I3356" s="418"/>
    </row>
    <row r="3357" spans="1:9" ht="15.75" x14ac:dyDescent="0.25">
      <c r="A3357" s="180" t="s">
        <v>411</v>
      </c>
      <c r="B3357" s="178" t="s">
        <v>1044</v>
      </c>
      <c r="C3357" s="178" t="s">
        <v>1426</v>
      </c>
      <c r="D3357" s="513">
        <v>15</v>
      </c>
      <c r="E3357" s="513">
        <v>160</v>
      </c>
      <c r="F3357" s="63">
        <v>154</v>
      </c>
      <c r="H3357" s="89"/>
      <c r="I3357" s="418"/>
    </row>
    <row r="3358" spans="1:9" ht="15.75" x14ac:dyDescent="0.25">
      <c r="A3358" s="180" t="s">
        <v>412</v>
      </c>
      <c r="B3358" s="178" t="s">
        <v>1044</v>
      </c>
      <c r="C3358" s="178" t="s">
        <v>1426</v>
      </c>
      <c r="D3358" s="513">
        <v>18</v>
      </c>
      <c r="E3358" s="513">
        <v>100</v>
      </c>
      <c r="F3358" s="63">
        <v>20</v>
      </c>
      <c r="H3358" s="89"/>
      <c r="I3358" s="418"/>
    </row>
    <row r="3359" spans="1:9" ht="15.75" x14ac:dyDescent="0.25">
      <c r="A3359" s="180" t="s">
        <v>410</v>
      </c>
      <c r="B3359" s="178" t="s">
        <v>1044</v>
      </c>
      <c r="C3359" s="178" t="s">
        <v>1426</v>
      </c>
      <c r="D3359" s="513">
        <v>13</v>
      </c>
      <c r="E3359" s="513">
        <v>100</v>
      </c>
      <c r="F3359" s="63">
        <v>60</v>
      </c>
      <c r="H3359" s="89"/>
      <c r="I3359" s="418"/>
    </row>
    <row r="3360" spans="1:9" ht="15.75" x14ac:dyDescent="0.25">
      <c r="A3360" s="180" t="s">
        <v>410</v>
      </c>
      <c r="B3360" s="178" t="s">
        <v>1044</v>
      </c>
      <c r="C3360" s="178" t="s">
        <v>1426</v>
      </c>
      <c r="D3360" s="513">
        <v>34</v>
      </c>
      <c r="E3360" s="513">
        <v>160</v>
      </c>
      <c r="F3360" s="63">
        <v>132</v>
      </c>
      <c r="H3360" s="89"/>
      <c r="I3360" s="418"/>
    </row>
    <row r="3361" spans="1:9" ht="15.75" x14ac:dyDescent="0.25">
      <c r="A3361" s="180" t="s">
        <v>410</v>
      </c>
      <c r="B3361" s="178" t="s">
        <v>1044</v>
      </c>
      <c r="C3361" s="178" t="s">
        <v>1426</v>
      </c>
      <c r="D3361" s="513">
        <v>3</v>
      </c>
      <c r="E3361" s="513">
        <v>100</v>
      </c>
      <c r="F3361" s="63">
        <v>55</v>
      </c>
      <c r="H3361" s="89"/>
      <c r="I3361" s="418"/>
    </row>
    <row r="3362" spans="1:9" ht="15.75" x14ac:dyDescent="0.25">
      <c r="A3362" s="180" t="s">
        <v>410</v>
      </c>
      <c r="B3362" s="178" t="s">
        <v>1044</v>
      </c>
      <c r="C3362" s="178" t="s">
        <v>1426</v>
      </c>
      <c r="D3362" s="513">
        <v>6</v>
      </c>
      <c r="E3362" s="513">
        <v>160</v>
      </c>
      <c r="F3362" s="63">
        <v>142</v>
      </c>
      <c r="H3362" s="89"/>
      <c r="I3362" s="418"/>
    </row>
    <row r="3363" spans="1:9" ht="15.75" x14ac:dyDescent="0.25">
      <c r="A3363" s="180" t="s">
        <v>410</v>
      </c>
      <c r="B3363" s="178" t="s">
        <v>1044</v>
      </c>
      <c r="C3363" s="178" t="s">
        <v>1426</v>
      </c>
      <c r="D3363" s="513">
        <v>10</v>
      </c>
      <c r="E3363" s="513">
        <v>400</v>
      </c>
      <c r="F3363" s="63">
        <v>321</v>
      </c>
      <c r="H3363" s="89"/>
      <c r="I3363" s="444"/>
    </row>
    <row r="3364" spans="1:9" ht="15.75" x14ac:dyDescent="0.25">
      <c r="A3364" s="180" t="s">
        <v>410</v>
      </c>
      <c r="B3364" s="178" t="s">
        <v>1044</v>
      </c>
      <c r="C3364" s="178" t="s">
        <v>1426</v>
      </c>
      <c r="D3364" s="513">
        <v>11</v>
      </c>
      <c r="E3364" s="513">
        <v>160</v>
      </c>
      <c r="F3364" s="63">
        <v>120</v>
      </c>
      <c r="H3364" s="89"/>
      <c r="I3364" s="418"/>
    </row>
    <row r="3365" spans="1:9" ht="15.75" x14ac:dyDescent="0.25">
      <c r="A3365" s="180" t="s">
        <v>410</v>
      </c>
      <c r="B3365" s="178" t="s">
        <v>1044</v>
      </c>
      <c r="C3365" s="178" t="s">
        <v>1426</v>
      </c>
      <c r="D3365" s="513">
        <v>12</v>
      </c>
      <c r="E3365" s="513">
        <v>400</v>
      </c>
      <c r="F3365" s="63">
        <v>232</v>
      </c>
      <c r="H3365" s="89"/>
      <c r="I3365" s="418"/>
    </row>
    <row r="3366" spans="1:9" ht="15.75" x14ac:dyDescent="0.25">
      <c r="A3366" s="180" t="s">
        <v>410</v>
      </c>
      <c r="B3366" s="178" t="s">
        <v>1044</v>
      </c>
      <c r="C3366" s="178" t="s">
        <v>1426</v>
      </c>
      <c r="D3366" s="513">
        <v>22</v>
      </c>
      <c r="E3366" s="513">
        <v>160</v>
      </c>
      <c r="F3366" s="63">
        <v>142</v>
      </c>
      <c r="H3366" s="89"/>
      <c r="I3366" s="418"/>
    </row>
    <row r="3367" spans="1:9" ht="15.75" x14ac:dyDescent="0.25">
      <c r="A3367" s="180" t="s">
        <v>410</v>
      </c>
      <c r="B3367" s="178" t="s">
        <v>1044</v>
      </c>
      <c r="C3367" s="178" t="s">
        <v>1426</v>
      </c>
      <c r="D3367" s="513">
        <v>25</v>
      </c>
      <c r="E3367" s="513">
        <v>250</v>
      </c>
      <c r="F3367" s="63">
        <v>230</v>
      </c>
      <c r="H3367" s="89"/>
      <c r="I3367" s="418"/>
    </row>
    <row r="3368" spans="1:9" ht="15.75" x14ac:dyDescent="0.25">
      <c r="A3368" s="180" t="s">
        <v>410</v>
      </c>
      <c r="B3368" s="178" t="s">
        <v>1044</v>
      </c>
      <c r="C3368" s="178" t="s">
        <v>1426</v>
      </c>
      <c r="D3368" s="513">
        <v>29</v>
      </c>
      <c r="E3368" s="513">
        <v>63</v>
      </c>
      <c r="F3368" s="63">
        <v>25</v>
      </c>
      <c r="H3368" s="89"/>
      <c r="I3368" s="444"/>
    </row>
    <row r="3369" spans="1:9" ht="15.75" x14ac:dyDescent="0.25">
      <c r="A3369" s="180" t="s">
        <v>410</v>
      </c>
      <c r="B3369" s="178" t="s">
        <v>1044</v>
      </c>
      <c r="C3369" s="178" t="s">
        <v>1426</v>
      </c>
      <c r="D3369" s="513">
        <v>35</v>
      </c>
      <c r="E3369" s="513">
        <v>100</v>
      </c>
      <c r="F3369" s="63">
        <v>66</v>
      </c>
      <c r="H3369" s="89"/>
      <c r="I3369" s="418"/>
    </row>
    <row r="3370" spans="1:9" ht="15.75" x14ac:dyDescent="0.25">
      <c r="A3370" s="180" t="s">
        <v>410</v>
      </c>
      <c r="B3370" s="178" t="s">
        <v>1044</v>
      </c>
      <c r="C3370" s="178" t="s">
        <v>1426</v>
      </c>
      <c r="D3370" s="513">
        <v>38</v>
      </c>
      <c r="E3370" s="513">
        <v>160</v>
      </c>
      <c r="F3370" s="63">
        <v>124</v>
      </c>
      <c r="H3370" s="89"/>
      <c r="I3370" s="444"/>
    </row>
    <row r="3371" spans="1:9" ht="15.75" x14ac:dyDescent="0.25">
      <c r="A3371" s="180" t="s">
        <v>410</v>
      </c>
      <c r="B3371" s="178" t="s">
        <v>1044</v>
      </c>
      <c r="C3371" s="178" t="s">
        <v>1426</v>
      </c>
      <c r="D3371" s="513">
        <v>39</v>
      </c>
      <c r="E3371" s="513">
        <v>100</v>
      </c>
      <c r="F3371" s="63">
        <v>92</v>
      </c>
      <c r="H3371" s="89"/>
      <c r="I3371" s="418"/>
    </row>
    <row r="3372" spans="1:9" ht="15.75" x14ac:dyDescent="0.25">
      <c r="A3372" s="180" t="s">
        <v>413</v>
      </c>
      <c r="B3372" s="178" t="s">
        <v>1044</v>
      </c>
      <c r="C3372" s="178" t="s">
        <v>1426</v>
      </c>
      <c r="D3372" s="513">
        <v>1</v>
      </c>
      <c r="E3372" s="513">
        <v>160</v>
      </c>
      <c r="F3372" s="63">
        <v>152</v>
      </c>
      <c r="H3372" s="89"/>
      <c r="I3372" s="444"/>
    </row>
    <row r="3373" spans="1:9" ht="15.75" x14ac:dyDescent="0.25">
      <c r="A3373" s="180" t="s">
        <v>414</v>
      </c>
      <c r="B3373" s="178" t="s">
        <v>1044</v>
      </c>
      <c r="C3373" s="178" t="s">
        <v>1426</v>
      </c>
      <c r="D3373" s="513">
        <v>42</v>
      </c>
      <c r="E3373" s="513">
        <v>400</v>
      </c>
      <c r="F3373" s="63">
        <v>35</v>
      </c>
      <c r="H3373" s="89"/>
      <c r="I3373" s="418"/>
    </row>
    <row r="3374" spans="1:9" ht="15.75" x14ac:dyDescent="0.25">
      <c r="A3374" s="180" t="s">
        <v>414</v>
      </c>
      <c r="B3374" s="178" t="s">
        <v>1044</v>
      </c>
      <c r="C3374" s="178" t="s">
        <v>1426</v>
      </c>
      <c r="D3374" s="513">
        <v>56</v>
      </c>
      <c r="E3374" s="513">
        <v>250</v>
      </c>
      <c r="F3374" s="63">
        <v>221</v>
      </c>
      <c r="H3374" s="89"/>
      <c r="I3374" s="418"/>
    </row>
    <row r="3375" spans="1:9" ht="15.75" x14ac:dyDescent="0.25">
      <c r="A3375" s="180" t="s">
        <v>414</v>
      </c>
      <c r="B3375" s="178" t="s">
        <v>1044</v>
      </c>
      <c r="C3375" s="178" t="s">
        <v>1426</v>
      </c>
      <c r="D3375" s="513">
        <v>107</v>
      </c>
      <c r="E3375" s="513">
        <v>250</v>
      </c>
      <c r="F3375" s="63">
        <v>217</v>
      </c>
      <c r="H3375" s="89"/>
      <c r="I3375" s="418"/>
    </row>
    <row r="3376" spans="1:9" ht="15.75" x14ac:dyDescent="0.25">
      <c r="A3376" s="180" t="s">
        <v>414</v>
      </c>
      <c r="B3376" s="178" t="s">
        <v>1044</v>
      </c>
      <c r="C3376" s="178" t="s">
        <v>1426</v>
      </c>
      <c r="D3376" s="513">
        <v>113</v>
      </c>
      <c r="E3376" s="513">
        <v>160</v>
      </c>
      <c r="F3376" s="63">
        <v>119</v>
      </c>
      <c r="H3376" s="89"/>
      <c r="I3376" s="418"/>
    </row>
    <row r="3377" spans="1:9" ht="15.75" x14ac:dyDescent="0.25">
      <c r="A3377" s="180" t="s">
        <v>415</v>
      </c>
      <c r="B3377" s="178" t="s">
        <v>1044</v>
      </c>
      <c r="C3377" s="178" t="s">
        <v>1426</v>
      </c>
      <c r="D3377" s="513">
        <v>2</v>
      </c>
      <c r="E3377" s="513">
        <v>250</v>
      </c>
      <c r="F3377" s="63">
        <v>245</v>
      </c>
      <c r="H3377" s="89"/>
      <c r="I3377" s="444"/>
    </row>
    <row r="3378" spans="1:9" ht="15.75" x14ac:dyDescent="0.25">
      <c r="A3378" s="180" t="s">
        <v>416</v>
      </c>
      <c r="B3378" s="178" t="s">
        <v>1044</v>
      </c>
      <c r="C3378" s="178" t="s">
        <v>1426</v>
      </c>
      <c r="D3378" s="513">
        <v>4</v>
      </c>
      <c r="E3378" s="513">
        <v>100</v>
      </c>
      <c r="F3378" s="63">
        <v>33</v>
      </c>
      <c r="H3378" s="89"/>
      <c r="I3378" s="418"/>
    </row>
    <row r="3379" spans="1:9" ht="15.75" x14ac:dyDescent="0.25">
      <c r="A3379" s="180" t="s">
        <v>416</v>
      </c>
      <c r="B3379" s="178" t="s">
        <v>1044</v>
      </c>
      <c r="C3379" s="178" t="s">
        <v>1426</v>
      </c>
      <c r="D3379" s="513">
        <v>5</v>
      </c>
      <c r="E3379" s="513">
        <v>250</v>
      </c>
      <c r="F3379" s="63">
        <v>189</v>
      </c>
      <c r="H3379" s="89"/>
      <c r="I3379" s="418"/>
    </row>
    <row r="3380" spans="1:9" ht="15.75" x14ac:dyDescent="0.25">
      <c r="A3380" s="180" t="s">
        <v>416</v>
      </c>
      <c r="B3380" s="178" t="s">
        <v>1044</v>
      </c>
      <c r="C3380" s="178" t="s">
        <v>1426</v>
      </c>
      <c r="D3380" s="513">
        <v>6</v>
      </c>
      <c r="E3380" s="513">
        <v>250</v>
      </c>
      <c r="F3380" s="63">
        <v>147</v>
      </c>
      <c r="H3380" s="89"/>
      <c r="I3380" s="418"/>
    </row>
    <row r="3381" spans="1:9" ht="15.75" x14ac:dyDescent="0.25">
      <c r="A3381" s="180" t="s">
        <v>416</v>
      </c>
      <c r="B3381" s="178" t="s">
        <v>1044</v>
      </c>
      <c r="C3381" s="178" t="s">
        <v>1426</v>
      </c>
      <c r="D3381" s="513">
        <v>101</v>
      </c>
      <c r="E3381" s="513">
        <v>63</v>
      </c>
      <c r="F3381" s="63">
        <v>41</v>
      </c>
      <c r="H3381" s="89"/>
      <c r="I3381" s="418"/>
    </row>
    <row r="3382" spans="1:9" ht="15.75" x14ac:dyDescent="0.25">
      <c r="A3382" s="180" t="s">
        <v>416</v>
      </c>
      <c r="B3382" s="178" t="s">
        <v>1044</v>
      </c>
      <c r="C3382" s="178" t="s">
        <v>1426</v>
      </c>
      <c r="D3382" s="513">
        <v>102</v>
      </c>
      <c r="E3382" s="513">
        <v>160</v>
      </c>
      <c r="F3382" s="63">
        <v>160</v>
      </c>
      <c r="H3382" s="89"/>
      <c r="I3382" s="444"/>
    </row>
    <row r="3383" spans="1:9" ht="15.75" x14ac:dyDescent="0.25">
      <c r="A3383" s="180" t="s">
        <v>417</v>
      </c>
      <c r="B3383" s="178" t="s">
        <v>1044</v>
      </c>
      <c r="C3383" s="178" t="s">
        <v>1426</v>
      </c>
      <c r="D3383" s="513">
        <v>126</v>
      </c>
      <c r="E3383" s="513">
        <v>250</v>
      </c>
      <c r="F3383" s="63">
        <v>245</v>
      </c>
      <c r="H3383" s="89"/>
      <c r="I3383" s="444"/>
    </row>
    <row r="3384" spans="1:9" ht="15.75" x14ac:dyDescent="0.25">
      <c r="A3384" s="180" t="s">
        <v>418</v>
      </c>
      <c r="B3384" s="178" t="s">
        <v>1044</v>
      </c>
      <c r="C3384" s="178" t="s">
        <v>1426</v>
      </c>
      <c r="D3384" s="513">
        <v>9</v>
      </c>
      <c r="E3384" s="513">
        <v>400</v>
      </c>
      <c r="F3384" s="63">
        <v>350</v>
      </c>
      <c r="H3384" s="89"/>
      <c r="I3384" s="444"/>
    </row>
    <row r="3385" spans="1:9" ht="15.75" x14ac:dyDescent="0.25">
      <c r="A3385" s="180" t="s">
        <v>418</v>
      </c>
      <c r="B3385" s="178" t="s">
        <v>1044</v>
      </c>
      <c r="C3385" s="178" t="s">
        <v>1426</v>
      </c>
      <c r="D3385" s="513">
        <v>10</v>
      </c>
      <c r="E3385" s="513">
        <v>250</v>
      </c>
      <c r="F3385" s="63">
        <v>189</v>
      </c>
      <c r="H3385" s="89"/>
      <c r="I3385" s="418"/>
    </row>
    <row r="3386" spans="1:9" ht="15.75" x14ac:dyDescent="0.25">
      <c r="A3386" s="180" t="s">
        <v>418</v>
      </c>
      <c r="B3386" s="178" t="s">
        <v>1044</v>
      </c>
      <c r="C3386" s="178" t="s">
        <v>1426</v>
      </c>
      <c r="D3386" s="513">
        <v>11</v>
      </c>
      <c r="E3386" s="513">
        <v>100</v>
      </c>
      <c r="F3386" s="63">
        <v>63</v>
      </c>
      <c r="H3386" s="89"/>
      <c r="I3386" s="418"/>
    </row>
    <row r="3387" spans="1:9" ht="15.75" x14ac:dyDescent="0.25">
      <c r="A3387" s="180" t="s">
        <v>418</v>
      </c>
      <c r="B3387" s="178" t="s">
        <v>1044</v>
      </c>
      <c r="C3387" s="178" t="s">
        <v>1426</v>
      </c>
      <c r="D3387" s="513">
        <v>12</v>
      </c>
      <c r="E3387" s="513">
        <v>400</v>
      </c>
      <c r="F3387" s="63">
        <v>354</v>
      </c>
      <c r="H3387" s="89"/>
      <c r="I3387" s="418"/>
    </row>
    <row r="3388" spans="1:9" ht="15.75" x14ac:dyDescent="0.25">
      <c r="A3388" s="180" t="s">
        <v>418</v>
      </c>
      <c r="B3388" s="178" t="s">
        <v>1044</v>
      </c>
      <c r="C3388" s="178" t="s">
        <v>1426</v>
      </c>
      <c r="D3388" s="513">
        <v>71</v>
      </c>
      <c r="E3388" s="513">
        <v>250</v>
      </c>
      <c r="F3388" s="63">
        <v>128</v>
      </c>
      <c r="H3388" s="89"/>
      <c r="I3388" s="418"/>
    </row>
    <row r="3389" spans="1:9" ht="15.75" x14ac:dyDescent="0.25">
      <c r="A3389" s="180" t="s">
        <v>418</v>
      </c>
      <c r="B3389" s="178" t="s">
        <v>1044</v>
      </c>
      <c r="C3389" s="178" t="s">
        <v>1426</v>
      </c>
      <c r="D3389" s="513">
        <v>77</v>
      </c>
      <c r="E3389" s="513">
        <v>100</v>
      </c>
      <c r="F3389" s="63">
        <v>55</v>
      </c>
      <c r="H3389" s="89"/>
      <c r="I3389" s="418"/>
    </row>
    <row r="3390" spans="1:9" ht="15.75" x14ac:dyDescent="0.25">
      <c r="A3390" s="180" t="s">
        <v>419</v>
      </c>
      <c r="B3390" s="178" t="s">
        <v>1044</v>
      </c>
      <c r="C3390" s="178" t="s">
        <v>1426</v>
      </c>
      <c r="D3390" s="513">
        <v>25</v>
      </c>
      <c r="E3390" s="513">
        <v>250</v>
      </c>
      <c r="F3390" s="63">
        <v>220</v>
      </c>
      <c r="H3390" s="89"/>
      <c r="I3390" s="418"/>
    </row>
    <row r="3391" spans="1:9" ht="15.75" x14ac:dyDescent="0.25">
      <c r="A3391" s="180" t="s">
        <v>419</v>
      </c>
      <c r="B3391" s="178" t="s">
        <v>1044</v>
      </c>
      <c r="C3391" s="178" t="s">
        <v>1426</v>
      </c>
      <c r="D3391" s="513">
        <v>28</v>
      </c>
      <c r="E3391" s="513">
        <v>250</v>
      </c>
      <c r="F3391" s="63">
        <v>154</v>
      </c>
      <c r="H3391" s="89"/>
      <c r="I3391" s="418"/>
    </row>
    <row r="3392" spans="1:9" ht="15.75" x14ac:dyDescent="0.25">
      <c r="A3392" s="180" t="s">
        <v>419</v>
      </c>
      <c r="B3392" s="178" t="s">
        <v>1044</v>
      </c>
      <c r="C3392" s="178" t="s">
        <v>1426</v>
      </c>
      <c r="D3392" s="513">
        <v>55</v>
      </c>
      <c r="E3392" s="513">
        <v>100</v>
      </c>
      <c r="F3392" s="63">
        <v>77</v>
      </c>
      <c r="H3392" s="89"/>
      <c r="I3392" s="418"/>
    </row>
    <row r="3393" spans="1:9" ht="15.75" x14ac:dyDescent="0.25">
      <c r="A3393" s="180" t="s">
        <v>419</v>
      </c>
      <c r="B3393" s="178" t="s">
        <v>1044</v>
      </c>
      <c r="C3393" s="178" t="s">
        <v>1426</v>
      </c>
      <c r="D3393" s="513">
        <v>91</v>
      </c>
      <c r="E3393" s="513">
        <v>250</v>
      </c>
      <c r="F3393" s="63">
        <v>240</v>
      </c>
      <c r="H3393" s="89"/>
      <c r="I3393" s="418"/>
    </row>
    <row r="3394" spans="1:9" ht="15.75" x14ac:dyDescent="0.25">
      <c r="A3394" s="180" t="s">
        <v>419</v>
      </c>
      <c r="B3394" s="178" t="s">
        <v>1044</v>
      </c>
      <c r="C3394" s="178" t="s">
        <v>1426</v>
      </c>
      <c r="D3394" s="513">
        <v>146</v>
      </c>
      <c r="E3394" s="513">
        <v>250</v>
      </c>
      <c r="F3394" s="63">
        <v>221</v>
      </c>
      <c r="H3394" s="89"/>
      <c r="I3394" s="418"/>
    </row>
    <row r="3395" spans="1:9" ht="15.75" x14ac:dyDescent="0.25">
      <c r="A3395" s="180" t="s">
        <v>419</v>
      </c>
      <c r="B3395" s="178" t="s">
        <v>1044</v>
      </c>
      <c r="C3395" s="178" t="s">
        <v>1426</v>
      </c>
      <c r="D3395" s="513">
        <v>148</v>
      </c>
      <c r="E3395" s="513">
        <v>160</v>
      </c>
      <c r="F3395" s="63">
        <v>102</v>
      </c>
      <c r="H3395" s="89"/>
      <c r="I3395" s="418"/>
    </row>
    <row r="3396" spans="1:9" ht="15.75" x14ac:dyDescent="0.25">
      <c r="A3396" s="180" t="s">
        <v>419</v>
      </c>
      <c r="B3396" s="178" t="s">
        <v>1044</v>
      </c>
      <c r="C3396" s="178" t="s">
        <v>1426</v>
      </c>
      <c r="D3396" s="513">
        <v>149</v>
      </c>
      <c r="E3396" s="513">
        <v>100</v>
      </c>
      <c r="F3396" s="63">
        <v>74</v>
      </c>
      <c r="H3396" s="89"/>
      <c r="I3396" s="418"/>
    </row>
    <row r="3397" spans="1:9" ht="15.75" x14ac:dyDescent="0.25">
      <c r="A3397" s="180" t="s">
        <v>419</v>
      </c>
      <c r="B3397" s="178" t="s">
        <v>1044</v>
      </c>
      <c r="C3397" s="178" t="s">
        <v>1426</v>
      </c>
      <c r="D3397" s="513">
        <v>150</v>
      </c>
      <c r="E3397" s="513">
        <v>400</v>
      </c>
      <c r="F3397" s="63">
        <v>329</v>
      </c>
      <c r="H3397" s="89"/>
      <c r="I3397" s="418"/>
    </row>
    <row r="3398" spans="1:9" ht="15.75" x14ac:dyDescent="0.25">
      <c r="A3398" s="180" t="s">
        <v>419</v>
      </c>
      <c r="B3398" s="178" t="s">
        <v>1044</v>
      </c>
      <c r="C3398" s="178" t="s">
        <v>1426</v>
      </c>
      <c r="D3398" s="513">
        <v>151</v>
      </c>
      <c r="E3398" s="513">
        <v>250</v>
      </c>
      <c r="F3398" s="63">
        <v>198</v>
      </c>
      <c r="H3398" s="89"/>
      <c r="I3398" s="418"/>
    </row>
    <row r="3399" spans="1:9" ht="15.75" x14ac:dyDescent="0.25">
      <c r="A3399" s="180" t="s">
        <v>419</v>
      </c>
      <c r="B3399" s="178" t="s">
        <v>1044</v>
      </c>
      <c r="C3399" s="178" t="s">
        <v>1426</v>
      </c>
      <c r="D3399" s="513">
        <v>152</v>
      </c>
      <c r="E3399" s="513">
        <v>250</v>
      </c>
      <c r="F3399" s="63">
        <v>172</v>
      </c>
      <c r="H3399" s="89"/>
      <c r="I3399" s="418"/>
    </row>
    <row r="3400" spans="1:9" ht="15.75" x14ac:dyDescent="0.25">
      <c r="A3400" s="180" t="s">
        <v>419</v>
      </c>
      <c r="B3400" s="178" t="s">
        <v>1044</v>
      </c>
      <c r="C3400" s="178" t="s">
        <v>1426</v>
      </c>
      <c r="D3400" s="513">
        <v>153</v>
      </c>
      <c r="E3400" s="513">
        <v>100</v>
      </c>
      <c r="F3400" s="63">
        <v>77</v>
      </c>
      <c r="H3400" s="89"/>
      <c r="I3400" s="418"/>
    </row>
    <row r="3401" spans="1:9" ht="15.75" x14ac:dyDescent="0.25">
      <c r="A3401" s="180" t="s">
        <v>419</v>
      </c>
      <c r="B3401" s="178" t="s">
        <v>1044</v>
      </c>
      <c r="C3401" s="178" t="s">
        <v>1426</v>
      </c>
      <c r="D3401" s="513">
        <v>154</v>
      </c>
      <c r="E3401" s="513">
        <v>160</v>
      </c>
      <c r="F3401" s="63">
        <v>102</v>
      </c>
      <c r="H3401" s="89"/>
      <c r="I3401" s="418"/>
    </row>
    <row r="3402" spans="1:9" ht="15.75" x14ac:dyDescent="0.25">
      <c r="A3402" s="180" t="s">
        <v>419</v>
      </c>
      <c r="B3402" s="178" t="s">
        <v>1044</v>
      </c>
      <c r="C3402" s="178" t="s">
        <v>1426</v>
      </c>
      <c r="D3402" s="513">
        <v>106</v>
      </c>
      <c r="E3402" s="513">
        <v>100</v>
      </c>
      <c r="F3402" s="63">
        <v>32</v>
      </c>
      <c r="H3402" s="89"/>
      <c r="I3402" s="418"/>
    </row>
    <row r="3403" spans="1:9" ht="15.75" x14ac:dyDescent="0.25">
      <c r="A3403" s="180" t="s">
        <v>420</v>
      </c>
      <c r="B3403" s="178" t="s">
        <v>1044</v>
      </c>
      <c r="C3403" s="178" t="s">
        <v>1426</v>
      </c>
      <c r="D3403" s="513">
        <v>33</v>
      </c>
      <c r="E3403" s="513">
        <v>63</v>
      </c>
      <c r="F3403" s="63">
        <v>50</v>
      </c>
      <c r="H3403" s="89"/>
      <c r="I3403" s="418"/>
    </row>
    <row r="3404" spans="1:9" ht="15.75" x14ac:dyDescent="0.25">
      <c r="A3404" s="180" t="s">
        <v>420</v>
      </c>
      <c r="B3404" s="178" t="s">
        <v>1044</v>
      </c>
      <c r="C3404" s="178" t="s">
        <v>1426</v>
      </c>
      <c r="D3404" s="513">
        <v>38</v>
      </c>
      <c r="E3404" s="513">
        <v>160</v>
      </c>
      <c r="F3404" s="63">
        <v>141</v>
      </c>
      <c r="H3404" s="89"/>
      <c r="I3404" s="418"/>
    </row>
    <row r="3405" spans="1:9" ht="15.75" x14ac:dyDescent="0.25">
      <c r="A3405" s="180" t="s">
        <v>420</v>
      </c>
      <c r="B3405" s="178" t="s">
        <v>1044</v>
      </c>
      <c r="C3405" s="178" t="s">
        <v>1426</v>
      </c>
      <c r="D3405" s="513">
        <v>118</v>
      </c>
      <c r="E3405" s="513">
        <v>160</v>
      </c>
      <c r="F3405" s="63">
        <v>145</v>
      </c>
      <c r="H3405" s="89"/>
      <c r="I3405" s="444"/>
    </row>
    <row r="3406" spans="1:9" ht="15.75" x14ac:dyDescent="0.25">
      <c r="A3406" s="180" t="s">
        <v>420</v>
      </c>
      <c r="B3406" s="178" t="s">
        <v>1044</v>
      </c>
      <c r="C3406" s="178" t="s">
        <v>1426</v>
      </c>
      <c r="D3406" s="513">
        <v>122</v>
      </c>
      <c r="E3406" s="513">
        <v>160</v>
      </c>
      <c r="F3406" s="63">
        <v>147</v>
      </c>
      <c r="H3406" s="89"/>
      <c r="I3406" s="444"/>
    </row>
    <row r="3407" spans="1:9" ht="15.75" x14ac:dyDescent="0.25">
      <c r="A3407" s="180" t="s">
        <v>420</v>
      </c>
      <c r="B3407" s="178" t="s">
        <v>1044</v>
      </c>
      <c r="C3407" s="178" t="s">
        <v>1426</v>
      </c>
      <c r="D3407" s="513">
        <v>157</v>
      </c>
      <c r="E3407" s="513">
        <v>400</v>
      </c>
      <c r="F3407" s="63">
        <v>391</v>
      </c>
      <c r="H3407" s="89"/>
      <c r="I3407" s="444"/>
    </row>
    <row r="3408" spans="1:9" ht="15.75" x14ac:dyDescent="0.25">
      <c r="A3408" s="180" t="s">
        <v>419</v>
      </c>
      <c r="B3408" s="178" t="s">
        <v>1044</v>
      </c>
      <c r="C3408" s="178" t="s">
        <v>1426</v>
      </c>
      <c r="D3408" s="513">
        <v>92</v>
      </c>
      <c r="E3408" s="513">
        <v>100</v>
      </c>
      <c r="F3408" s="63">
        <v>83</v>
      </c>
      <c r="H3408" s="89"/>
      <c r="I3408" s="418"/>
    </row>
    <row r="3409" spans="1:9" ht="15.75" x14ac:dyDescent="0.25">
      <c r="A3409" s="180" t="s">
        <v>419</v>
      </c>
      <c r="B3409" s="178" t="s">
        <v>1044</v>
      </c>
      <c r="C3409" s="178" t="s">
        <v>1426</v>
      </c>
      <c r="D3409" s="513">
        <v>27</v>
      </c>
      <c r="E3409" s="513">
        <v>160</v>
      </c>
      <c r="F3409" s="63">
        <v>90</v>
      </c>
      <c r="H3409" s="89"/>
      <c r="I3409" s="418"/>
    </row>
    <row r="3410" spans="1:9" ht="15.75" x14ac:dyDescent="0.25">
      <c r="A3410" s="180" t="s">
        <v>419</v>
      </c>
      <c r="B3410" s="178" t="s">
        <v>1044</v>
      </c>
      <c r="C3410" s="178" t="s">
        <v>1426</v>
      </c>
      <c r="D3410" s="513">
        <v>29</v>
      </c>
      <c r="E3410" s="513">
        <v>100</v>
      </c>
      <c r="F3410" s="63">
        <v>80</v>
      </c>
      <c r="H3410" s="89"/>
      <c r="I3410" s="418"/>
    </row>
    <row r="3411" spans="1:9" ht="15.75" x14ac:dyDescent="0.25">
      <c r="A3411" s="180" t="s">
        <v>419</v>
      </c>
      <c r="B3411" s="178" t="s">
        <v>1044</v>
      </c>
      <c r="C3411" s="178" t="s">
        <v>1426</v>
      </c>
      <c r="D3411" s="513">
        <v>30</v>
      </c>
      <c r="E3411" s="513">
        <v>400</v>
      </c>
      <c r="F3411" s="63">
        <v>366</v>
      </c>
      <c r="H3411" s="89"/>
      <c r="I3411" s="444"/>
    </row>
    <row r="3412" spans="1:9" ht="15.75" x14ac:dyDescent="0.25">
      <c r="A3412" s="180" t="s">
        <v>419</v>
      </c>
      <c r="B3412" s="178" t="s">
        <v>1044</v>
      </c>
      <c r="C3412" s="178" t="s">
        <v>1426</v>
      </c>
      <c r="D3412" s="513">
        <v>72</v>
      </c>
      <c r="E3412" s="513">
        <v>250</v>
      </c>
      <c r="F3412" s="63">
        <v>224</v>
      </c>
      <c r="H3412" s="89"/>
      <c r="I3412" s="444"/>
    </row>
    <row r="3413" spans="1:9" ht="15.75" x14ac:dyDescent="0.25">
      <c r="A3413" s="180" t="s">
        <v>419</v>
      </c>
      <c r="B3413" s="178" t="s">
        <v>1044</v>
      </c>
      <c r="C3413" s="178" t="s">
        <v>1426</v>
      </c>
      <c r="D3413" s="513">
        <v>75</v>
      </c>
      <c r="E3413" s="513">
        <v>100</v>
      </c>
      <c r="F3413" s="63">
        <v>80</v>
      </c>
      <c r="H3413" s="89"/>
      <c r="I3413" s="444"/>
    </row>
    <row r="3414" spans="1:9" ht="15.75" x14ac:dyDescent="0.25">
      <c r="A3414" s="180" t="s">
        <v>419</v>
      </c>
      <c r="B3414" s="178" t="s">
        <v>1044</v>
      </c>
      <c r="C3414" s="178" t="s">
        <v>1426</v>
      </c>
      <c r="D3414" s="513">
        <v>59</v>
      </c>
      <c r="E3414" s="513">
        <v>63</v>
      </c>
      <c r="F3414" s="63">
        <v>30</v>
      </c>
      <c r="H3414" s="89"/>
      <c r="I3414" s="444"/>
    </row>
    <row r="3415" spans="1:9" ht="15.75" x14ac:dyDescent="0.25">
      <c r="A3415" s="180" t="s">
        <v>421</v>
      </c>
      <c r="B3415" s="178" t="s">
        <v>1044</v>
      </c>
      <c r="C3415" s="178" t="s">
        <v>1426</v>
      </c>
      <c r="D3415" s="513">
        <v>131</v>
      </c>
      <c r="E3415" s="513">
        <v>100</v>
      </c>
      <c r="F3415" s="63">
        <v>100</v>
      </c>
      <c r="H3415" s="89"/>
      <c r="I3415" s="444"/>
    </row>
    <row r="3416" spans="1:9" ht="15.75" x14ac:dyDescent="0.25">
      <c r="A3416" s="180" t="s">
        <v>421</v>
      </c>
      <c r="B3416" s="178" t="s">
        <v>1044</v>
      </c>
      <c r="C3416" s="178" t="s">
        <v>1426</v>
      </c>
      <c r="D3416" s="513">
        <v>84</v>
      </c>
      <c r="E3416" s="513">
        <v>160</v>
      </c>
      <c r="F3416" s="63">
        <v>99</v>
      </c>
      <c r="H3416" s="89"/>
      <c r="I3416" s="418"/>
    </row>
    <row r="3417" spans="1:9" ht="15.75" x14ac:dyDescent="0.25">
      <c r="A3417" s="180" t="s">
        <v>421</v>
      </c>
      <c r="B3417" s="178" t="s">
        <v>1044</v>
      </c>
      <c r="C3417" s="178" t="s">
        <v>1426</v>
      </c>
      <c r="D3417" s="513">
        <v>83</v>
      </c>
      <c r="E3417" s="513">
        <v>160</v>
      </c>
      <c r="F3417" s="63">
        <v>87</v>
      </c>
      <c r="H3417" s="89"/>
      <c r="I3417" s="418"/>
    </row>
    <row r="3418" spans="1:9" ht="15.75" x14ac:dyDescent="0.25">
      <c r="A3418" s="180" t="s">
        <v>421</v>
      </c>
      <c r="B3418" s="178" t="s">
        <v>1044</v>
      </c>
      <c r="C3418" s="178" t="s">
        <v>1426</v>
      </c>
      <c r="D3418" s="513">
        <v>69</v>
      </c>
      <c r="E3418" s="513">
        <v>250</v>
      </c>
      <c r="F3418" s="63">
        <v>198</v>
      </c>
      <c r="H3418" s="89"/>
      <c r="I3418" s="418"/>
    </row>
    <row r="3419" spans="1:9" ht="15.75" x14ac:dyDescent="0.25">
      <c r="A3419" s="180" t="s">
        <v>419</v>
      </c>
      <c r="B3419" s="178" t="s">
        <v>1044</v>
      </c>
      <c r="C3419" s="178" t="s">
        <v>1426</v>
      </c>
      <c r="D3419" s="513">
        <v>50</v>
      </c>
      <c r="E3419" s="513">
        <v>63</v>
      </c>
      <c r="F3419" s="63">
        <v>28</v>
      </c>
      <c r="H3419" s="89"/>
      <c r="I3419" s="418"/>
    </row>
    <row r="3420" spans="1:9" ht="15.75" x14ac:dyDescent="0.25">
      <c r="A3420" s="180" t="s">
        <v>421</v>
      </c>
      <c r="B3420" s="178" t="s">
        <v>1044</v>
      </c>
      <c r="C3420" s="178" t="s">
        <v>1426</v>
      </c>
      <c r="D3420" s="513">
        <v>49</v>
      </c>
      <c r="E3420" s="513">
        <v>100</v>
      </c>
      <c r="F3420" s="63">
        <v>90</v>
      </c>
      <c r="H3420" s="89"/>
      <c r="I3420" s="418"/>
    </row>
    <row r="3421" spans="1:9" ht="15.75" x14ac:dyDescent="0.25">
      <c r="A3421" s="180" t="s">
        <v>421</v>
      </c>
      <c r="B3421" s="178" t="s">
        <v>1044</v>
      </c>
      <c r="C3421" s="178" t="s">
        <v>1426</v>
      </c>
      <c r="D3421" s="513">
        <v>48</v>
      </c>
      <c r="E3421" s="513">
        <v>160</v>
      </c>
      <c r="F3421" s="63">
        <v>132</v>
      </c>
      <c r="H3421" s="89"/>
      <c r="I3421" s="418"/>
    </row>
    <row r="3422" spans="1:9" ht="15.75" x14ac:dyDescent="0.25">
      <c r="A3422" s="180" t="s">
        <v>421</v>
      </c>
      <c r="B3422" s="178" t="s">
        <v>1044</v>
      </c>
      <c r="C3422" s="178" t="s">
        <v>1426</v>
      </c>
      <c r="D3422" s="513">
        <v>47</v>
      </c>
      <c r="E3422" s="513">
        <v>160</v>
      </c>
      <c r="F3422" s="63">
        <v>100</v>
      </c>
      <c r="H3422" s="89"/>
      <c r="I3422" s="444"/>
    </row>
    <row r="3423" spans="1:9" ht="15.75" x14ac:dyDescent="0.25">
      <c r="A3423" s="180" t="s">
        <v>421</v>
      </c>
      <c r="B3423" s="178" t="s">
        <v>1044</v>
      </c>
      <c r="C3423" s="178" t="s">
        <v>1426</v>
      </c>
      <c r="D3423" s="513">
        <v>46</v>
      </c>
      <c r="E3423" s="513">
        <v>160</v>
      </c>
      <c r="F3423" s="63">
        <v>121</v>
      </c>
      <c r="H3423" s="89"/>
      <c r="I3423" s="418"/>
    </row>
    <row r="3424" spans="1:9" ht="15.75" x14ac:dyDescent="0.25">
      <c r="A3424" s="180" t="s">
        <v>421</v>
      </c>
      <c r="B3424" s="178" t="s">
        <v>1044</v>
      </c>
      <c r="C3424" s="178" t="s">
        <v>1426</v>
      </c>
      <c r="D3424" s="513">
        <v>45</v>
      </c>
      <c r="E3424" s="513">
        <v>400</v>
      </c>
      <c r="F3424" s="63">
        <v>255</v>
      </c>
      <c r="H3424" s="89"/>
      <c r="I3424" s="444"/>
    </row>
    <row r="3425" spans="1:9" ht="15.75" x14ac:dyDescent="0.25">
      <c r="A3425" s="180" t="s">
        <v>422</v>
      </c>
      <c r="B3425" s="178" t="s">
        <v>1044</v>
      </c>
      <c r="C3425" s="178" t="s">
        <v>1426</v>
      </c>
      <c r="D3425" s="513">
        <v>45</v>
      </c>
      <c r="E3425" s="513">
        <v>100</v>
      </c>
      <c r="F3425" s="63">
        <v>98</v>
      </c>
      <c r="H3425" s="89"/>
      <c r="I3425" s="444"/>
    </row>
    <row r="3426" spans="1:9" ht="15.75" x14ac:dyDescent="0.25">
      <c r="A3426" s="180" t="s">
        <v>422</v>
      </c>
      <c r="B3426" s="178" t="s">
        <v>1044</v>
      </c>
      <c r="C3426" s="178" t="s">
        <v>1426</v>
      </c>
      <c r="D3426" s="513">
        <v>22</v>
      </c>
      <c r="E3426" s="513">
        <v>100</v>
      </c>
      <c r="F3426" s="63">
        <v>95</v>
      </c>
      <c r="H3426" s="89"/>
      <c r="I3426" s="444"/>
    </row>
    <row r="3427" spans="1:9" ht="15.75" x14ac:dyDescent="0.25">
      <c r="A3427" s="180" t="s">
        <v>1537</v>
      </c>
      <c r="B3427" s="178" t="s">
        <v>1044</v>
      </c>
      <c r="C3427" s="178" t="s">
        <v>1426</v>
      </c>
      <c r="D3427" s="513">
        <v>35</v>
      </c>
      <c r="E3427" s="513">
        <v>100</v>
      </c>
      <c r="F3427" s="63">
        <v>90</v>
      </c>
      <c r="H3427" s="89"/>
      <c r="I3427" s="444"/>
    </row>
    <row r="3428" spans="1:9" ht="15.75" x14ac:dyDescent="0.25">
      <c r="A3428" s="180" t="s">
        <v>1537</v>
      </c>
      <c r="B3428" s="178" t="s">
        <v>1044</v>
      </c>
      <c r="C3428" s="178" t="s">
        <v>1426</v>
      </c>
      <c r="D3428" s="513">
        <v>12</v>
      </c>
      <c r="E3428" s="513">
        <v>160</v>
      </c>
      <c r="F3428" s="63">
        <v>155</v>
      </c>
      <c r="H3428" s="89"/>
      <c r="I3428" s="444"/>
    </row>
    <row r="3429" spans="1:9" ht="15.75" x14ac:dyDescent="0.25">
      <c r="A3429" s="180" t="s">
        <v>423</v>
      </c>
      <c r="B3429" s="178" t="s">
        <v>1044</v>
      </c>
      <c r="C3429" s="178" t="s">
        <v>1426</v>
      </c>
      <c r="D3429" s="513">
        <v>1</v>
      </c>
      <c r="E3429" s="513">
        <v>250</v>
      </c>
      <c r="F3429" s="63">
        <v>150</v>
      </c>
      <c r="H3429" s="89"/>
      <c r="I3429" s="418"/>
    </row>
    <row r="3430" spans="1:9" ht="15.75" x14ac:dyDescent="0.25">
      <c r="A3430" s="180" t="s">
        <v>423</v>
      </c>
      <c r="B3430" s="178" t="s">
        <v>1044</v>
      </c>
      <c r="C3430" s="178" t="s">
        <v>1426</v>
      </c>
      <c r="D3430" s="513">
        <v>2</v>
      </c>
      <c r="E3430" s="513">
        <v>100</v>
      </c>
      <c r="F3430" s="63">
        <v>66</v>
      </c>
      <c r="H3430" s="89"/>
      <c r="I3430" s="418"/>
    </row>
    <row r="3431" spans="1:9" ht="15.75" x14ac:dyDescent="0.25">
      <c r="A3431" s="180" t="s">
        <v>423</v>
      </c>
      <c r="B3431" s="178" t="s">
        <v>1044</v>
      </c>
      <c r="C3431" s="178" t="s">
        <v>1426</v>
      </c>
      <c r="D3431" s="513">
        <v>3</v>
      </c>
      <c r="E3431" s="513">
        <v>100</v>
      </c>
      <c r="F3431" s="63">
        <v>77</v>
      </c>
      <c r="H3431" s="89"/>
      <c r="I3431" s="418"/>
    </row>
    <row r="3432" spans="1:9" ht="15.75" x14ac:dyDescent="0.25">
      <c r="A3432" s="180" t="s">
        <v>423</v>
      </c>
      <c r="B3432" s="178" t="s">
        <v>1044</v>
      </c>
      <c r="C3432" s="178" t="s">
        <v>1426</v>
      </c>
      <c r="D3432" s="513">
        <v>7</v>
      </c>
      <c r="E3432" s="513">
        <v>100</v>
      </c>
      <c r="F3432" s="63">
        <v>82</v>
      </c>
      <c r="H3432" s="89"/>
      <c r="I3432" s="418"/>
    </row>
    <row r="3433" spans="1:9" ht="15.75" x14ac:dyDescent="0.25">
      <c r="A3433" s="180" t="s">
        <v>423</v>
      </c>
      <c r="B3433" s="178" t="s">
        <v>1044</v>
      </c>
      <c r="C3433" s="178" t="s">
        <v>1426</v>
      </c>
      <c r="D3433" s="513">
        <v>49</v>
      </c>
      <c r="E3433" s="513">
        <v>160</v>
      </c>
      <c r="F3433" s="63">
        <v>125</v>
      </c>
      <c r="H3433" s="89"/>
      <c r="I3433" s="418"/>
    </row>
    <row r="3434" spans="1:9" ht="15.75" x14ac:dyDescent="0.25">
      <c r="A3434" s="180" t="s">
        <v>423</v>
      </c>
      <c r="B3434" s="178" t="s">
        <v>1044</v>
      </c>
      <c r="C3434" s="178" t="s">
        <v>1426</v>
      </c>
      <c r="D3434" s="513">
        <v>6</v>
      </c>
      <c r="E3434" s="513">
        <v>100</v>
      </c>
      <c r="F3434" s="63">
        <v>78</v>
      </c>
      <c r="H3434" s="89"/>
      <c r="I3434" s="418"/>
    </row>
    <row r="3435" spans="1:9" ht="15.75" x14ac:dyDescent="0.25">
      <c r="A3435" s="180" t="s">
        <v>423</v>
      </c>
      <c r="B3435" s="178" t="s">
        <v>1044</v>
      </c>
      <c r="C3435" s="178" t="s">
        <v>1426</v>
      </c>
      <c r="D3435" s="513">
        <v>48</v>
      </c>
      <c r="E3435" s="513">
        <v>100</v>
      </c>
      <c r="F3435" s="63">
        <v>55</v>
      </c>
      <c r="H3435" s="89"/>
      <c r="I3435" s="418"/>
    </row>
    <row r="3436" spans="1:9" ht="15.75" x14ac:dyDescent="0.25">
      <c r="A3436" s="180" t="s">
        <v>423</v>
      </c>
      <c r="B3436" s="178" t="s">
        <v>1044</v>
      </c>
      <c r="C3436" s="178" t="s">
        <v>1426</v>
      </c>
      <c r="D3436" s="513">
        <v>4</v>
      </c>
      <c r="E3436" s="513">
        <v>100</v>
      </c>
      <c r="F3436" s="63">
        <v>62</v>
      </c>
      <c r="H3436" s="89"/>
      <c r="I3436" s="418"/>
    </row>
    <row r="3437" spans="1:9" ht="15.75" x14ac:dyDescent="0.25">
      <c r="A3437" s="180" t="s">
        <v>423</v>
      </c>
      <c r="B3437" s="178" t="s">
        <v>1044</v>
      </c>
      <c r="C3437" s="178" t="s">
        <v>1426</v>
      </c>
      <c r="D3437" s="513">
        <v>36</v>
      </c>
      <c r="E3437" s="513">
        <v>63</v>
      </c>
      <c r="F3437" s="63">
        <v>22</v>
      </c>
      <c r="H3437" s="89"/>
      <c r="I3437" s="418"/>
    </row>
    <row r="3438" spans="1:9" ht="15.75" x14ac:dyDescent="0.25">
      <c r="A3438" s="180" t="s">
        <v>423</v>
      </c>
      <c r="B3438" s="178" t="s">
        <v>1044</v>
      </c>
      <c r="C3438" s="178" t="s">
        <v>1426</v>
      </c>
      <c r="D3438" s="513">
        <v>37</v>
      </c>
      <c r="E3438" s="513">
        <v>100</v>
      </c>
      <c r="F3438" s="63">
        <v>44</v>
      </c>
      <c r="H3438" s="89"/>
      <c r="I3438" s="418"/>
    </row>
    <row r="3439" spans="1:9" ht="15.75" x14ac:dyDescent="0.25">
      <c r="A3439" s="180" t="s">
        <v>423</v>
      </c>
      <c r="B3439" s="178" t="s">
        <v>1044</v>
      </c>
      <c r="C3439" s="178" t="s">
        <v>1426</v>
      </c>
      <c r="D3439" s="513">
        <v>39</v>
      </c>
      <c r="E3439" s="513">
        <v>100</v>
      </c>
      <c r="F3439" s="63">
        <v>74</v>
      </c>
      <c r="H3439" s="89"/>
      <c r="I3439" s="418"/>
    </row>
    <row r="3440" spans="1:9" ht="15.75" x14ac:dyDescent="0.25">
      <c r="A3440" s="180" t="s">
        <v>423</v>
      </c>
      <c r="B3440" s="178" t="s">
        <v>1044</v>
      </c>
      <c r="C3440" s="178" t="s">
        <v>1426</v>
      </c>
      <c r="D3440" s="513">
        <v>9</v>
      </c>
      <c r="E3440" s="513">
        <v>100</v>
      </c>
      <c r="F3440" s="63">
        <v>59</v>
      </c>
      <c r="H3440" s="89"/>
      <c r="I3440" s="418"/>
    </row>
    <row r="3441" spans="1:9" ht="15.75" x14ac:dyDescent="0.25">
      <c r="A3441" s="180" t="s">
        <v>423</v>
      </c>
      <c r="B3441" s="178" t="s">
        <v>1044</v>
      </c>
      <c r="C3441" s="178" t="s">
        <v>1426</v>
      </c>
      <c r="D3441" s="513">
        <v>38</v>
      </c>
      <c r="E3441" s="513">
        <v>100</v>
      </c>
      <c r="F3441" s="63">
        <v>65</v>
      </c>
      <c r="H3441" s="89"/>
      <c r="I3441" s="418"/>
    </row>
    <row r="3442" spans="1:9" ht="15.75" x14ac:dyDescent="0.25">
      <c r="A3442" s="180" t="s">
        <v>1536</v>
      </c>
      <c r="B3442" s="178" t="s">
        <v>1044</v>
      </c>
      <c r="C3442" s="178" t="s">
        <v>1426</v>
      </c>
      <c r="D3442" s="513">
        <v>33</v>
      </c>
      <c r="E3442" s="513">
        <v>100</v>
      </c>
      <c r="F3442" s="63">
        <v>81</v>
      </c>
      <c r="H3442" s="89"/>
      <c r="I3442" s="418"/>
    </row>
    <row r="3443" spans="1:9" ht="15.75" x14ac:dyDescent="0.25">
      <c r="A3443" s="180" t="s">
        <v>1536</v>
      </c>
      <c r="B3443" s="178" t="s">
        <v>1044</v>
      </c>
      <c r="C3443" s="178" t="s">
        <v>1426</v>
      </c>
      <c r="D3443" s="513">
        <v>26</v>
      </c>
      <c r="E3443" s="513">
        <v>100</v>
      </c>
      <c r="F3443" s="63">
        <v>79</v>
      </c>
      <c r="H3443" s="89"/>
      <c r="I3443" s="418"/>
    </row>
    <row r="3444" spans="1:9" ht="15.75" x14ac:dyDescent="0.25">
      <c r="A3444" s="180" t="s">
        <v>1535</v>
      </c>
      <c r="B3444" s="178" t="s">
        <v>1044</v>
      </c>
      <c r="C3444" s="178" t="s">
        <v>1426</v>
      </c>
      <c r="D3444" s="513">
        <v>40</v>
      </c>
      <c r="E3444" s="513">
        <v>100</v>
      </c>
      <c r="F3444" s="63">
        <v>52</v>
      </c>
      <c r="H3444" s="89"/>
      <c r="I3444" s="418"/>
    </row>
    <row r="3445" spans="1:9" ht="15.75" x14ac:dyDescent="0.25">
      <c r="A3445" s="180" t="s">
        <v>424</v>
      </c>
      <c r="B3445" s="178" t="s">
        <v>1044</v>
      </c>
      <c r="C3445" s="178" t="s">
        <v>1426</v>
      </c>
      <c r="D3445" s="513">
        <v>45</v>
      </c>
      <c r="E3445" s="513">
        <v>100</v>
      </c>
      <c r="F3445" s="63">
        <v>25</v>
      </c>
      <c r="H3445" s="89"/>
      <c r="I3445" s="418"/>
    </row>
    <row r="3446" spans="1:9" ht="15.75" x14ac:dyDescent="0.25">
      <c r="A3446" s="180" t="s">
        <v>424</v>
      </c>
      <c r="B3446" s="178" t="s">
        <v>1044</v>
      </c>
      <c r="C3446" s="178" t="s">
        <v>1426</v>
      </c>
      <c r="D3446" s="513">
        <v>21</v>
      </c>
      <c r="E3446" s="513">
        <v>160</v>
      </c>
      <c r="F3446" s="63">
        <v>60</v>
      </c>
      <c r="H3446" s="89"/>
      <c r="I3446" s="418"/>
    </row>
    <row r="3447" spans="1:9" ht="15.75" x14ac:dyDescent="0.25">
      <c r="A3447" s="180" t="s">
        <v>424</v>
      </c>
      <c r="B3447" s="178" t="s">
        <v>1044</v>
      </c>
      <c r="C3447" s="178" t="s">
        <v>1426</v>
      </c>
      <c r="D3447" s="513">
        <v>5</v>
      </c>
      <c r="E3447" s="513">
        <v>100</v>
      </c>
      <c r="F3447" s="63">
        <v>71</v>
      </c>
      <c r="H3447" s="89"/>
      <c r="I3447" s="418"/>
    </row>
    <row r="3448" spans="1:9" ht="15.75" x14ac:dyDescent="0.25">
      <c r="A3448" s="180" t="s">
        <v>424</v>
      </c>
      <c r="B3448" s="178" t="s">
        <v>1044</v>
      </c>
      <c r="C3448" s="178" t="s">
        <v>1426</v>
      </c>
      <c r="D3448" s="513">
        <v>25</v>
      </c>
      <c r="E3448" s="513">
        <v>100</v>
      </c>
      <c r="F3448" s="63">
        <v>97.453703703703709</v>
      </c>
      <c r="H3448" s="89"/>
      <c r="I3448" s="418"/>
    </row>
    <row r="3449" spans="1:9" ht="15.75" x14ac:dyDescent="0.25">
      <c r="A3449" s="180" t="s">
        <v>425</v>
      </c>
      <c r="B3449" s="178" t="s">
        <v>1044</v>
      </c>
      <c r="C3449" s="178" t="s">
        <v>1426</v>
      </c>
      <c r="D3449" s="513">
        <v>34</v>
      </c>
      <c r="E3449" s="513">
        <v>250</v>
      </c>
      <c r="F3449" s="63">
        <v>250</v>
      </c>
      <c r="H3449" s="89"/>
      <c r="I3449" s="444"/>
    </row>
    <row r="3450" spans="1:9" ht="15.75" x14ac:dyDescent="0.25">
      <c r="A3450" s="180" t="s">
        <v>425</v>
      </c>
      <c r="B3450" s="178" t="s">
        <v>1044</v>
      </c>
      <c r="C3450" s="178" t="s">
        <v>1426</v>
      </c>
      <c r="D3450" s="513">
        <v>33</v>
      </c>
      <c r="E3450" s="513">
        <v>100</v>
      </c>
      <c r="F3450" s="63">
        <v>80</v>
      </c>
      <c r="H3450" s="89"/>
      <c r="I3450" s="418"/>
    </row>
    <row r="3451" spans="1:9" ht="15.75" x14ac:dyDescent="0.25">
      <c r="A3451" s="180" t="s">
        <v>425</v>
      </c>
      <c r="B3451" s="178" t="s">
        <v>1044</v>
      </c>
      <c r="C3451" s="178" t="s">
        <v>1426</v>
      </c>
      <c r="D3451" s="513">
        <v>31</v>
      </c>
      <c r="E3451" s="513">
        <v>100</v>
      </c>
      <c r="F3451" s="63">
        <v>74</v>
      </c>
      <c r="H3451" s="89"/>
      <c r="I3451" s="418"/>
    </row>
    <row r="3452" spans="1:9" ht="15.75" x14ac:dyDescent="0.25">
      <c r="A3452" s="180" t="s">
        <v>425</v>
      </c>
      <c r="B3452" s="178" t="s">
        <v>1044</v>
      </c>
      <c r="C3452" s="178" t="s">
        <v>1426</v>
      </c>
      <c r="D3452" s="513">
        <v>47</v>
      </c>
      <c r="E3452" s="513">
        <v>100</v>
      </c>
      <c r="F3452" s="63">
        <v>72.68518518518519</v>
      </c>
      <c r="H3452" s="89"/>
      <c r="I3452" s="418"/>
    </row>
    <row r="3453" spans="1:9" ht="15.75" x14ac:dyDescent="0.25">
      <c r="A3453" s="180" t="s">
        <v>425</v>
      </c>
      <c r="B3453" s="178" t="s">
        <v>1044</v>
      </c>
      <c r="C3453" s="178" t="s">
        <v>1426</v>
      </c>
      <c r="D3453" s="513">
        <v>30</v>
      </c>
      <c r="E3453" s="513">
        <v>160</v>
      </c>
      <c r="F3453" s="63">
        <v>152</v>
      </c>
      <c r="H3453" s="89"/>
      <c r="I3453" s="418"/>
    </row>
    <row r="3454" spans="1:9" ht="15.75" x14ac:dyDescent="0.25">
      <c r="A3454" s="180" t="s">
        <v>425</v>
      </c>
      <c r="B3454" s="178" t="s">
        <v>1044</v>
      </c>
      <c r="C3454" s="178" t="s">
        <v>1426</v>
      </c>
      <c r="D3454" s="513">
        <v>32</v>
      </c>
      <c r="E3454" s="513">
        <v>250</v>
      </c>
      <c r="F3454" s="63">
        <v>199</v>
      </c>
      <c r="H3454" s="89"/>
      <c r="I3454" s="418"/>
    </row>
    <row r="3455" spans="1:9" ht="15.75" x14ac:dyDescent="0.25">
      <c r="A3455" s="180" t="s">
        <v>425</v>
      </c>
      <c r="B3455" s="178" t="s">
        <v>1044</v>
      </c>
      <c r="C3455" s="178" t="s">
        <v>1426</v>
      </c>
      <c r="D3455" s="513">
        <v>49</v>
      </c>
      <c r="E3455" s="513">
        <v>250</v>
      </c>
      <c r="F3455" s="63">
        <v>229</v>
      </c>
      <c r="H3455" s="89"/>
      <c r="I3455" s="418"/>
    </row>
    <row r="3456" spans="1:9" ht="15.75" x14ac:dyDescent="0.25">
      <c r="A3456" s="180" t="s">
        <v>425</v>
      </c>
      <c r="B3456" s="178" t="s">
        <v>1044</v>
      </c>
      <c r="C3456" s="178" t="s">
        <v>1426</v>
      </c>
      <c r="D3456" s="513">
        <v>14</v>
      </c>
      <c r="E3456" s="513">
        <v>63</v>
      </c>
      <c r="F3456" s="63">
        <v>23</v>
      </c>
      <c r="H3456" s="89"/>
      <c r="I3456" s="418"/>
    </row>
    <row r="3457" spans="1:9" ht="15.75" x14ac:dyDescent="0.25">
      <c r="A3457" s="180" t="s">
        <v>426</v>
      </c>
      <c r="B3457" s="178" t="s">
        <v>1044</v>
      </c>
      <c r="C3457" s="178" t="s">
        <v>1426</v>
      </c>
      <c r="D3457" s="513">
        <v>3</v>
      </c>
      <c r="E3457" s="513">
        <v>100</v>
      </c>
      <c r="F3457" s="63">
        <v>23</v>
      </c>
      <c r="H3457" s="89"/>
      <c r="I3457" s="418"/>
    </row>
    <row r="3458" spans="1:9" ht="15.75" x14ac:dyDescent="0.25">
      <c r="A3458" s="180" t="s">
        <v>426</v>
      </c>
      <c r="B3458" s="178" t="s">
        <v>1044</v>
      </c>
      <c r="C3458" s="178" t="s">
        <v>1426</v>
      </c>
      <c r="D3458" s="513">
        <v>20</v>
      </c>
      <c r="E3458" s="513">
        <v>160</v>
      </c>
      <c r="F3458" s="63">
        <v>158</v>
      </c>
      <c r="H3458" s="89"/>
      <c r="I3458" s="444"/>
    </row>
    <row r="3459" spans="1:9" ht="15.75" x14ac:dyDescent="0.25">
      <c r="A3459" s="180" t="s">
        <v>424</v>
      </c>
      <c r="B3459" s="178" t="s">
        <v>1044</v>
      </c>
      <c r="C3459" s="178" t="s">
        <v>1426</v>
      </c>
      <c r="D3459" s="513">
        <v>39</v>
      </c>
      <c r="E3459" s="513">
        <v>160</v>
      </c>
      <c r="F3459" s="63">
        <v>120</v>
      </c>
      <c r="H3459" s="89"/>
      <c r="I3459" s="418"/>
    </row>
    <row r="3460" spans="1:9" ht="15.75" x14ac:dyDescent="0.25">
      <c r="A3460" s="180" t="s">
        <v>424</v>
      </c>
      <c r="B3460" s="178" t="s">
        <v>1044</v>
      </c>
      <c r="C3460" s="178" t="s">
        <v>1426</v>
      </c>
      <c r="D3460" s="513">
        <v>8</v>
      </c>
      <c r="E3460" s="513">
        <v>160</v>
      </c>
      <c r="F3460" s="63">
        <v>110</v>
      </c>
      <c r="H3460" s="89"/>
      <c r="I3460" s="418"/>
    </row>
    <row r="3461" spans="1:9" ht="15.75" x14ac:dyDescent="0.25">
      <c r="A3461" s="180" t="s">
        <v>424</v>
      </c>
      <c r="B3461" s="178" t="s">
        <v>1044</v>
      </c>
      <c r="C3461" s="178" t="s">
        <v>1426</v>
      </c>
      <c r="D3461" s="513">
        <v>1</v>
      </c>
      <c r="E3461" s="513">
        <v>160</v>
      </c>
      <c r="F3461" s="63">
        <v>134.83405483405483</v>
      </c>
      <c r="H3461" s="89"/>
      <c r="I3461" s="418"/>
    </row>
    <row r="3462" spans="1:9" ht="15.75" x14ac:dyDescent="0.25">
      <c r="A3462" s="180" t="s">
        <v>424</v>
      </c>
      <c r="B3462" s="178" t="s">
        <v>1044</v>
      </c>
      <c r="C3462" s="178" t="s">
        <v>1426</v>
      </c>
      <c r="D3462" s="513">
        <v>26</v>
      </c>
      <c r="E3462" s="513">
        <v>160</v>
      </c>
      <c r="F3462" s="63">
        <v>62</v>
      </c>
      <c r="H3462" s="89"/>
      <c r="I3462" s="418"/>
    </row>
    <row r="3463" spans="1:9" ht="15.75" x14ac:dyDescent="0.25">
      <c r="A3463" s="180" t="s">
        <v>424</v>
      </c>
      <c r="B3463" s="178" t="s">
        <v>1044</v>
      </c>
      <c r="C3463" s="178" t="s">
        <v>1426</v>
      </c>
      <c r="D3463" s="513">
        <v>22</v>
      </c>
      <c r="E3463" s="513">
        <v>100</v>
      </c>
      <c r="F3463" s="63">
        <v>25</v>
      </c>
      <c r="H3463" s="89"/>
      <c r="I3463" s="418"/>
    </row>
    <row r="3464" spans="1:9" ht="15.75" x14ac:dyDescent="0.25">
      <c r="A3464" s="180" t="s">
        <v>424</v>
      </c>
      <c r="B3464" s="178" t="s">
        <v>1044</v>
      </c>
      <c r="C3464" s="178" t="s">
        <v>1426</v>
      </c>
      <c r="D3464" s="513">
        <v>41</v>
      </c>
      <c r="E3464" s="513">
        <v>100</v>
      </c>
      <c r="F3464" s="63">
        <v>43</v>
      </c>
      <c r="H3464" s="89"/>
      <c r="I3464" s="418"/>
    </row>
    <row r="3465" spans="1:9" ht="15.75" x14ac:dyDescent="0.25">
      <c r="A3465" s="180" t="s">
        <v>1534</v>
      </c>
      <c r="B3465" s="178" t="s">
        <v>1044</v>
      </c>
      <c r="C3465" s="178" t="s">
        <v>1426</v>
      </c>
      <c r="D3465" s="513">
        <v>29</v>
      </c>
      <c r="E3465" s="513">
        <v>160</v>
      </c>
      <c r="F3465" s="63">
        <v>141</v>
      </c>
      <c r="H3465" s="89"/>
      <c r="I3465" s="418"/>
    </row>
    <row r="3466" spans="1:9" ht="15.75" x14ac:dyDescent="0.25">
      <c r="A3466" s="180" t="s">
        <v>1534</v>
      </c>
      <c r="B3466" s="178" t="s">
        <v>1044</v>
      </c>
      <c r="C3466" s="178" t="s">
        <v>1426</v>
      </c>
      <c r="D3466" s="513">
        <v>11</v>
      </c>
      <c r="E3466" s="513">
        <v>100</v>
      </c>
      <c r="F3466" s="63">
        <v>85</v>
      </c>
      <c r="H3466" s="89"/>
      <c r="I3466" s="418"/>
    </row>
    <row r="3467" spans="1:9" ht="15.75" x14ac:dyDescent="0.25">
      <c r="A3467" s="180" t="s">
        <v>1533</v>
      </c>
      <c r="B3467" s="178" t="s">
        <v>1044</v>
      </c>
      <c r="C3467" s="178" t="s">
        <v>1426</v>
      </c>
      <c r="D3467" s="513">
        <v>13</v>
      </c>
      <c r="E3467" s="513">
        <v>160</v>
      </c>
      <c r="F3467" s="63">
        <v>154</v>
      </c>
      <c r="H3467" s="89"/>
      <c r="I3467" s="418"/>
    </row>
    <row r="3468" spans="1:9" ht="15.75" x14ac:dyDescent="0.25">
      <c r="A3468" s="180" t="s">
        <v>1533</v>
      </c>
      <c r="B3468" s="178" t="s">
        <v>1044</v>
      </c>
      <c r="C3468" s="178" t="s">
        <v>1426</v>
      </c>
      <c r="D3468" s="513">
        <v>14</v>
      </c>
      <c r="E3468" s="513">
        <v>100</v>
      </c>
      <c r="F3468" s="63">
        <v>89</v>
      </c>
      <c r="H3468" s="89"/>
      <c r="I3468" s="444"/>
    </row>
    <row r="3469" spans="1:9" ht="15.75" x14ac:dyDescent="0.25">
      <c r="A3469" s="180" t="s">
        <v>1533</v>
      </c>
      <c r="B3469" s="178" t="s">
        <v>1044</v>
      </c>
      <c r="C3469" s="178" t="s">
        <v>1426</v>
      </c>
      <c r="D3469" s="513">
        <v>21</v>
      </c>
      <c r="E3469" s="513">
        <v>250</v>
      </c>
      <c r="F3469" s="63">
        <v>225</v>
      </c>
      <c r="H3469" s="89"/>
      <c r="I3469" s="444"/>
    </row>
    <row r="3470" spans="1:9" ht="15.75" x14ac:dyDescent="0.25">
      <c r="A3470" s="180" t="s">
        <v>1533</v>
      </c>
      <c r="B3470" s="178" t="s">
        <v>1044</v>
      </c>
      <c r="C3470" s="178" t="s">
        <v>1426</v>
      </c>
      <c r="D3470" s="513">
        <v>1</v>
      </c>
      <c r="E3470" s="513">
        <v>100</v>
      </c>
      <c r="F3470" s="63">
        <v>56</v>
      </c>
      <c r="H3470" s="89"/>
      <c r="I3470" s="418"/>
    </row>
    <row r="3471" spans="1:9" ht="15.75" x14ac:dyDescent="0.25">
      <c r="A3471" s="180" t="s">
        <v>1533</v>
      </c>
      <c r="B3471" s="178" t="s">
        <v>1044</v>
      </c>
      <c r="C3471" s="178" t="s">
        <v>1426</v>
      </c>
      <c r="D3471" s="513">
        <v>2</v>
      </c>
      <c r="E3471" s="513">
        <v>160</v>
      </c>
      <c r="F3471" s="63">
        <v>68</v>
      </c>
      <c r="H3471" s="89"/>
      <c r="I3471" s="418"/>
    </row>
    <row r="3472" spans="1:9" ht="15.75" x14ac:dyDescent="0.25">
      <c r="A3472" s="180" t="s">
        <v>1533</v>
      </c>
      <c r="B3472" s="178" t="s">
        <v>1044</v>
      </c>
      <c r="C3472" s="178" t="s">
        <v>1426</v>
      </c>
      <c r="D3472" s="513">
        <v>10</v>
      </c>
      <c r="E3472" s="513">
        <v>100</v>
      </c>
      <c r="F3472" s="63">
        <v>70</v>
      </c>
      <c r="H3472" s="89"/>
      <c r="I3472" s="444"/>
    </row>
    <row r="3473" spans="1:9" ht="15.75" x14ac:dyDescent="0.25">
      <c r="A3473" s="180" t="s">
        <v>1533</v>
      </c>
      <c r="B3473" s="178" t="s">
        <v>1044</v>
      </c>
      <c r="C3473" s="178" t="s">
        <v>1426</v>
      </c>
      <c r="D3473" s="513">
        <v>12</v>
      </c>
      <c r="E3473" s="513">
        <v>63</v>
      </c>
      <c r="F3473" s="63">
        <v>31</v>
      </c>
      <c r="H3473" s="89"/>
      <c r="I3473" s="418"/>
    </row>
    <row r="3474" spans="1:9" ht="15.75" x14ac:dyDescent="0.25">
      <c r="A3474" s="180" t="s">
        <v>1529</v>
      </c>
      <c r="B3474" s="178" t="s">
        <v>1044</v>
      </c>
      <c r="C3474" s="178" t="s">
        <v>1426</v>
      </c>
      <c r="D3474" s="513">
        <v>1</v>
      </c>
      <c r="E3474" s="513">
        <v>100</v>
      </c>
      <c r="F3474" s="63">
        <v>56</v>
      </c>
      <c r="H3474" s="89"/>
      <c r="I3474" s="418"/>
    </row>
    <row r="3475" spans="1:9" ht="15.75" x14ac:dyDescent="0.25">
      <c r="A3475" s="180" t="s">
        <v>1529</v>
      </c>
      <c r="B3475" s="178" t="s">
        <v>1044</v>
      </c>
      <c r="C3475" s="178" t="s">
        <v>1426</v>
      </c>
      <c r="D3475" s="513">
        <v>2</v>
      </c>
      <c r="E3475" s="513">
        <v>100</v>
      </c>
      <c r="F3475" s="63">
        <v>71</v>
      </c>
      <c r="H3475" s="89"/>
      <c r="I3475" s="418"/>
    </row>
    <row r="3476" spans="1:9" ht="15.75" x14ac:dyDescent="0.25">
      <c r="A3476" s="180" t="s">
        <v>1529</v>
      </c>
      <c r="B3476" s="178" t="s">
        <v>1044</v>
      </c>
      <c r="C3476" s="178" t="s">
        <v>1426</v>
      </c>
      <c r="D3476" s="513">
        <v>3</v>
      </c>
      <c r="E3476" s="513">
        <v>160</v>
      </c>
      <c r="F3476" s="63">
        <v>121</v>
      </c>
      <c r="H3476" s="89"/>
      <c r="I3476" s="418"/>
    </row>
    <row r="3477" spans="1:9" ht="15.75" x14ac:dyDescent="0.25">
      <c r="A3477" s="180" t="s">
        <v>1529</v>
      </c>
      <c r="B3477" s="178" t="s">
        <v>1044</v>
      </c>
      <c r="C3477" s="178" t="s">
        <v>1426</v>
      </c>
      <c r="D3477" s="513">
        <v>16</v>
      </c>
      <c r="E3477" s="513">
        <v>63</v>
      </c>
      <c r="F3477" s="63">
        <v>55</v>
      </c>
      <c r="H3477" s="89"/>
      <c r="I3477" s="418"/>
    </row>
    <row r="3478" spans="1:9" ht="15.75" x14ac:dyDescent="0.25">
      <c r="A3478" s="180" t="s">
        <v>1529</v>
      </c>
      <c r="B3478" s="178" t="s">
        <v>1044</v>
      </c>
      <c r="C3478" s="178" t="s">
        <v>1426</v>
      </c>
      <c r="D3478" s="513">
        <v>4</v>
      </c>
      <c r="E3478" s="513">
        <v>100</v>
      </c>
      <c r="F3478" s="63">
        <v>55</v>
      </c>
      <c r="H3478" s="89"/>
      <c r="I3478" s="418"/>
    </row>
    <row r="3479" spans="1:9" ht="15.75" x14ac:dyDescent="0.25">
      <c r="A3479" s="180" t="s">
        <v>1529</v>
      </c>
      <c r="B3479" s="178" t="s">
        <v>1044</v>
      </c>
      <c r="C3479" s="178" t="s">
        <v>1426</v>
      </c>
      <c r="D3479" s="513">
        <v>5</v>
      </c>
      <c r="E3479" s="513">
        <v>400</v>
      </c>
      <c r="F3479" s="63">
        <v>324</v>
      </c>
      <c r="H3479" s="89"/>
      <c r="I3479" s="418"/>
    </row>
    <row r="3480" spans="1:9" ht="15.75" x14ac:dyDescent="0.25">
      <c r="A3480" s="180" t="s">
        <v>1529</v>
      </c>
      <c r="B3480" s="178" t="s">
        <v>1044</v>
      </c>
      <c r="C3480" s="178" t="s">
        <v>1426</v>
      </c>
      <c r="D3480" s="513">
        <v>7</v>
      </c>
      <c r="E3480" s="513">
        <v>63</v>
      </c>
      <c r="F3480" s="63">
        <v>15</v>
      </c>
      <c r="H3480" s="89"/>
      <c r="I3480" s="418"/>
    </row>
    <row r="3481" spans="1:9" ht="15.75" x14ac:dyDescent="0.25">
      <c r="A3481" s="180" t="s">
        <v>1529</v>
      </c>
      <c r="B3481" s="178" t="s">
        <v>1044</v>
      </c>
      <c r="C3481" s="178" t="s">
        <v>1426</v>
      </c>
      <c r="D3481" s="513">
        <v>8</v>
      </c>
      <c r="E3481" s="513">
        <v>160</v>
      </c>
      <c r="F3481" s="63">
        <v>110</v>
      </c>
      <c r="H3481" s="89"/>
      <c r="I3481" s="418"/>
    </row>
    <row r="3482" spans="1:9" ht="15.75" x14ac:dyDescent="0.25">
      <c r="A3482" s="180" t="s">
        <v>1529</v>
      </c>
      <c r="B3482" s="178" t="s">
        <v>1044</v>
      </c>
      <c r="C3482" s="178" t="s">
        <v>1426</v>
      </c>
      <c r="D3482" s="513">
        <v>27</v>
      </c>
      <c r="E3482" s="513">
        <v>100</v>
      </c>
      <c r="F3482" s="63">
        <v>56</v>
      </c>
      <c r="H3482" s="89"/>
      <c r="I3482" s="418"/>
    </row>
    <row r="3483" spans="1:9" ht="15.75" x14ac:dyDescent="0.25">
      <c r="A3483" s="180" t="s">
        <v>1532</v>
      </c>
      <c r="B3483" s="178" t="s">
        <v>1044</v>
      </c>
      <c r="C3483" s="178" t="s">
        <v>1426</v>
      </c>
      <c r="D3483" s="513">
        <v>18</v>
      </c>
      <c r="E3483" s="513">
        <v>63</v>
      </c>
      <c r="F3483" s="63">
        <v>41</v>
      </c>
      <c r="H3483" s="89"/>
      <c r="I3483" s="418"/>
    </row>
    <row r="3484" spans="1:9" ht="15.75" x14ac:dyDescent="0.25">
      <c r="A3484" s="180" t="s">
        <v>427</v>
      </c>
      <c r="B3484" s="178" t="s">
        <v>1044</v>
      </c>
      <c r="C3484" s="178" t="s">
        <v>1426</v>
      </c>
      <c r="D3484" s="513">
        <v>20</v>
      </c>
      <c r="E3484" s="513">
        <v>100</v>
      </c>
      <c r="F3484" s="63">
        <v>36</v>
      </c>
      <c r="H3484" s="89"/>
      <c r="I3484" s="418"/>
    </row>
    <row r="3485" spans="1:9" ht="15.75" x14ac:dyDescent="0.25">
      <c r="A3485" s="180" t="s">
        <v>428</v>
      </c>
      <c r="B3485" s="178" t="s">
        <v>1044</v>
      </c>
      <c r="C3485" s="178" t="s">
        <v>1426</v>
      </c>
      <c r="D3485" s="513">
        <v>21</v>
      </c>
      <c r="E3485" s="513">
        <v>40</v>
      </c>
      <c r="F3485" s="63">
        <v>33</v>
      </c>
      <c r="H3485" s="89"/>
      <c r="I3485" s="418"/>
    </row>
    <row r="3486" spans="1:9" ht="15.75" x14ac:dyDescent="0.25">
      <c r="A3486" s="180" t="s">
        <v>1531</v>
      </c>
      <c r="B3486" s="178" t="s">
        <v>1044</v>
      </c>
      <c r="C3486" s="178" t="s">
        <v>1426</v>
      </c>
      <c r="D3486" s="513">
        <v>22</v>
      </c>
      <c r="E3486" s="513">
        <v>100</v>
      </c>
      <c r="F3486" s="63">
        <v>58</v>
      </c>
      <c r="H3486" s="89"/>
      <c r="I3486" s="418"/>
    </row>
    <row r="3487" spans="1:9" ht="15.75" x14ac:dyDescent="0.25">
      <c r="A3487" s="180" t="s">
        <v>1531</v>
      </c>
      <c r="B3487" s="178" t="s">
        <v>1044</v>
      </c>
      <c r="C3487" s="178" t="s">
        <v>1426</v>
      </c>
      <c r="D3487" s="513">
        <v>24</v>
      </c>
      <c r="E3487" s="513">
        <v>160</v>
      </c>
      <c r="F3487" s="63">
        <v>112</v>
      </c>
      <c r="H3487" s="89"/>
      <c r="I3487" s="418"/>
    </row>
    <row r="3488" spans="1:9" ht="15.75" x14ac:dyDescent="0.25">
      <c r="A3488" s="180" t="s">
        <v>1531</v>
      </c>
      <c r="B3488" s="178" t="s">
        <v>1044</v>
      </c>
      <c r="C3488" s="178" t="s">
        <v>1426</v>
      </c>
      <c r="D3488" s="513">
        <v>25</v>
      </c>
      <c r="E3488" s="513">
        <v>40</v>
      </c>
      <c r="F3488" s="63">
        <v>29</v>
      </c>
      <c r="H3488" s="89"/>
      <c r="I3488" s="418"/>
    </row>
    <row r="3489" spans="1:9" ht="15.75" x14ac:dyDescent="0.25">
      <c r="A3489" s="180" t="s">
        <v>1531</v>
      </c>
      <c r="B3489" s="178" t="s">
        <v>1044</v>
      </c>
      <c r="C3489" s="178" t="s">
        <v>1426</v>
      </c>
      <c r="D3489" s="513">
        <v>26</v>
      </c>
      <c r="E3489" s="513">
        <v>40</v>
      </c>
      <c r="F3489" s="63">
        <v>34</v>
      </c>
      <c r="H3489" s="89"/>
      <c r="I3489" s="418"/>
    </row>
    <row r="3490" spans="1:9" ht="15.75" x14ac:dyDescent="0.25">
      <c r="A3490" s="180" t="s">
        <v>1530</v>
      </c>
      <c r="B3490" s="178" t="s">
        <v>1044</v>
      </c>
      <c r="C3490" s="178" t="s">
        <v>1426</v>
      </c>
      <c r="D3490" s="513">
        <v>28</v>
      </c>
      <c r="E3490" s="513">
        <v>63</v>
      </c>
      <c r="F3490" s="63">
        <v>41</v>
      </c>
      <c r="H3490" s="89"/>
      <c r="I3490" s="418"/>
    </row>
    <row r="3491" spans="1:9" ht="15.75" x14ac:dyDescent="0.25">
      <c r="A3491" s="180" t="s">
        <v>1529</v>
      </c>
      <c r="B3491" s="178" t="s">
        <v>1044</v>
      </c>
      <c r="C3491" s="178" t="s">
        <v>1426</v>
      </c>
      <c r="D3491" s="513">
        <v>9</v>
      </c>
      <c r="E3491" s="513">
        <v>100</v>
      </c>
      <c r="F3491" s="63">
        <v>21</v>
      </c>
      <c r="H3491" s="89"/>
      <c r="I3491" s="418"/>
    </row>
    <row r="3492" spans="1:9" ht="15.75" x14ac:dyDescent="0.25">
      <c r="A3492" s="180" t="s">
        <v>1529</v>
      </c>
      <c r="B3492" s="178" t="s">
        <v>1044</v>
      </c>
      <c r="C3492" s="178" t="s">
        <v>1426</v>
      </c>
      <c r="D3492" s="513">
        <v>10</v>
      </c>
      <c r="E3492" s="513">
        <v>63</v>
      </c>
      <c r="F3492" s="63">
        <v>11</v>
      </c>
      <c r="H3492" s="89"/>
      <c r="I3492" s="418"/>
    </row>
    <row r="3493" spans="1:9" ht="15.75" x14ac:dyDescent="0.25">
      <c r="A3493" s="180" t="s">
        <v>1529</v>
      </c>
      <c r="B3493" s="178" t="s">
        <v>1044</v>
      </c>
      <c r="C3493" s="178" t="s">
        <v>1426</v>
      </c>
      <c r="D3493" s="513">
        <v>11</v>
      </c>
      <c r="E3493" s="513">
        <v>160</v>
      </c>
      <c r="F3493" s="63">
        <v>142</v>
      </c>
      <c r="H3493" s="89"/>
      <c r="I3493" s="418"/>
    </row>
    <row r="3494" spans="1:9" ht="15.75" x14ac:dyDescent="0.25">
      <c r="A3494" s="180" t="s">
        <v>1529</v>
      </c>
      <c r="B3494" s="178" t="s">
        <v>1044</v>
      </c>
      <c r="C3494" s="178" t="s">
        <v>1426</v>
      </c>
      <c r="D3494" s="513">
        <v>12</v>
      </c>
      <c r="E3494" s="513">
        <v>100</v>
      </c>
      <c r="F3494" s="63">
        <v>36</v>
      </c>
      <c r="H3494" s="89"/>
      <c r="I3494" s="418"/>
    </row>
    <row r="3495" spans="1:9" ht="15.75" x14ac:dyDescent="0.25">
      <c r="A3495" s="180" t="s">
        <v>1529</v>
      </c>
      <c r="B3495" s="178" t="s">
        <v>1044</v>
      </c>
      <c r="C3495" s="178" t="s">
        <v>1426</v>
      </c>
      <c r="D3495" s="513">
        <v>13</v>
      </c>
      <c r="E3495" s="513">
        <v>100</v>
      </c>
      <c r="F3495" s="63">
        <v>62</v>
      </c>
      <c r="H3495" s="89"/>
      <c r="I3495" s="418"/>
    </row>
    <row r="3496" spans="1:9" ht="15.75" x14ac:dyDescent="0.25">
      <c r="A3496" s="180" t="s">
        <v>429</v>
      </c>
      <c r="B3496" s="178" t="s">
        <v>1044</v>
      </c>
      <c r="C3496" s="178" t="s">
        <v>1426</v>
      </c>
      <c r="D3496" s="513">
        <v>29</v>
      </c>
      <c r="E3496" s="513">
        <v>100</v>
      </c>
      <c r="F3496" s="63">
        <v>74</v>
      </c>
      <c r="H3496" s="89"/>
      <c r="I3496" s="418"/>
    </row>
    <row r="3497" spans="1:9" ht="15.75" x14ac:dyDescent="0.25">
      <c r="A3497" s="180" t="s">
        <v>429</v>
      </c>
      <c r="B3497" s="178" t="s">
        <v>1044</v>
      </c>
      <c r="C3497" s="178" t="s">
        <v>1426</v>
      </c>
      <c r="D3497" s="513">
        <v>2</v>
      </c>
      <c r="E3497" s="513">
        <v>160</v>
      </c>
      <c r="F3497" s="63">
        <v>102</v>
      </c>
      <c r="H3497" s="89"/>
      <c r="I3497" s="418"/>
    </row>
    <row r="3498" spans="1:9" ht="15.75" x14ac:dyDescent="0.25">
      <c r="A3498" s="180" t="s">
        <v>429</v>
      </c>
      <c r="B3498" s="178" t="s">
        <v>1044</v>
      </c>
      <c r="C3498" s="178" t="s">
        <v>1426</v>
      </c>
      <c r="D3498" s="513">
        <v>1</v>
      </c>
      <c r="E3498" s="513">
        <v>160</v>
      </c>
      <c r="F3498" s="63">
        <v>122</v>
      </c>
      <c r="H3498" s="89"/>
      <c r="I3498" s="418"/>
    </row>
    <row r="3499" spans="1:9" ht="15.75" x14ac:dyDescent="0.25">
      <c r="A3499" s="180" t="s">
        <v>429</v>
      </c>
      <c r="B3499" s="178" t="s">
        <v>1044</v>
      </c>
      <c r="C3499" s="178" t="s">
        <v>1426</v>
      </c>
      <c r="D3499" s="513">
        <v>25</v>
      </c>
      <c r="E3499" s="513">
        <v>63</v>
      </c>
      <c r="F3499" s="63">
        <v>40</v>
      </c>
      <c r="H3499" s="89"/>
      <c r="I3499" s="418"/>
    </row>
    <row r="3500" spans="1:9" ht="15.75" x14ac:dyDescent="0.25">
      <c r="A3500" s="180" t="s">
        <v>429</v>
      </c>
      <c r="B3500" s="178" t="s">
        <v>1044</v>
      </c>
      <c r="C3500" s="178" t="s">
        <v>1426</v>
      </c>
      <c r="D3500" s="513">
        <v>4</v>
      </c>
      <c r="E3500" s="513">
        <v>160</v>
      </c>
      <c r="F3500" s="63">
        <v>128</v>
      </c>
      <c r="H3500" s="89"/>
      <c r="I3500" s="418"/>
    </row>
    <row r="3501" spans="1:9" ht="15.75" x14ac:dyDescent="0.25">
      <c r="A3501" s="180" t="s">
        <v>429</v>
      </c>
      <c r="B3501" s="178" t="s">
        <v>1044</v>
      </c>
      <c r="C3501" s="178" t="s">
        <v>1426</v>
      </c>
      <c r="D3501" s="513">
        <v>5</v>
      </c>
      <c r="E3501" s="513">
        <v>100</v>
      </c>
      <c r="F3501" s="63">
        <v>45</v>
      </c>
      <c r="H3501" s="89"/>
      <c r="I3501" s="444"/>
    </row>
    <row r="3502" spans="1:9" ht="15.75" x14ac:dyDescent="0.25">
      <c r="A3502" s="180" t="s">
        <v>429</v>
      </c>
      <c r="B3502" s="178" t="s">
        <v>1044</v>
      </c>
      <c r="C3502" s="178" t="s">
        <v>1426</v>
      </c>
      <c r="D3502" s="513">
        <v>7</v>
      </c>
      <c r="E3502" s="513">
        <v>160</v>
      </c>
      <c r="F3502" s="63">
        <v>132</v>
      </c>
      <c r="H3502" s="89"/>
      <c r="I3502" s="444"/>
    </row>
    <row r="3503" spans="1:9" ht="15.75" x14ac:dyDescent="0.25">
      <c r="A3503" s="180" t="s">
        <v>429</v>
      </c>
      <c r="B3503" s="178" t="s">
        <v>1044</v>
      </c>
      <c r="C3503" s="178" t="s">
        <v>1426</v>
      </c>
      <c r="D3503" s="513">
        <v>16</v>
      </c>
      <c r="E3503" s="513">
        <v>160</v>
      </c>
      <c r="F3503" s="63">
        <v>124</v>
      </c>
      <c r="H3503" s="89"/>
      <c r="I3503" s="418"/>
    </row>
    <row r="3504" spans="1:9" ht="15.75" x14ac:dyDescent="0.25">
      <c r="A3504" s="180" t="s">
        <v>1528</v>
      </c>
      <c r="B3504" s="178" t="s">
        <v>1044</v>
      </c>
      <c r="C3504" s="178" t="s">
        <v>1426</v>
      </c>
      <c r="D3504" s="513">
        <v>15</v>
      </c>
      <c r="E3504" s="513">
        <v>100</v>
      </c>
      <c r="F3504" s="63">
        <v>62</v>
      </c>
      <c r="H3504" s="89"/>
      <c r="I3504" s="418"/>
    </row>
    <row r="3505" spans="1:9" ht="15.75" x14ac:dyDescent="0.25">
      <c r="A3505" s="180" t="s">
        <v>1528</v>
      </c>
      <c r="B3505" s="178" t="s">
        <v>1044</v>
      </c>
      <c r="C3505" s="178" t="s">
        <v>1426</v>
      </c>
      <c r="D3505" s="513">
        <v>14</v>
      </c>
      <c r="E3505" s="513">
        <v>100</v>
      </c>
      <c r="F3505" s="63">
        <v>66</v>
      </c>
      <c r="H3505" s="89"/>
      <c r="I3505" s="418"/>
    </row>
    <row r="3506" spans="1:9" ht="15.75" x14ac:dyDescent="0.25">
      <c r="A3506" s="180" t="s">
        <v>1528</v>
      </c>
      <c r="B3506" s="178" t="s">
        <v>1044</v>
      </c>
      <c r="C3506" s="178" t="s">
        <v>1426</v>
      </c>
      <c r="D3506" s="513">
        <v>13</v>
      </c>
      <c r="E3506" s="513">
        <v>100</v>
      </c>
      <c r="F3506" s="63">
        <v>54</v>
      </c>
      <c r="H3506" s="89"/>
      <c r="I3506" s="418"/>
    </row>
    <row r="3507" spans="1:9" ht="15.75" x14ac:dyDescent="0.25">
      <c r="A3507" s="180" t="s">
        <v>1528</v>
      </c>
      <c r="B3507" s="178" t="s">
        <v>1044</v>
      </c>
      <c r="C3507" s="178" t="s">
        <v>1426</v>
      </c>
      <c r="D3507" s="513">
        <v>12</v>
      </c>
      <c r="E3507" s="513">
        <v>100</v>
      </c>
      <c r="F3507" s="63">
        <v>41</v>
      </c>
      <c r="H3507" s="89"/>
      <c r="I3507" s="418"/>
    </row>
    <row r="3508" spans="1:9" ht="15.75" x14ac:dyDescent="0.25">
      <c r="A3508" s="180" t="s">
        <v>430</v>
      </c>
      <c r="B3508" s="178" t="s">
        <v>1044</v>
      </c>
      <c r="C3508" s="178" t="s">
        <v>1426</v>
      </c>
      <c r="D3508" s="513">
        <v>9</v>
      </c>
      <c r="E3508" s="513">
        <v>160</v>
      </c>
      <c r="F3508" s="63">
        <v>115</v>
      </c>
      <c r="H3508" s="89"/>
      <c r="I3508" s="418"/>
    </row>
    <row r="3509" spans="1:9" ht="15.75" x14ac:dyDescent="0.25">
      <c r="A3509" s="180" t="s">
        <v>431</v>
      </c>
      <c r="B3509" s="178" t="s">
        <v>1044</v>
      </c>
      <c r="C3509" s="178" t="s">
        <v>1426</v>
      </c>
      <c r="D3509" s="513">
        <v>10</v>
      </c>
      <c r="E3509" s="513">
        <v>100</v>
      </c>
      <c r="F3509" s="63">
        <v>47</v>
      </c>
      <c r="H3509" s="89"/>
      <c r="I3509" s="418"/>
    </row>
    <row r="3510" spans="1:9" ht="15.75" x14ac:dyDescent="0.25">
      <c r="A3510" s="180" t="s">
        <v>431</v>
      </c>
      <c r="B3510" s="178" t="s">
        <v>1044</v>
      </c>
      <c r="C3510" s="178" t="s">
        <v>1426</v>
      </c>
      <c r="D3510" s="513">
        <v>11</v>
      </c>
      <c r="E3510" s="513">
        <v>63</v>
      </c>
      <c r="F3510" s="63">
        <v>52</v>
      </c>
      <c r="H3510" s="89"/>
      <c r="I3510" s="418"/>
    </row>
    <row r="3511" spans="1:9" ht="15.75" x14ac:dyDescent="0.25">
      <c r="A3511" s="180" t="s">
        <v>431</v>
      </c>
      <c r="B3511" s="178" t="s">
        <v>1044</v>
      </c>
      <c r="C3511" s="178" t="s">
        <v>1426</v>
      </c>
      <c r="D3511" s="513">
        <v>35</v>
      </c>
      <c r="E3511" s="513">
        <v>63</v>
      </c>
      <c r="F3511" s="63">
        <v>42</v>
      </c>
      <c r="H3511" s="89"/>
      <c r="I3511" s="418"/>
    </row>
  </sheetData>
  <autoFilter ref="A2:G3511"/>
  <mergeCells count="324">
    <mergeCell ref="F702:F703"/>
    <mergeCell ref="F707:F708"/>
    <mergeCell ref="F329:F330"/>
    <mergeCell ref="F338:F339"/>
    <mergeCell ref="F356:F357"/>
    <mergeCell ref="F365:F366"/>
    <mergeCell ref="F390:F391"/>
    <mergeCell ref="F403:F404"/>
    <mergeCell ref="F417:F418"/>
    <mergeCell ref="F342:F343"/>
    <mergeCell ref="F344:F345"/>
    <mergeCell ref="F346:F347"/>
    <mergeCell ref="F348:F349"/>
    <mergeCell ref="F350:F351"/>
    <mergeCell ref="F352:F353"/>
    <mergeCell ref="F568:F569"/>
    <mergeCell ref="F570:F571"/>
    <mergeCell ref="F572:F573"/>
    <mergeCell ref="F574:F575"/>
    <mergeCell ref="F537:F538"/>
    <mergeCell ref="F533:F534"/>
    <mergeCell ref="F535:F536"/>
    <mergeCell ref="F497:F498"/>
    <mergeCell ref="F499:F500"/>
    <mergeCell ref="F325:F326"/>
    <mergeCell ref="F327:F328"/>
    <mergeCell ref="F332:F333"/>
    <mergeCell ref="F334:F335"/>
    <mergeCell ref="F336:F337"/>
    <mergeCell ref="F687:F688"/>
    <mergeCell ref="F694:F695"/>
    <mergeCell ref="F696:F697"/>
    <mergeCell ref="F699:F700"/>
    <mergeCell ref="F665:F666"/>
    <mergeCell ref="F685:F686"/>
    <mergeCell ref="F667:F668"/>
    <mergeCell ref="F654:F655"/>
    <mergeCell ref="F656:F657"/>
    <mergeCell ref="F658:F659"/>
    <mergeCell ref="F660:F661"/>
    <mergeCell ref="F557:F558"/>
    <mergeCell ref="F559:F560"/>
    <mergeCell ref="F561:F562"/>
    <mergeCell ref="F564:F565"/>
    <mergeCell ref="F566:F567"/>
    <mergeCell ref="F493:F494"/>
    <mergeCell ref="F495:F496"/>
    <mergeCell ref="F527:F528"/>
    <mergeCell ref="F280:F281"/>
    <mergeCell ref="F308:F309"/>
    <mergeCell ref="F322:F323"/>
    <mergeCell ref="F282:F283"/>
    <mergeCell ref="F284:F285"/>
    <mergeCell ref="F286:F287"/>
    <mergeCell ref="F288:F289"/>
    <mergeCell ref="F294:F295"/>
    <mergeCell ref="F296:F297"/>
    <mergeCell ref="F304:F305"/>
    <mergeCell ref="F306:F307"/>
    <mergeCell ref="F301:F302"/>
    <mergeCell ref="F290:F291"/>
    <mergeCell ref="F298:F299"/>
    <mergeCell ref="F314:F315"/>
    <mergeCell ref="F316:F317"/>
    <mergeCell ref="F318:F319"/>
    <mergeCell ref="F320:F321"/>
    <mergeCell ref="F270:F271"/>
    <mergeCell ref="F277:F278"/>
    <mergeCell ref="F229:F230"/>
    <mergeCell ref="F231:F232"/>
    <mergeCell ref="F233:F234"/>
    <mergeCell ref="F239:F240"/>
    <mergeCell ref="F241:F242"/>
    <mergeCell ref="F243:F244"/>
    <mergeCell ref="F245:F246"/>
    <mergeCell ref="F247:F248"/>
    <mergeCell ref="F256:F257"/>
    <mergeCell ref="F258:F259"/>
    <mergeCell ref="F260:F261"/>
    <mergeCell ref="F262:F263"/>
    <mergeCell ref="F268:F269"/>
    <mergeCell ref="F273:F274"/>
    <mergeCell ref="F275:F276"/>
    <mergeCell ref="F159:F160"/>
    <mergeCell ref="F166:F167"/>
    <mergeCell ref="F172:F173"/>
    <mergeCell ref="F776:F777"/>
    <mergeCell ref="F778:F779"/>
    <mergeCell ref="F780:F781"/>
    <mergeCell ref="F784:F785"/>
    <mergeCell ref="F7:F8"/>
    <mergeCell ref="F9:F10"/>
    <mergeCell ref="F11:F12"/>
    <mergeCell ref="F13:F14"/>
    <mergeCell ref="F15:F16"/>
    <mergeCell ref="F20:F21"/>
    <mergeCell ref="F36:F37"/>
    <mergeCell ref="F39:F40"/>
    <mergeCell ref="F41:F42"/>
    <mergeCell ref="F43:F44"/>
    <mergeCell ref="F45:F46"/>
    <mergeCell ref="F53:F54"/>
    <mergeCell ref="F55:F56"/>
    <mergeCell ref="F235:F236"/>
    <mergeCell ref="F249:F250"/>
    <mergeCell ref="F253:F254"/>
    <mergeCell ref="F264:F265"/>
    <mergeCell ref="F108:F109"/>
    <mergeCell ref="F110:F111"/>
    <mergeCell ref="F113:F114"/>
    <mergeCell ref="F116:F117"/>
    <mergeCell ref="F118:F119"/>
    <mergeCell ref="F123:F124"/>
    <mergeCell ref="F125:F126"/>
    <mergeCell ref="F133:F134"/>
    <mergeCell ref="F143:F144"/>
    <mergeCell ref="F721:F722"/>
    <mergeCell ref="F152:F153"/>
    <mergeCell ref="F155:F156"/>
    <mergeCell ref="F64:F65"/>
    <mergeCell ref="F66:F67"/>
    <mergeCell ref="F70:F71"/>
    <mergeCell ref="F72:F73"/>
    <mergeCell ref="F75:F76"/>
    <mergeCell ref="F225:F226"/>
    <mergeCell ref="F227:F228"/>
    <mergeCell ref="F127:F128"/>
    <mergeCell ref="F129:F130"/>
    <mergeCell ref="F131:F132"/>
    <mergeCell ref="F139:F140"/>
    <mergeCell ref="F218:F219"/>
    <mergeCell ref="F220:F221"/>
    <mergeCell ref="F190:F191"/>
    <mergeCell ref="F192:F193"/>
    <mergeCell ref="F199:F200"/>
    <mergeCell ref="F222:F223"/>
    <mergeCell ref="F157:F158"/>
    <mergeCell ref="F170:F171"/>
    <mergeCell ref="F179:F180"/>
    <mergeCell ref="F104:F105"/>
    <mergeCell ref="F212:F213"/>
    <mergeCell ref="F515:F516"/>
    <mergeCell ref="F517:F518"/>
    <mergeCell ref="F519:F520"/>
    <mergeCell ref="F521:F522"/>
    <mergeCell ref="F523:F524"/>
    <mergeCell ref="F525:F526"/>
    <mergeCell ref="F796:F797"/>
    <mergeCell ref="F595:F596"/>
    <mergeCell ref="F597:F598"/>
    <mergeCell ref="F602:F603"/>
    <mergeCell ref="F604:F605"/>
    <mergeCell ref="F606:F607"/>
    <mergeCell ref="F608:F609"/>
    <mergeCell ref="F610:F611"/>
    <mergeCell ref="F612:F613"/>
    <mergeCell ref="F614:F615"/>
    <mergeCell ref="F618:F619"/>
    <mergeCell ref="F620:F621"/>
    <mergeCell ref="F622:F623"/>
    <mergeCell ref="F624:F625"/>
    <mergeCell ref="F627:F628"/>
    <mergeCell ref="F636:F637"/>
    <mergeCell ref="F640:F641"/>
    <mergeCell ref="F181:F182"/>
    <mergeCell ref="F184:F185"/>
    <mergeCell ref="F187:F188"/>
    <mergeCell ref="F194:F195"/>
    <mergeCell ref="F205:F206"/>
    <mergeCell ref="F209:F210"/>
    <mergeCell ref="F201:F202"/>
    <mergeCell ref="F203:F204"/>
    <mergeCell ref="F663:F664"/>
    <mergeCell ref="F616:F617"/>
    <mergeCell ref="F539:F540"/>
    <mergeCell ref="F541:F542"/>
    <mergeCell ref="F543:F544"/>
    <mergeCell ref="F545:F546"/>
    <mergeCell ref="F547:F548"/>
    <mergeCell ref="F549:F550"/>
    <mergeCell ref="F551:F552"/>
    <mergeCell ref="F553:F554"/>
    <mergeCell ref="F650:F651"/>
    <mergeCell ref="F587:F588"/>
    <mergeCell ref="F589:F590"/>
    <mergeCell ref="F591:F592"/>
    <mergeCell ref="F593:F594"/>
    <mergeCell ref="F652:F653"/>
    <mergeCell ref="F723:F724"/>
    <mergeCell ref="F725:F726"/>
    <mergeCell ref="F727:F728"/>
    <mergeCell ref="F576:F577"/>
    <mergeCell ref="F578:F579"/>
    <mergeCell ref="F581:F582"/>
    <mergeCell ref="F583:F584"/>
    <mergeCell ref="F585:F586"/>
    <mergeCell ref="K1417:K1418"/>
    <mergeCell ref="K1403:K1404"/>
    <mergeCell ref="K1405:K1406"/>
    <mergeCell ref="K1408:K1409"/>
    <mergeCell ref="K1412:K1413"/>
    <mergeCell ref="F773:F774"/>
    <mergeCell ref="F782:F783"/>
    <mergeCell ref="F786:F787"/>
    <mergeCell ref="F742:F743"/>
    <mergeCell ref="F760:F761"/>
    <mergeCell ref="F789:F790"/>
    <mergeCell ref="F794:F795"/>
    <mergeCell ref="F712:F713"/>
    <mergeCell ref="F714:F715"/>
    <mergeCell ref="F717:F718"/>
    <mergeCell ref="F719:F720"/>
    <mergeCell ref="K1427:K1428"/>
    <mergeCell ref="K1345:K1346"/>
    <mergeCell ref="K1347:K1348"/>
    <mergeCell ref="K1350:K1351"/>
    <mergeCell ref="L1350:L1351"/>
    <mergeCell ref="M1350:M1351"/>
    <mergeCell ref="K1353:K1354"/>
    <mergeCell ref="K1379:K1380"/>
    <mergeCell ref="K1388:K1389"/>
    <mergeCell ref="K1391:K1392"/>
    <mergeCell ref="D1417:D1418"/>
    <mergeCell ref="D1427:D1428"/>
    <mergeCell ref="E1350:E1351"/>
    <mergeCell ref="F1350:F1351"/>
    <mergeCell ref="D1353:D1354"/>
    <mergeCell ref="D1379:D1380"/>
    <mergeCell ref="D1388:D1389"/>
    <mergeCell ref="D1391:D1392"/>
    <mergeCell ref="D1403:D1404"/>
    <mergeCell ref="D1405:D1406"/>
    <mergeCell ref="D1408:D1409"/>
    <mergeCell ref="F501:F502"/>
    <mergeCell ref="F503:F504"/>
    <mergeCell ref="F505:F506"/>
    <mergeCell ref="F507:F508"/>
    <mergeCell ref="F509:F510"/>
    <mergeCell ref="F511:F512"/>
    <mergeCell ref="F513:F514"/>
    <mergeCell ref="F475:F476"/>
    <mergeCell ref="F477:F478"/>
    <mergeCell ref="F479:F480"/>
    <mergeCell ref="F481:F482"/>
    <mergeCell ref="F483:F484"/>
    <mergeCell ref="F485:F486"/>
    <mergeCell ref="F487:F488"/>
    <mergeCell ref="F489:F490"/>
    <mergeCell ref="F491:F492"/>
    <mergeCell ref="F457:F458"/>
    <mergeCell ref="F459:F460"/>
    <mergeCell ref="F461:F462"/>
    <mergeCell ref="F463:F464"/>
    <mergeCell ref="F465:F466"/>
    <mergeCell ref="F467:F468"/>
    <mergeCell ref="F469:F470"/>
    <mergeCell ref="F471:F472"/>
    <mergeCell ref="F473:F474"/>
    <mergeCell ref="F438:F439"/>
    <mergeCell ref="F440:F441"/>
    <mergeCell ref="F442:F443"/>
    <mergeCell ref="F444:F445"/>
    <mergeCell ref="F446:F447"/>
    <mergeCell ref="F448:F449"/>
    <mergeCell ref="F450:F451"/>
    <mergeCell ref="F452:F453"/>
    <mergeCell ref="F455:F456"/>
    <mergeCell ref="F420:F421"/>
    <mergeCell ref="F422:F423"/>
    <mergeCell ref="F424:F425"/>
    <mergeCell ref="F426:F427"/>
    <mergeCell ref="F428:F429"/>
    <mergeCell ref="F430:F431"/>
    <mergeCell ref="F432:F433"/>
    <mergeCell ref="F434:F435"/>
    <mergeCell ref="F436:F437"/>
    <mergeCell ref="L2595:N2595"/>
    <mergeCell ref="G18:G184"/>
    <mergeCell ref="F354:F355"/>
    <mergeCell ref="F359:F360"/>
    <mergeCell ref="F361:F362"/>
    <mergeCell ref="F363:F364"/>
    <mergeCell ref="F368:F369"/>
    <mergeCell ref="F370:F371"/>
    <mergeCell ref="F372:F373"/>
    <mergeCell ref="F374:F375"/>
    <mergeCell ref="F376:F377"/>
    <mergeCell ref="F378:F379"/>
    <mergeCell ref="F380:F381"/>
    <mergeCell ref="F382:F383"/>
    <mergeCell ref="F384:F385"/>
    <mergeCell ref="F386:F387"/>
    <mergeCell ref="F388:F389"/>
    <mergeCell ref="F393:F394"/>
    <mergeCell ref="F395:F396"/>
    <mergeCell ref="F397:F398"/>
    <mergeCell ref="F399:F400"/>
    <mergeCell ref="F401:F402"/>
    <mergeCell ref="F407:F408"/>
    <mergeCell ref="F409:F410"/>
    <mergeCell ref="A1:F1"/>
    <mergeCell ref="D1345:D1346"/>
    <mergeCell ref="D1347:D1348"/>
    <mergeCell ref="D1350:D1351"/>
    <mergeCell ref="D1412:D1413"/>
    <mergeCell ref="F669:F670"/>
    <mergeCell ref="F671:F672"/>
    <mergeCell ref="F673:F674"/>
    <mergeCell ref="F675:F676"/>
    <mergeCell ref="F677:F678"/>
    <mergeCell ref="F679:F680"/>
    <mergeCell ref="F681:F682"/>
    <mergeCell ref="F683:F684"/>
    <mergeCell ref="F709:F710"/>
    <mergeCell ref="F57:F58"/>
    <mergeCell ref="F59:F60"/>
    <mergeCell ref="F141:F142"/>
    <mergeCell ref="F150:F151"/>
    <mergeCell ref="F83:F84"/>
    <mergeCell ref="F86:F87"/>
    <mergeCell ref="F97:F98"/>
    <mergeCell ref="F411:F412"/>
    <mergeCell ref="F413:F414"/>
    <mergeCell ref="F415:F416"/>
  </mergeCells>
  <pageMargins left="0.7" right="0.7" top="0.75" bottom="0.75" header="0.3" footer="0.3"/>
  <pageSetup paperSize="9" scale="32" orientation="portrait" r:id="rId1"/>
  <rowBreaks count="4" manualBreakCount="4">
    <brk id="260" max="8" man="1"/>
    <brk id="399" max="8" man="1"/>
    <brk id="542" max="8" man="1"/>
    <brk id="686" max="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35"/>
  <sheetViews>
    <sheetView view="pageBreakPreview" topLeftCell="A19" zoomScale="115" zoomScaleSheetLayoutView="115" workbookViewId="0">
      <selection activeCell="B31" sqref="B31"/>
    </sheetView>
  </sheetViews>
  <sheetFormatPr defaultColWidth="9.140625" defaultRowHeight="15" x14ac:dyDescent="0.25"/>
  <cols>
    <col min="1" max="1" width="4.85546875" style="13" customWidth="1"/>
    <col min="2" max="2" width="44.7109375" style="13" customWidth="1"/>
    <col min="3" max="3" width="12.42578125" style="13" customWidth="1"/>
    <col min="4" max="4" width="19.42578125" style="13" customWidth="1"/>
    <col min="5" max="5" width="15" style="13" customWidth="1"/>
    <col min="6" max="6" width="31.5703125" style="13" customWidth="1"/>
    <col min="7" max="7" width="21.85546875" style="13" customWidth="1"/>
    <col min="8" max="8" width="30.42578125" style="13" customWidth="1"/>
    <col min="9" max="9" width="9.140625" style="13"/>
    <col min="10" max="10" width="9.140625" style="13" customWidth="1"/>
    <col min="11" max="16384" width="9.140625" style="13"/>
  </cols>
  <sheetData>
    <row r="2" spans="1:18" ht="30" customHeight="1" x14ac:dyDescent="0.25">
      <c r="A2" s="617" t="s">
        <v>2646</v>
      </c>
      <c r="B2" s="617"/>
      <c r="C2" s="617"/>
      <c r="D2" s="617"/>
      <c r="E2" s="55"/>
      <c r="F2" s="55"/>
      <c r="G2" s="55"/>
      <c r="H2" s="55"/>
    </row>
    <row r="3" spans="1:18" s="14" customFormat="1" ht="31.5" x14ac:dyDescent="0.25">
      <c r="A3" s="51" t="s">
        <v>885</v>
      </c>
      <c r="B3" s="618" t="s">
        <v>1346</v>
      </c>
      <c r="C3" s="618"/>
      <c r="D3" s="51" t="s">
        <v>1351</v>
      </c>
      <c r="E3" s="56" t="s">
        <v>1339</v>
      </c>
      <c r="F3" s="275" t="s">
        <v>1336</v>
      </c>
      <c r="G3" s="32" t="s">
        <v>1348</v>
      </c>
      <c r="H3" s="56" t="s">
        <v>1337</v>
      </c>
    </row>
    <row r="4" spans="1:18" s="14" customFormat="1" ht="30" x14ac:dyDescent="0.25">
      <c r="A4" s="579">
        <v>1</v>
      </c>
      <c r="B4" s="376" t="s">
        <v>999</v>
      </c>
      <c r="C4" s="579" t="s">
        <v>0</v>
      </c>
      <c r="D4" s="579">
        <v>0.2</v>
      </c>
      <c r="E4" s="578" t="s">
        <v>357</v>
      </c>
      <c r="F4" s="4" t="s">
        <v>1365</v>
      </c>
      <c r="G4" s="578" t="s">
        <v>1366</v>
      </c>
      <c r="H4" s="358" t="s">
        <v>1368</v>
      </c>
    </row>
    <row r="5" spans="1:18" s="14" customFormat="1" ht="15.75" x14ac:dyDescent="0.25">
      <c r="A5" s="579">
        <v>2</v>
      </c>
      <c r="B5" s="376" t="s">
        <v>1362</v>
      </c>
      <c r="C5" s="5" t="s">
        <v>2</v>
      </c>
      <c r="D5" s="5">
        <v>0.2</v>
      </c>
      <c r="E5" s="413" t="s">
        <v>17</v>
      </c>
      <c r="F5" s="4" t="s">
        <v>1365</v>
      </c>
      <c r="G5" s="521" t="s">
        <v>1366</v>
      </c>
      <c r="H5" s="358" t="s">
        <v>1368</v>
      </c>
    </row>
    <row r="6" spans="1:18" s="14" customFormat="1" ht="15.75" x14ac:dyDescent="0.25">
      <c r="A6" s="579">
        <v>3</v>
      </c>
      <c r="B6" s="376" t="s">
        <v>1004</v>
      </c>
      <c r="C6" s="579" t="s">
        <v>2</v>
      </c>
      <c r="D6" s="579">
        <v>0.2</v>
      </c>
      <c r="E6" s="578">
        <v>1966</v>
      </c>
      <c r="F6" s="4" t="s">
        <v>1365</v>
      </c>
      <c r="G6" s="578" t="s">
        <v>1366</v>
      </c>
      <c r="H6" s="358" t="s">
        <v>1368</v>
      </c>
    </row>
    <row r="7" spans="1:18" s="14" customFormat="1" ht="15.75" x14ac:dyDescent="0.25">
      <c r="A7" s="579">
        <v>4</v>
      </c>
      <c r="B7" s="376" t="s">
        <v>1006</v>
      </c>
      <c r="C7" s="579" t="s">
        <v>2</v>
      </c>
      <c r="D7" s="579">
        <v>0.2</v>
      </c>
      <c r="E7" s="578" t="s">
        <v>358</v>
      </c>
      <c r="F7" s="4" t="s">
        <v>1365</v>
      </c>
      <c r="G7" s="578" t="s">
        <v>1366</v>
      </c>
      <c r="H7" s="358" t="s">
        <v>1368</v>
      </c>
    </row>
    <row r="8" spans="1:18" ht="78.75" x14ac:dyDescent="0.25">
      <c r="A8" s="579">
        <v>5</v>
      </c>
      <c r="B8" s="57" t="s">
        <v>1352</v>
      </c>
      <c r="C8" s="38" t="s">
        <v>2</v>
      </c>
      <c r="D8" s="370">
        <v>0.01</v>
      </c>
      <c r="E8" s="5">
        <v>1979</v>
      </c>
      <c r="F8" s="38" t="s">
        <v>1372</v>
      </c>
      <c r="G8" s="38" t="s">
        <v>1367</v>
      </c>
      <c r="H8" s="445" t="s">
        <v>1372</v>
      </c>
      <c r="I8" s="89"/>
      <c r="J8" s="284"/>
      <c r="K8" s="89"/>
      <c r="L8" s="89"/>
      <c r="M8" s="393"/>
      <c r="N8" s="88"/>
      <c r="O8" s="88"/>
      <c r="P8" s="88"/>
      <c r="Q8" s="88"/>
      <c r="R8" s="88"/>
    </row>
    <row r="9" spans="1:18" s="355" customFormat="1" ht="33" customHeight="1" x14ac:dyDescent="0.25">
      <c r="A9" s="579">
        <v>6</v>
      </c>
      <c r="B9" s="4" t="s">
        <v>1353</v>
      </c>
      <c r="C9" s="5" t="s">
        <v>3</v>
      </c>
      <c r="D9" s="5">
        <v>0.2</v>
      </c>
      <c r="E9" s="61" t="s">
        <v>366</v>
      </c>
      <c r="F9" s="4" t="s">
        <v>1365</v>
      </c>
      <c r="G9" s="367" t="s">
        <v>1366</v>
      </c>
      <c r="H9" s="580" t="s">
        <v>1368</v>
      </c>
      <c r="I9" s="89"/>
      <c r="J9" s="284"/>
      <c r="K9" s="89"/>
      <c r="L9" s="89"/>
      <c r="M9" s="393"/>
      <c r="N9" s="88"/>
      <c r="O9" s="88"/>
      <c r="P9" s="88"/>
      <c r="Q9" s="88"/>
      <c r="R9" s="88"/>
    </row>
    <row r="10" spans="1:18" s="355" customFormat="1" ht="51" customHeight="1" x14ac:dyDescent="0.25">
      <c r="A10" s="358">
        <v>7</v>
      </c>
      <c r="B10" s="151" t="s">
        <v>1354</v>
      </c>
      <c r="C10" s="358" t="s">
        <v>439</v>
      </c>
      <c r="D10" s="373">
        <v>0.01</v>
      </c>
      <c r="E10" s="358" t="s">
        <v>845</v>
      </c>
      <c r="F10" s="395" t="s">
        <v>1371</v>
      </c>
      <c r="G10" s="357" t="s">
        <v>1366</v>
      </c>
      <c r="H10" s="580" t="s">
        <v>2640</v>
      </c>
      <c r="I10" s="89"/>
      <c r="J10" s="284"/>
      <c r="K10" s="89"/>
      <c r="L10" s="89"/>
      <c r="M10" s="393"/>
      <c r="N10" s="88"/>
      <c r="O10" s="88"/>
      <c r="P10" s="88"/>
      <c r="Q10" s="88"/>
      <c r="R10" s="88"/>
    </row>
    <row r="11" spans="1:18" s="355" customFormat="1" ht="125.25" customHeight="1" x14ac:dyDescent="0.25">
      <c r="A11" s="358">
        <v>8</v>
      </c>
      <c r="B11" s="151" t="s">
        <v>1355</v>
      </c>
      <c r="C11" s="358" t="s">
        <v>846</v>
      </c>
      <c r="D11" s="373">
        <v>0.2</v>
      </c>
      <c r="E11" s="358" t="s">
        <v>847</v>
      </c>
      <c r="F11" s="356" t="s">
        <v>1370</v>
      </c>
      <c r="G11" s="357" t="s">
        <v>1366</v>
      </c>
      <c r="H11" s="580" t="s">
        <v>2641</v>
      </c>
      <c r="I11" s="89"/>
      <c r="J11" s="284"/>
      <c r="K11" s="89"/>
      <c r="L11" s="89"/>
      <c r="M11" s="393"/>
      <c r="N11" s="88"/>
      <c r="O11" s="88"/>
      <c r="P11" s="88"/>
      <c r="Q11" s="88"/>
      <c r="R11" s="88"/>
    </row>
    <row r="12" spans="1:18" s="362" customFormat="1" ht="54" customHeight="1" x14ac:dyDescent="0.25">
      <c r="A12" s="358">
        <v>9</v>
      </c>
      <c r="B12" s="4" t="s">
        <v>1356</v>
      </c>
      <c r="C12" s="358" t="s">
        <v>3</v>
      </c>
      <c r="D12" s="373">
        <v>-1.4319999999999999</v>
      </c>
      <c r="E12" s="358">
        <v>1978</v>
      </c>
      <c r="F12" s="4" t="s">
        <v>1369</v>
      </c>
      <c r="G12" s="363" t="s">
        <v>1366</v>
      </c>
      <c r="H12" s="580" t="s">
        <v>2641</v>
      </c>
      <c r="I12" s="89"/>
      <c r="J12" s="284"/>
      <c r="K12" s="89"/>
      <c r="L12" s="133"/>
      <c r="M12" s="119"/>
      <c r="N12" s="88"/>
      <c r="O12" s="88"/>
      <c r="P12" s="88"/>
      <c r="Q12" s="88"/>
      <c r="R12" s="88"/>
    </row>
    <row r="13" spans="1:18" s="362" customFormat="1" ht="49.5" customHeight="1" x14ac:dyDescent="0.25">
      <c r="A13" s="358">
        <v>10</v>
      </c>
      <c r="B13" s="4" t="s">
        <v>1357</v>
      </c>
      <c r="C13" s="5" t="s">
        <v>852</v>
      </c>
      <c r="D13" s="5">
        <v>-0.93899999999999995</v>
      </c>
      <c r="E13" s="53" t="s">
        <v>438</v>
      </c>
      <c r="F13" s="4" t="s">
        <v>1365</v>
      </c>
      <c r="G13" s="363" t="s">
        <v>1366</v>
      </c>
      <c r="H13" s="580" t="s">
        <v>1368</v>
      </c>
      <c r="I13" s="89"/>
      <c r="J13" s="118"/>
      <c r="K13" s="119"/>
      <c r="L13" s="119"/>
      <c r="M13" s="123"/>
      <c r="N13" s="88"/>
      <c r="O13" s="88"/>
      <c r="P13" s="88"/>
      <c r="Q13" s="88"/>
      <c r="R13" s="88"/>
    </row>
    <row r="14" spans="1:18" s="362" customFormat="1" ht="54.75" customHeight="1" x14ac:dyDescent="0.25">
      <c r="A14" s="358">
        <v>11</v>
      </c>
      <c r="B14" s="4" t="s">
        <v>1232</v>
      </c>
      <c r="C14" s="5" t="s">
        <v>4</v>
      </c>
      <c r="D14" s="5">
        <v>-0.73499999999999999</v>
      </c>
      <c r="E14" s="53">
        <v>2020</v>
      </c>
      <c r="F14" s="4" t="s">
        <v>1365</v>
      </c>
      <c r="G14" s="363" t="s">
        <v>1366</v>
      </c>
      <c r="H14" s="580" t="s">
        <v>1368</v>
      </c>
      <c r="I14" s="88"/>
      <c r="J14" s="582"/>
      <c r="K14" s="583"/>
      <c r="L14" s="584"/>
      <c r="M14" s="583"/>
      <c r="N14" s="88"/>
      <c r="O14" s="88"/>
      <c r="P14" s="88"/>
      <c r="Q14" s="88"/>
      <c r="R14" s="88"/>
    </row>
    <row r="15" spans="1:18" s="374" customFormat="1" ht="48" customHeight="1" x14ac:dyDescent="0.25">
      <c r="A15" s="358">
        <v>12</v>
      </c>
      <c r="B15" s="4" t="s">
        <v>1358</v>
      </c>
      <c r="C15" s="5" t="s">
        <v>3</v>
      </c>
      <c r="D15" s="5">
        <v>0.2</v>
      </c>
      <c r="E15" s="378" t="s">
        <v>360</v>
      </c>
      <c r="F15" s="4" t="s">
        <v>1365</v>
      </c>
      <c r="G15" s="375" t="s">
        <v>1366</v>
      </c>
      <c r="H15" s="580" t="s">
        <v>1368</v>
      </c>
      <c r="I15" s="88"/>
      <c r="J15" s="582"/>
      <c r="K15" s="583"/>
      <c r="L15" s="584"/>
      <c r="M15" s="583"/>
      <c r="N15" s="88"/>
      <c r="O15" s="88"/>
      <c r="P15" s="88"/>
      <c r="Q15" s="88"/>
      <c r="R15" s="88"/>
    </row>
    <row r="16" spans="1:18" s="404" customFormat="1" ht="36" customHeight="1" x14ac:dyDescent="0.25">
      <c r="A16" s="358">
        <v>13</v>
      </c>
      <c r="B16" s="4" t="s">
        <v>1359</v>
      </c>
      <c r="C16" s="5" t="s">
        <v>3</v>
      </c>
      <c r="D16" s="5">
        <v>0.2</v>
      </c>
      <c r="E16" s="406" t="s">
        <v>380</v>
      </c>
      <c r="F16" s="4" t="s">
        <v>1365</v>
      </c>
      <c r="G16" s="405" t="s">
        <v>1366</v>
      </c>
      <c r="H16" s="580" t="s">
        <v>1368</v>
      </c>
      <c r="I16" s="88"/>
      <c r="J16" s="118"/>
      <c r="K16" s="583"/>
      <c r="L16" s="584"/>
      <c r="M16" s="583"/>
      <c r="N16" s="88"/>
      <c r="O16" s="88"/>
      <c r="P16" s="88"/>
      <c r="Q16" s="88"/>
      <c r="R16" s="88"/>
    </row>
    <row r="17" spans="1:18" s="411" customFormat="1" ht="42.75" customHeight="1" x14ac:dyDescent="0.25">
      <c r="A17" s="358">
        <v>14</v>
      </c>
      <c r="B17" s="4" t="s">
        <v>1360</v>
      </c>
      <c r="C17" s="5" t="s">
        <v>5</v>
      </c>
      <c r="D17" s="5">
        <v>9.0999999999999998E-2</v>
      </c>
      <c r="E17" s="413">
        <v>1972</v>
      </c>
      <c r="F17" s="4" t="s">
        <v>1365</v>
      </c>
      <c r="G17" s="412" t="s">
        <v>1366</v>
      </c>
      <c r="H17" s="580" t="s">
        <v>1368</v>
      </c>
      <c r="I17" s="88"/>
      <c r="J17" s="118"/>
      <c r="K17" s="119"/>
      <c r="L17" s="119"/>
      <c r="M17" s="117"/>
      <c r="N17" s="88"/>
      <c r="O17" s="88"/>
      <c r="P17" s="88"/>
      <c r="Q17" s="88"/>
      <c r="R17" s="88"/>
    </row>
    <row r="18" spans="1:18" s="510" customFormat="1" ht="41.25" customHeight="1" x14ac:dyDescent="0.25">
      <c r="A18" s="358">
        <v>15</v>
      </c>
      <c r="B18" s="4" t="s">
        <v>1361</v>
      </c>
      <c r="C18" s="5" t="s">
        <v>5</v>
      </c>
      <c r="D18" s="5">
        <v>7.0999999999999994E-2</v>
      </c>
      <c r="E18" s="53">
        <v>1985</v>
      </c>
      <c r="F18" s="4" t="s">
        <v>1365</v>
      </c>
      <c r="G18" s="511" t="s">
        <v>1366</v>
      </c>
      <c r="H18" s="580" t="s">
        <v>1368</v>
      </c>
      <c r="I18" s="88"/>
      <c r="J18" s="118"/>
      <c r="K18" s="119"/>
      <c r="L18" s="119"/>
      <c r="M18" s="117"/>
      <c r="N18" s="88"/>
      <c r="O18" s="88"/>
      <c r="P18" s="88"/>
      <c r="Q18" s="88"/>
      <c r="R18" s="88"/>
    </row>
    <row r="19" spans="1:18" s="516" customFormat="1" ht="36.75" customHeight="1" x14ac:dyDescent="0.25">
      <c r="A19" s="358">
        <v>16</v>
      </c>
      <c r="B19" s="4" t="s">
        <v>1132</v>
      </c>
      <c r="C19" s="5" t="s">
        <v>2</v>
      </c>
      <c r="D19" s="5">
        <v>0.2</v>
      </c>
      <c r="E19" s="413" t="s">
        <v>18</v>
      </c>
      <c r="F19" s="4" t="s">
        <v>1365</v>
      </c>
      <c r="G19" s="517" t="s">
        <v>1366</v>
      </c>
      <c r="H19" s="580" t="s">
        <v>1368</v>
      </c>
      <c r="I19" s="88"/>
      <c r="J19" s="118"/>
      <c r="K19" s="119"/>
      <c r="L19" s="119"/>
      <c r="M19" s="119"/>
      <c r="N19" s="88"/>
      <c r="O19" s="88"/>
      <c r="P19" s="88"/>
      <c r="Q19" s="88"/>
      <c r="R19" s="88"/>
    </row>
    <row r="20" spans="1:18" s="518" customFormat="1" ht="48" customHeight="1" x14ac:dyDescent="0.25">
      <c r="A20" s="358">
        <v>17</v>
      </c>
      <c r="B20" s="4" t="s">
        <v>1266</v>
      </c>
      <c r="C20" s="5" t="s">
        <v>848</v>
      </c>
      <c r="D20" s="5">
        <v>9.5000000000000001E-2</v>
      </c>
      <c r="E20" s="520" t="s">
        <v>881</v>
      </c>
      <c r="F20" s="4" t="s">
        <v>1365</v>
      </c>
      <c r="G20" s="519" t="s">
        <v>1366</v>
      </c>
      <c r="H20" s="580" t="s">
        <v>1368</v>
      </c>
      <c r="I20" s="88"/>
      <c r="J20" s="118"/>
      <c r="K20" s="119"/>
      <c r="L20" s="119"/>
      <c r="M20" s="117"/>
      <c r="N20" s="88"/>
      <c r="O20" s="88"/>
      <c r="P20" s="88"/>
      <c r="Q20" s="88"/>
      <c r="R20" s="88"/>
    </row>
    <row r="21" spans="1:18" s="523" customFormat="1" ht="35.25" customHeight="1" x14ac:dyDescent="0.25">
      <c r="A21" s="358">
        <v>18</v>
      </c>
      <c r="B21" s="4" t="s">
        <v>2642</v>
      </c>
      <c r="C21" s="369" t="s">
        <v>11</v>
      </c>
      <c r="D21" s="5">
        <v>0.2</v>
      </c>
      <c r="E21" s="573" t="s">
        <v>19</v>
      </c>
      <c r="F21" s="4" t="s">
        <v>1365</v>
      </c>
      <c r="G21" s="524" t="s">
        <v>1366</v>
      </c>
      <c r="H21" s="580" t="s">
        <v>1368</v>
      </c>
      <c r="I21" s="88"/>
      <c r="J21" s="118"/>
      <c r="K21" s="119"/>
      <c r="L21" s="119"/>
      <c r="M21" s="119"/>
      <c r="N21" s="88"/>
      <c r="O21" s="88"/>
      <c r="P21" s="88"/>
      <c r="Q21" s="88"/>
      <c r="R21" s="88"/>
    </row>
    <row r="22" spans="1:18" s="569" customFormat="1" ht="33.75" customHeight="1" x14ac:dyDescent="0.25">
      <c r="A22" s="358">
        <v>19</v>
      </c>
      <c r="B22" s="4" t="s">
        <v>1137</v>
      </c>
      <c r="C22" s="5" t="s">
        <v>3</v>
      </c>
      <c r="D22" s="5">
        <v>0.2</v>
      </c>
      <c r="E22" s="413" t="s">
        <v>361</v>
      </c>
      <c r="F22" s="4" t="s">
        <v>1365</v>
      </c>
      <c r="G22" s="530" t="s">
        <v>1366</v>
      </c>
      <c r="H22" s="580" t="s">
        <v>1368</v>
      </c>
      <c r="I22" s="88"/>
      <c r="J22" s="118"/>
      <c r="K22" s="119"/>
      <c r="L22" s="119"/>
      <c r="M22" s="585"/>
      <c r="N22" s="88"/>
      <c r="O22" s="88"/>
      <c r="P22" s="88"/>
      <c r="Q22" s="88"/>
      <c r="R22" s="88"/>
    </row>
    <row r="23" spans="1:18" s="570" customFormat="1" ht="29.25" customHeight="1" x14ac:dyDescent="0.25">
      <c r="A23" s="358">
        <v>20</v>
      </c>
      <c r="B23" s="4" t="s">
        <v>1246</v>
      </c>
      <c r="C23" s="5" t="s">
        <v>4</v>
      </c>
      <c r="D23" s="5">
        <v>2.8000000000000001E-2</v>
      </c>
      <c r="E23" s="413" t="s">
        <v>377</v>
      </c>
      <c r="F23" s="4" t="s">
        <v>1365</v>
      </c>
      <c r="G23" s="530" t="s">
        <v>1366</v>
      </c>
      <c r="H23" s="580" t="s">
        <v>1368</v>
      </c>
      <c r="I23" s="88"/>
      <c r="J23" s="118"/>
      <c r="K23" s="84"/>
      <c r="L23" s="119"/>
      <c r="M23" s="119"/>
      <c r="N23" s="88"/>
      <c r="O23" s="88"/>
      <c r="P23" s="88"/>
      <c r="Q23" s="88"/>
      <c r="R23" s="88"/>
    </row>
    <row r="24" spans="1:18" s="577" customFormat="1" ht="26.25" customHeight="1" x14ac:dyDescent="0.25">
      <c r="A24" s="358">
        <v>21</v>
      </c>
      <c r="B24" s="4" t="s">
        <v>1053</v>
      </c>
      <c r="C24" s="5" t="s">
        <v>15</v>
      </c>
      <c r="D24" s="5">
        <v>4.2000000000000003E-2</v>
      </c>
      <c r="E24" s="576" t="s">
        <v>23</v>
      </c>
      <c r="F24" s="4" t="s">
        <v>1365</v>
      </c>
      <c r="G24" s="578" t="s">
        <v>1366</v>
      </c>
      <c r="H24" s="580" t="s">
        <v>1368</v>
      </c>
      <c r="I24" s="88"/>
      <c r="J24" s="118"/>
      <c r="K24" s="84"/>
      <c r="L24" s="119"/>
      <c r="M24" s="119"/>
      <c r="N24" s="88"/>
      <c r="O24" s="88"/>
      <c r="P24" s="88"/>
      <c r="Q24" s="88"/>
      <c r="R24" s="88"/>
    </row>
    <row r="25" spans="1:18" s="529" customFormat="1" ht="36" customHeight="1" x14ac:dyDescent="0.25">
      <c r="A25" s="358">
        <v>22</v>
      </c>
      <c r="B25" s="4" t="s">
        <v>1363</v>
      </c>
      <c r="C25" s="5" t="s">
        <v>3</v>
      </c>
      <c r="D25" s="5">
        <v>-2.5</v>
      </c>
      <c r="E25" s="413">
        <v>1970</v>
      </c>
      <c r="F25" s="4" t="s">
        <v>1365</v>
      </c>
      <c r="G25" s="530" t="s">
        <v>1366</v>
      </c>
      <c r="H25" s="580" t="s">
        <v>1368</v>
      </c>
      <c r="I25" s="88"/>
      <c r="J25" s="118"/>
      <c r="K25" s="119"/>
      <c r="L25" s="119"/>
      <c r="M25" s="119"/>
      <c r="N25" s="88"/>
      <c r="O25" s="88"/>
      <c r="P25" s="88"/>
      <c r="Q25" s="88"/>
      <c r="R25" s="88"/>
    </row>
    <row r="26" spans="1:18" s="88" customFormat="1" ht="14.45" customHeight="1" x14ac:dyDescent="0.25">
      <c r="A26" s="680">
        <v>23</v>
      </c>
      <c r="B26" s="673" t="s">
        <v>2653</v>
      </c>
      <c r="C26" s="674">
        <v>10</v>
      </c>
      <c r="D26" s="674">
        <v>0.33</v>
      </c>
      <c r="E26" s="677">
        <v>1968</v>
      </c>
      <c r="F26" s="673" t="s">
        <v>1365</v>
      </c>
      <c r="G26" s="675" t="s">
        <v>1366</v>
      </c>
      <c r="H26" s="580" t="s">
        <v>1368</v>
      </c>
      <c r="I26" s="586"/>
      <c r="J26" s="535"/>
      <c r="K26" s="89"/>
      <c r="L26" s="587"/>
      <c r="M26" s="393"/>
    </row>
    <row r="27" spans="1:18" ht="15.75" x14ac:dyDescent="0.25">
      <c r="A27" s="680">
        <v>24</v>
      </c>
      <c r="B27" s="673" t="s">
        <v>2654</v>
      </c>
      <c r="C27" s="674">
        <v>6.3</v>
      </c>
      <c r="D27" s="674">
        <v>0.23400000000000001</v>
      </c>
      <c r="E27" s="677">
        <v>1991</v>
      </c>
      <c r="F27" s="673" t="s">
        <v>1365</v>
      </c>
      <c r="G27" s="675" t="s">
        <v>1366</v>
      </c>
      <c r="H27" s="580" t="s">
        <v>1368</v>
      </c>
      <c r="I27" s="88"/>
      <c r="J27" s="88"/>
      <c r="K27" s="88"/>
      <c r="L27" s="88"/>
      <c r="M27" s="88"/>
      <c r="N27" s="88"/>
      <c r="O27" s="88"/>
      <c r="P27" s="88"/>
      <c r="Q27" s="88"/>
      <c r="R27" s="88"/>
    </row>
    <row r="28" spans="1:18" ht="15.75" x14ac:dyDescent="0.25">
      <c r="A28" s="680">
        <v>25</v>
      </c>
      <c r="B28" s="673" t="s">
        <v>2660</v>
      </c>
      <c r="C28" s="674" t="s">
        <v>1</v>
      </c>
      <c r="D28" s="674">
        <v>0.2</v>
      </c>
      <c r="E28" s="677">
        <v>2013</v>
      </c>
      <c r="F28" s="673" t="s">
        <v>1365</v>
      </c>
      <c r="G28" s="675" t="s">
        <v>1366</v>
      </c>
      <c r="H28" s="580" t="s">
        <v>1368</v>
      </c>
    </row>
    <row r="29" spans="1:18" ht="15.75" x14ac:dyDescent="0.25">
      <c r="A29" s="680">
        <v>27</v>
      </c>
      <c r="B29" s="673" t="s">
        <v>2661</v>
      </c>
      <c r="C29" s="674" t="s">
        <v>4</v>
      </c>
      <c r="D29" s="674">
        <v>0.05</v>
      </c>
      <c r="E29" s="677">
        <v>1978</v>
      </c>
      <c r="F29" s="673" t="s">
        <v>1365</v>
      </c>
      <c r="G29" s="675" t="s">
        <v>1366</v>
      </c>
      <c r="H29" s="580" t="s">
        <v>1368</v>
      </c>
    </row>
    <row r="30" spans="1:18" ht="15.75" x14ac:dyDescent="0.25">
      <c r="A30" s="680">
        <v>28</v>
      </c>
      <c r="B30" s="673" t="s">
        <v>2655</v>
      </c>
      <c r="C30" s="674" t="s">
        <v>4</v>
      </c>
      <c r="D30" s="674">
        <v>3.5000000000000003E-2</v>
      </c>
      <c r="E30" s="677" t="s">
        <v>363</v>
      </c>
      <c r="F30" s="673" t="s">
        <v>1365</v>
      </c>
      <c r="G30" s="675" t="s">
        <v>1366</v>
      </c>
      <c r="H30" s="580" t="s">
        <v>1368</v>
      </c>
    </row>
    <row r="31" spans="1:18" ht="15.75" x14ac:dyDescent="0.25">
      <c r="A31" s="680">
        <v>29</v>
      </c>
      <c r="B31" s="673" t="s">
        <v>2656</v>
      </c>
      <c r="C31" s="674" t="s">
        <v>3</v>
      </c>
      <c r="D31" s="674">
        <v>0.2</v>
      </c>
      <c r="E31" s="677" t="s">
        <v>396</v>
      </c>
      <c r="F31" s="673" t="s">
        <v>1365</v>
      </c>
      <c r="G31" s="675" t="s">
        <v>1366</v>
      </c>
      <c r="H31" s="580" t="s">
        <v>1368</v>
      </c>
    </row>
    <row r="32" spans="1:18" ht="15.75" x14ac:dyDescent="0.25">
      <c r="A32" s="680">
        <v>30</v>
      </c>
      <c r="B32" s="673" t="s">
        <v>2657</v>
      </c>
      <c r="C32" s="674" t="s">
        <v>10</v>
      </c>
      <c r="D32" s="674">
        <v>0.216</v>
      </c>
      <c r="E32" s="677" t="s">
        <v>369</v>
      </c>
      <c r="F32" s="673" t="s">
        <v>1365</v>
      </c>
      <c r="G32" s="675" t="s">
        <v>1366</v>
      </c>
      <c r="H32" s="580" t="s">
        <v>1368</v>
      </c>
    </row>
    <row r="33" spans="1:8" ht="15.75" x14ac:dyDescent="0.25">
      <c r="A33" s="680">
        <v>31</v>
      </c>
      <c r="B33" s="673" t="s">
        <v>2658</v>
      </c>
      <c r="C33" s="674" t="s">
        <v>5</v>
      </c>
      <c r="D33" s="674">
        <v>0.2</v>
      </c>
      <c r="E33" s="677" t="s">
        <v>371</v>
      </c>
      <c r="F33" s="673" t="s">
        <v>1365</v>
      </c>
      <c r="G33" s="675" t="s">
        <v>1366</v>
      </c>
      <c r="H33" s="580" t="s">
        <v>1368</v>
      </c>
    </row>
    <row r="34" spans="1:8" ht="15.75" x14ac:dyDescent="0.25">
      <c r="A34" s="680">
        <v>32</v>
      </c>
      <c r="B34" s="673" t="s">
        <v>2659</v>
      </c>
      <c r="C34" s="674" t="s">
        <v>3</v>
      </c>
      <c r="D34" s="674">
        <v>0.2</v>
      </c>
      <c r="E34" s="677" t="s">
        <v>367</v>
      </c>
      <c r="F34" s="673" t="s">
        <v>1365</v>
      </c>
      <c r="G34" s="675" t="s">
        <v>1366</v>
      </c>
      <c r="H34" s="580" t="s">
        <v>1368</v>
      </c>
    </row>
    <row r="35" spans="1:8" ht="15.75" x14ac:dyDescent="0.25">
      <c r="A35" s="676"/>
      <c r="B35" s="676" t="s">
        <v>1364</v>
      </c>
      <c r="C35" s="678"/>
      <c r="D35" s="681">
        <f>SUM(D4:D34)</f>
        <v>-1.3939999999999999</v>
      </c>
      <c r="E35" s="675"/>
      <c r="F35" s="675"/>
      <c r="G35" s="675"/>
      <c r="H35" s="581"/>
    </row>
  </sheetData>
  <mergeCells count="2">
    <mergeCell ref="A2:D2"/>
    <mergeCell ref="B3:C3"/>
  </mergeCells>
  <conditionalFormatting sqref="E8">
    <cfRule type="cellIs" dxfId="4" priority="7" operator="lessThan">
      <formula>0</formula>
    </cfRule>
  </conditionalFormatting>
  <conditionalFormatting sqref="L26 M12">
    <cfRule type="cellIs" dxfId="3" priority="2" operator="lessThan">
      <formula>0</formula>
    </cfRule>
  </conditionalFormatting>
  <conditionalFormatting sqref="D35">
    <cfRule type="cellIs" dxfId="2" priority="1" operator="lessThan">
      <formula>0</formula>
    </cfRule>
  </conditionalFormatting>
  <pageMargins left="0.7" right="0.7" top="0.75" bottom="0.75" header="0.3" footer="0.3"/>
  <pageSetup paperSize="9" scale="42" orientation="landscape" r:id="rId1"/>
  <rowBreaks count="1" manualBreakCount="1">
    <brk id="36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5"/>
  <sheetViews>
    <sheetView workbookViewId="0">
      <selection activeCell="H3" sqref="H3"/>
    </sheetView>
  </sheetViews>
  <sheetFormatPr defaultColWidth="9.140625" defaultRowHeight="15" x14ac:dyDescent="0.25"/>
  <cols>
    <col min="1" max="1" width="3.85546875" style="12" customWidth="1"/>
    <col min="2" max="2" width="44.42578125" style="12" customWidth="1"/>
    <col min="3" max="3" width="15.42578125" style="12" customWidth="1"/>
    <col min="4" max="4" width="18" style="15" customWidth="1"/>
    <col min="5" max="5" width="20.5703125" style="12" customWidth="1"/>
    <col min="6" max="6" width="15.42578125" style="12" customWidth="1"/>
    <col min="7" max="7" width="17.42578125" style="12" customWidth="1"/>
    <col min="8" max="8" width="19.140625" style="12" customWidth="1"/>
    <col min="9" max="16384" width="9.140625" style="12"/>
  </cols>
  <sheetData>
    <row r="2" spans="1:8" ht="45" customHeight="1" x14ac:dyDescent="0.25">
      <c r="A2" s="619" t="s">
        <v>1350</v>
      </c>
      <c r="B2" s="619"/>
      <c r="C2" s="619"/>
      <c r="D2" s="619"/>
    </row>
    <row r="3" spans="1:8" s="17" customFormat="1" ht="63" x14ac:dyDescent="0.25">
      <c r="A3" s="21" t="s">
        <v>885</v>
      </c>
      <c r="B3" s="618" t="s">
        <v>1346</v>
      </c>
      <c r="C3" s="618"/>
      <c r="D3" s="21" t="s">
        <v>1347</v>
      </c>
      <c r="E3" s="56" t="s">
        <v>1339</v>
      </c>
      <c r="F3" s="275" t="s">
        <v>1336</v>
      </c>
      <c r="G3" s="32" t="s">
        <v>1348</v>
      </c>
      <c r="H3" s="56" t="s">
        <v>1337</v>
      </c>
    </row>
    <row r="4" spans="1:8" x14ac:dyDescent="0.25">
      <c r="A4" s="5">
        <v>1</v>
      </c>
      <c r="B4" s="4"/>
      <c r="C4" s="5"/>
      <c r="D4" s="18"/>
      <c r="E4" s="33"/>
      <c r="F4" s="33"/>
      <c r="G4" s="33"/>
      <c r="H4" s="33"/>
    </row>
    <row r="5" spans="1:8" s="16" customFormat="1" ht="14.25" customHeight="1" x14ac:dyDescent="0.25">
      <c r="A5" s="22"/>
      <c r="B5" s="22" t="s">
        <v>1349</v>
      </c>
      <c r="C5" s="21"/>
      <c r="D5" s="23"/>
      <c r="E5" s="34"/>
      <c r="F5" s="34"/>
      <c r="G5" s="34"/>
      <c r="H5" s="34"/>
    </row>
  </sheetData>
  <mergeCells count="2">
    <mergeCell ref="A2:D2"/>
    <mergeCell ref="B3:C3"/>
  </mergeCells>
  <conditionalFormatting sqref="D4">
    <cfRule type="cellIs" dxfId="1" priority="3" operator="lessThan">
      <formula>0</formula>
    </cfRule>
  </conditionalFormatting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view="pageBreakPreview" zoomScale="110" zoomScaleSheetLayoutView="110" workbookViewId="0">
      <selection sqref="A1:G1"/>
    </sheetView>
  </sheetViews>
  <sheetFormatPr defaultRowHeight="15" x14ac:dyDescent="0.25"/>
  <cols>
    <col min="1" max="1" width="16.28515625" customWidth="1"/>
    <col min="2" max="2" width="34" customWidth="1"/>
    <col min="3" max="3" width="26.7109375" customWidth="1"/>
    <col min="4" max="5" width="17.5703125" customWidth="1"/>
    <col min="6" max="6" width="27.5703125" customWidth="1"/>
    <col min="7" max="7" width="26.85546875" customWidth="1"/>
  </cols>
  <sheetData>
    <row r="1" spans="1:7" ht="15.75" customHeight="1" x14ac:dyDescent="0.25">
      <c r="A1" s="629" t="s">
        <v>2647</v>
      </c>
      <c r="B1" s="629"/>
      <c r="C1" s="629"/>
      <c r="D1" s="629"/>
      <c r="E1" s="629"/>
      <c r="F1" s="629"/>
      <c r="G1" s="629"/>
    </row>
    <row r="2" spans="1:7" ht="31.5" x14ac:dyDescent="0.25">
      <c r="A2" s="87" t="s">
        <v>885</v>
      </c>
      <c r="B2" s="628" t="s">
        <v>1338</v>
      </c>
      <c r="C2" s="628"/>
      <c r="D2" s="56" t="s">
        <v>1339</v>
      </c>
      <c r="E2" s="56" t="s">
        <v>1340</v>
      </c>
      <c r="F2" s="56" t="s">
        <v>1335</v>
      </c>
      <c r="G2" s="56" t="s">
        <v>1337</v>
      </c>
    </row>
    <row r="3" spans="1:7" ht="48.75" customHeight="1" x14ac:dyDescent="0.25">
      <c r="A3" s="38">
        <v>1</v>
      </c>
      <c r="B3" s="630" t="s">
        <v>1341</v>
      </c>
      <c r="C3" s="630"/>
      <c r="D3" s="5">
        <v>1965</v>
      </c>
      <c r="E3" s="5" t="s">
        <v>24</v>
      </c>
      <c r="F3" s="625" t="s">
        <v>1345</v>
      </c>
      <c r="G3" s="622" t="s">
        <v>1104</v>
      </c>
    </row>
    <row r="4" spans="1:7" ht="79.5" customHeight="1" x14ac:dyDescent="0.25">
      <c r="A4" s="38">
        <v>2</v>
      </c>
      <c r="B4" s="630" t="s">
        <v>1342</v>
      </c>
      <c r="C4" s="630"/>
      <c r="D4" s="5">
        <v>1984</v>
      </c>
      <c r="E4" s="5" t="s">
        <v>24</v>
      </c>
      <c r="F4" s="626"/>
      <c r="G4" s="623"/>
    </row>
    <row r="5" spans="1:7" ht="54.75" customHeight="1" x14ac:dyDescent="0.25">
      <c r="A5" s="38">
        <v>3</v>
      </c>
      <c r="B5" s="630" t="s">
        <v>1343</v>
      </c>
      <c r="C5" s="630"/>
      <c r="D5" s="5">
        <v>1978</v>
      </c>
      <c r="E5" s="5" t="s">
        <v>25</v>
      </c>
      <c r="F5" s="627"/>
      <c r="G5" s="623"/>
    </row>
    <row r="6" spans="1:7" ht="151.5" customHeight="1" x14ac:dyDescent="0.25">
      <c r="A6" s="525">
        <v>4</v>
      </c>
      <c r="B6" s="620" t="s">
        <v>1344</v>
      </c>
      <c r="C6" s="621"/>
      <c r="D6" s="526">
        <v>2017</v>
      </c>
      <c r="E6" s="527" t="s">
        <v>34</v>
      </c>
      <c r="F6" s="625" t="s">
        <v>1345</v>
      </c>
      <c r="G6" s="624"/>
    </row>
    <row r="7" spans="1:7" x14ac:dyDescent="0.25">
      <c r="F7" s="626"/>
    </row>
    <row r="8" spans="1:7" x14ac:dyDescent="0.25">
      <c r="F8" s="627"/>
    </row>
  </sheetData>
  <mergeCells count="9">
    <mergeCell ref="B6:C6"/>
    <mergeCell ref="G3:G6"/>
    <mergeCell ref="F3:F5"/>
    <mergeCell ref="B2:C2"/>
    <mergeCell ref="A1:G1"/>
    <mergeCell ref="B3:C3"/>
    <mergeCell ref="B4:C4"/>
    <mergeCell ref="B5:C5"/>
    <mergeCell ref="F6:F8"/>
  </mergeCells>
  <conditionalFormatting sqref="D3:D4 E3:E5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view="pageBreakPreview" zoomScale="110" zoomScaleSheetLayoutView="110" workbookViewId="0">
      <selection activeCell="A2" sqref="A2:G2"/>
    </sheetView>
  </sheetViews>
  <sheetFormatPr defaultRowHeight="15" x14ac:dyDescent="0.25"/>
  <cols>
    <col min="1" max="1" width="9.28515625" customWidth="1"/>
    <col min="3" max="3" width="27.140625" customWidth="1"/>
    <col min="4" max="5" width="15.85546875" customWidth="1"/>
    <col min="6" max="6" width="36.5703125" customWidth="1"/>
    <col min="7" max="7" width="24" customWidth="1"/>
  </cols>
  <sheetData>
    <row r="2" spans="1:7" ht="15.75" x14ac:dyDescent="0.25">
      <c r="A2" s="629" t="s">
        <v>2648</v>
      </c>
      <c r="B2" s="629"/>
      <c r="C2" s="629"/>
      <c r="D2" s="629"/>
      <c r="E2" s="629"/>
      <c r="F2" s="629"/>
      <c r="G2" s="629"/>
    </row>
    <row r="3" spans="1:7" ht="31.5" x14ac:dyDescent="0.25">
      <c r="A3" s="87" t="s">
        <v>885</v>
      </c>
      <c r="B3" s="628" t="s">
        <v>1338</v>
      </c>
      <c r="C3" s="628"/>
      <c r="D3" s="56" t="s">
        <v>1339</v>
      </c>
      <c r="E3" s="56" t="s">
        <v>1340</v>
      </c>
      <c r="F3" s="56" t="s">
        <v>1335</v>
      </c>
      <c r="G3" s="56" t="s">
        <v>1337</v>
      </c>
    </row>
    <row r="4" spans="1:7" ht="86.25" customHeight="1" x14ac:dyDescent="0.25">
      <c r="A4" s="326"/>
      <c r="B4" s="631"/>
      <c r="C4" s="632"/>
      <c r="D4" s="327"/>
      <c r="E4" s="327"/>
      <c r="F4" s="340"/>
      <c r="G4" s="339"/>
    </row>
  </sheetData>
  <mergeCells count="3">
    <mergeCell ref="B4:C4"/>
    <mergeCell ref="A2:G2"/>
    <mergeCell ref="B3:C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sqref="A1:F1"/>
    </sheetView>
  </sheetViews>
  <sheetFormatPr defaultRowHeight="15" x14ac:dyDescent="0.25"/>
  <cols>
    <col min="1" max="1" width="15.7109375" customWidth="1"/>
    <col min="2" max="2" width="14.140625" customWidth="1"/>
    <col min="3" max="3" width="23.5703125" customWidth="1"/>
    <col min="4" max="4" width="41.28515625" customWidth="1"/>
    <col min="5" max="5" width="29.140625" customWidth="1"/>
    <col min="6" max="6" width="38.5703125" customWidth="1"/>
    <col min="7" max="7" width="14" customWidth="1"/>
  </cols>
  <sheetData>
    <row r="1" spans="1:6" ht="15.75" x14ac:dyDescent="0.25">
      <c r="A1" s="617" t="s">
        <v>2649</v>
      </c>
      <c r="B1" s="617"/>
      <c r="C1" s="617"/>
      <c r="D1" s="617"/>
      <c r="E1" s="617"/>
      <c r="F1" s="617"/>
    </row>
    <row r="2" spans="1:6" ht="15.75" x14ac:dyDescent="0.25">
      <c r="A2" s="102"/>
      <c r="B2" s="102"/>
      <c r="C2" s="102"/>
      <c r="D2" s="102"/>
      <c r="E2" s="102"/>
      <c r="F2" s="102"/>
    </row>
    <row r="3" spans="1:6" ht="47.25" x14ac:dyDescent="0.25">
      <c r="A3" s="274" t="s">
        <v>1283</v>
      </c>
      <c r="B3" s="276" t="s">
        <v>9</v>
      </c>
      <c r="C3" s="274" t="s">
        <v>1334</v>
      </c>
      <c r="D3" s="275" t="s">
        <v>1335</v>
      </c>
      <c r="E3" s="275" t="s">
        <v>1336</v>
      </c>
      <c r="F3" s="275" t="s">
        <v>1337</v>
      </c>
    </row>
    <row r="4" spans="1:6" ht="66" customHeight="1" x14ac:dyDescent="0.25">
      <c r="A4" s="387"/>
      <c r="B4" s="185"/>
      <c r="C4" s="185"/>
      <c r="D4" s="442"/>
      <c r="E4" s="442"/>
      <c r="F4" s="442"/>
    </row>
    <row r="5" spans="1:6" ht="67.5" customHeight="1" x14ac:dyDescent="0.25">
      <c r="A5" s="387"/>
      <c r="B5" s="185"/>
      <c r="C5" s="415"/>
      <c r="D5" s="442"/>
      <c r="E5" s="442"/>
      <c r="F5" s="442"/>
    </row>
    <row r="6" spans="1:6" ht="63" customHeight="1" x14ac:dyDescent="0.25">
      <c r="A6" s="387"/>
      <c r="B6" s="185"/>
      <c r="C6" s="185"/>
      <c r="D6" s="442"/>
      <c r="E6" s="442"/>
      <c r="F6" s="442"/>
    </row>
    <row r="7" spans="1:6" ht="61.5" customHeight="1" x14ac:dyDescent="0.25">
      <c r="A7" s="387"/>
      <c r="B7" s="415"/>
      <c r="C7" s="419"/>
      <c r="D7" s="442"/>
      <c r="E7" s="442"/>
      <c r="F7" s="442"/>
    </row>
    <row r="8" spans="1:6" ht="65.25" customHeight="1" x14ac:dyDescent="0.25">
      <c r="A8" s="387"/>
      <c r="B8" s="415"/>
      <c r="C8" s="419"/>
      <c r="D8" s="442"/>
      <c r="E8" s="442"/>
      <c r="F8" s="442"/>
    </row>
    <row r="9" spans="1:6" ht="69" customHeight="1" x14ac:dyDescent="0.25">
      <c r="A9" s="387"/>
      <c r="B9" s="415"/>
      <c r="C9" s="419"/>
      <c r="D9" s="442"/>
      <c r="E9" s="442"/>
      <c r="F9" s="442"/>
    </row>
    <row r="10" spans="1:6" ht="66" customHeight="1" x14ac:dyDescent="0.25">
      <c r="A10" s="387"/>
      <c r="B10" s="415"/>
      <c r="C10" s="419"/>
      <c r="D10" s="442"/>
      <c r="E10" s="442"/>
      <c r="F10" s="442"/>
    </row>
    <row r="11" spans="1:6" ht="63" customHeight="1" x14ac:dyDescent="0.25">
      <c r="A11" s="387"/>
      <c r="B11" s="415"/>
      <c r="C11" s="419"/>
      <c r="D11" s="442"/>
      <c r="E11" s="442"/>
      <c r="F11" s="442"/>
    </row>
    <row r="12" spans="1:6" ht="15.75" x14ac:dyDescent="0.25">
      <c r="A12" s="387"/>
      <c r="B12" s="415"/>
      <c r="C12" s="419"/>
      <c r="D12" s="442"/>
      <c r="E12" s="442"/>
      <c r="F12" s="442"/>
    </row>
    <row r="13" spans="1:6" ht="15.75" x14ac:dyDescent="0.25">
      <c r="A13" s="388"/>
      <c r="B13" s="415"/>
      <c r="C13" s="419"/>
      <c r="D13" s="442"/>
      <c r="E13" s="442"/>
      <c r="F13" s="442"/>
    </row>
    <row r="14" spans="1:6" ht="15.75" x14ac:dyDescent="0.25">
      <c r="A14" s="388"/>
      <c r="B14" s="415"/>
      <c r="C14" s="419"/>
      <c r="D14" s="442"/>
      <c r="E14" s="442"/>
      <c r="F14" s="442"/>
    </row>
    <row r="15" spans="1:6" ht="15.75" x14ac:dyDescent="0.25">
      <c r="A15" s="388"/>
      <c r="B15" s="415"/>
      <c r="C15" s="419"/>
      <c r="D15" s="442"/>
      <c r="E15" s="442"/>
      <c r="F15" s="442"/>
    </row>
    <row r="16" spans="1:6" ht="15.75" x14ac:dyDescent="0.25">
      <c r="A16" s="388"/>
      <c r="B16" s="415"/>
      <c r="C16" s="419"/>
      <c r="D16" s="442"/>
      <c r="E16" s="442"/>
      <c r="F16" s="442"/>
    </row>
    <row r="17" spans="1:6" ht="15.75" x14ac:dyDescent="0.25">
      <c r="A17" s="388"/>
      <c r="B17" s="415"/>
      <c r="C17" s="419"/>
      <c r="D17" s="442"/>
      <c r="E17" s="442"/>
      <c r="F17" s="442"/>
    </row>
    <row r="18" spans="1:6" ht="15.75" x14ac:dyDescent="0.25">
      <c r="A18" s="388"/>
      <c r="B18" s="415"/>
      <c r="C18" s="419"/>
      <c r="D18" s="442"/>
      <c r="E18" s="442"/>
      <c r="F18" s="442"/>
    </row>
    <row r="19" spans="1:6" ht="15.75" x14ac:dyDescent="0.25">
      <c r="A19" s="388"/>
      <c r="B19" s="415"/>
      <c r="C19" s="419"/>
      <c r="D19" s="442"/>
      <c r="E19" s="442"/>
      <c r="F19" s="442"/>
    </row>
    <row r="20" spans="1:6" ht="15.75" x14ac:dyDescent="0.25">
      <c r="A20" s="388"/>
      <c r="B20" s="415"/>
      <c r="C20" s="419"/>
      <c r="D20" s="442"/>
      <c r="E20" s="442"/>
      <c r="F20" s="442"/>
    </row>
    <row r="21" spans="1:6" ht="15.75" x14ac:dyDescent="0.25">
      <c r="A21" s="388"/>
      <c r="B21" s="415"/>
      <c r="C21" s="419"/>
      <c r="D21" s="442"/>
      <c r="E21" s="442"/>
      <c r="F21" s="442"/>
    </row>
    <row r="22" spans="1:6" ht="15.75" x14ac:dyDescent="0.25">
      <c r="A22" s="388"/>
      <c r="B22" s="415"/>
      <c r="C22" s="419"/>
      <c r="D22" s="442"/>
      <c r="E22" s="442"/>
      <c r="F22" s="442"/>
    </row>
    <row r="23" spans="1:6" ht="15.75" x14ac:dyDescent="0.25">
      <c r="A23" s="388"/>
      <c r="B23" s="415"/>
      <c r="C23" s="419"/>
      <c r="D23" s="442"/>
      <c r="E23" s="442"/>
      <c r="F23" s="442"/>
    </row>
    <row r="24" spans="1:6" ht="15.75" x14ac:dyDescent="0.25">
      <c r="A24" s="388"/>
      <c r="B24" s="415"/>
      <c r="C24" s="419"/>
      <c r="D24" s="442"/>
      <c r="E24" s="442"/>
      <c r="F24" s="442"/>
    </row>
    <row r="25" spans="1:6" ht="15.75" x14ac:dyDescent="0.25">
      <c r="A25" s="388"/>
      <c r="B25" s="415"/>
      <c r="C25" s="419"/>
      <c r="D25" s="442"/>
      <c r="E25" s="442"/>
      <c r="F25" s="442"/>
    </row>
    <row r="26" spans="1:6" ht="15.75" x14ac:dyDescent="0.25">
      <c r="A26" s="388"/>
      <c r="B26" s="415"/>
      <c r="C26" s="419"/>
      <c r="D26" s="442"/>
      <c r="E26" s="442"/>
      <c r="F26" s="442"/>
    </row>
    <row r="27" spans="1:6" ht="15.75" x14ac:dyDescent="0.25">
      <c r="A27" s="388"/>
      <c r="B27" s="415"/>
      <c r="C27" s="419"/>
      <c r="D27" s="442"/>
      <c r="E27" s="442"/>
      <c r="F27" s="442"/>
    </row>
    <row r="28" spans="1:6" ht="15.75" x14ac:dyDescent="0.25">
      <c r="A28" s="388"/>
      <c r="B28" s="415"/>
      <c r="C28" s="419"/>
      <c r="D28" s="442"/>
      <c r="E28" s="442"/>
      <c r="F28" s="442"/>
    </row>
    <row r="29" spans="1:6" ht="15.75" x14ac:dyDescent="0.25">
      <c r="A29" s="388"/>
      <c r="B29" s="415"/>
      <c r="C29" s="419"/>
      <c r="D29" s="442"/>
      <c r="E29" s="442"/>
      <c r="F29" s="442"/>
    </row>
    <row r="30" spans="1:6" ht="15.75" x14ac:dyDescent="0.25">
      <c r="A30" s="388"/>
      <c r="B30" s="415"/>
      <c r="C30" s="419"/>
      <c r="D30" s="442"/>
      <c r="E30" s="442"/>
      <c r="F30" s="442"/>
    </row>
    <row r="31" spans="1:6" ht="15.75" x14ac:dyDescent="0.25">
      <c r="A31" s="388"/>
      <c r="B31" s="415"/>
      <c r="C31" s="419"/>
      <c r="D31" s="442"/>
      <c r="E31" s="442"/>
      <c r="F31" s="442"/>
    </row>
    <row r="32" spans="1:6" ht="15.75" x14ac:dyDescent="0.25">
      <c r="A32" s="388"/>
      <c r="B32" s="415"/>
      <c r="C32" s="419"/>
      <c r="D32" s="442"/>
      <c r="E32" s="442"/>
      <c r="F32" s="442"/>
    </row>
    <row r="33" spans="1:6" ht="15.75" x14ac:dyDescent="0.25">
      <c r="A33" s="388"/>
      <c r="B33" s="415"/>
      <c r="C33" s="419"/>
      <c r="D33" s="442"/>
      <c r="E33" s="442"/>
      <c r="F33" s="442"/>
    </row>
    <row r="34" spans="1:6" ht="15.75" x14ac:dyDescent="0.25">
      <c r="A34" s="388"/>
      <c r="B34" s="415"/>
      <c r="C34" s="419"/>
      <c r="D34" s="442"/>
      <c r="E34" s="442"/>
      <c r="F34" s="442"/>
    </row>
    <row r="35" spans="1:6" ht="15.75" x14ac:dyDescent="0.25">
      <c r="A35" s="388"/>
      <c r="B35" s="415"/>
      <c r="C35" s="419"/>
      <c r="D35" s="442"/>
      <c r="E35" s="442"/>
      <c r="F35" s="442"/>
    </row>
    <row r="36" spans="1:6" ht="15.75" x14ac:dyDescent="0.25">
      <c r="A36" s="388"/>
      <c r="B36" s="415"/>
      <c r="C36" s="419"/>
      <c r="D36" s="442"/>
      <c r="E36" s="442"/>
      <c r="F36" s="442"/>
    </row>
    <row r="37" spans="1:6" ht="15.75" x14ac:dyDescent="0.25">
      <c r="A37" s="388"/>
      <c r="B37" s="415"/>
      <c r="C37" s="419"/>
      <c r="D37" s="442"/>
      <c r="E37" s="442"/>
      <c r="F37" s="442"/>
    </row>
    <row r="38" spans="1:6" ht="15.75" x14ac:dyDescent="0.25">
      <c r="A38" s="388"/>
      <c r="B38" s="415"/>
      <c r="C38" s="419"/>
      <c r="D38" s="442"/>
      <c r="E38" s="442"/>
      <c r="F38" s="442"/>
    </row>
    <row r="39" spans="1:6" ht="15.75" x14ac:dyDescent="0.25">
      <c r="A39" s="388"/>
      <c r="B39" s="415"/>
      <c r="C39" s="419"/>
      <c r="D39" s="442"/>
      <c r="E39" s="442"/>
      <c r="F39" s="442"/>
    </row>
    <row r="40" spans="1:6" ht="15.75" x14ac:dyDescent="0.25">
      <c r="A40" s="388"/>
      <c r="B40" s="415"/>
      <c r="C40" s="419"/>
      <c r="D40" s="442"/>
      <c r="E40" s="442"/>
      <c r="F40" s="442"/>
    </row>
    <row r="41" spans="1:6" ht="15.75" x14ac:dyDescent="0.25">
      <c r="A41" s="388"/>
      <c r="B41" s="415"/>
      <c r="C41" s="419"/>
      <c r="D41" s="442"/>
      <c r="E41" s="442"/>
      <c r="F41" s="442"/>
    </row>
    <row r="42" spans="1:6" ht="15.75" x14ac:dyDescent="0.25">
      <c r="A42" s="388"/>
      <c r="B42" s="415"/>
      <c r="C42" s="419"/>
      <c r="D42" s="442"/>
      <c r="E42" s="442"/>
      <c r="F42" s="442"/>
    </row>
    <row r="43" spans="1:6" ht="15.75" x14ac:dyDescent="0.25">
      <c r="A43" s="388"/>
      <c r="B43" s="415"/>
      <c r="C43" s="419"/>
      <c r="D43" s="442"/>
      <c r="E43" s="442"/>
      <c r="F43" s="442"/>
    </row>
    <row r="44" spans="1:6" ht="15.75" x14ac:dyDescent="0.25">
      <c r="A44" s="388"/>
      <c r="B44" s="415"/>
      <c r="C44" s="419"/>
      <c r="D44" s="442"/>
      <c r="E44" s="442"/>
      <c r="F44" s="442"/>
    </row>
    <row r="45" spans="1:6" ht="15.75" x14ac:dyDescent="0.25">
      <c r="A45" s="388"/>
      <c r="B45" s="415"/>
      <c r="C45" s="419"/>
      <c r="D45" s="442"/>
      <c r="E45" s="442"/>
      <c r="F45" s="442"/>
    </row>
    <row r="46" spans="1:6" ht="15.75" x14ac:dyDescent="0.25">
      <c r="A46" s="388"/>
      <c r="B46" s="415"/>
      <c r="C46" s="419"/>
      <c r="D46" s="442"/>
      <c r="E46" s="442"/>
      <c r="F46" s="442"/>
    </row>
    <row r="47" spans="1:6" ht="15.75" x14ac:dyDescent="0.25">
      <c r="A47" s="388"/>
      <c r="B47" s="415"/>
      <c r="C47" s="419"/>
      <c r="D47" s="442"/>
      <c r="E47" s="442"/>
      <c r="F47" s="442"/>
    </row>
    <row r="48" spans="1:6" ht="15.75" x14ac:dyDescent="0.25">
      <c r="A48" s="388"/>
      <c r="B48" s="415"/>
      <c r="C48" s="419"/>
      <c r="D48" s="442"/>
      <c r="E48" s="442"/>
      <c r="F48" s="442"/>
    </row>
    <row r="49" spans="1:6" ht="15.75" x14ac:dyDescent="0.25">
      <c r="A49" s="388"/>
      <c r="B49" s="415"/>
      <c r="C49" s="419"/>
      <c r="D49" s="442"/>
      <c r="E49" s="442"/>
      <c r="F49" s="442"/>
    </row>
    <row r="50" spans="1:6" ht="15.75" x14ac:dyDescent="0.25">
      <c r="A50" s="388"/>
      <c r="B50" s="415"/>
      <c r="C50" s="419"/>
      <c r="D50" s="442"/>
      <c r="E50" s="442"/>
      <c r="F50" s="442"/>
    </row>
    <row r="51" spans="1:6" ht="15.75" x14ac:dyDescent="0.25">
      <c r="A51" s="388"/>
      <c r="B51" s="415"/>
      <c r="C51" s="419"/>
      <c r="D51" s="442"/>
      <c r="E51" s="442"/>
      <c r="F51" s="442"/>
    </row>
    <row r="52" spans="1:6" ht="15.75" x14ac:dyDescent="0.25">
      <c r="A52" s="388"/>
      <c r="B52" s="415"/>
      <c r="C52" s="419"/>
      <c r="D52" s="442"/>
      <c r="E52" s="442"/>
      <c r="F52" s="442"/>
    </row>
    <row r="53" spans="1:6" ht="15.75" x14ac:dyDescent="0.25">
      <c r="A53" s="388"/>
      <c r="B53" s="415"/>
      <c r="C53" s="419"/>
      <c r="D53" s="442"/>
      <c r="E53" s="442"/>
      <c r="F53" s="442"/>
    </row>
    <row r="54" spans="1:6" ht="15.75" x14ac:dyDescent="0.25">
      <c r="A54" s="388"/>
      <c r="B54" s="415"/>
      <c r="C54" s="419"/>
      <c r="D54" s="442"/>
      <c r="E54" s="442"/>
      <c r="F54" s="442"/>
    </row>
    <row r="55" spans="1:6" ht="15.75" x14ac:dyDescent="0.25">
      <c r="A55" s="388"/>
      <c r="B55" s="415"/>
      <c r="C55" s="419"/>
      <c r="D55" s="442"/>
      <c r="E55" s="442"/>
      <c r="F55" s="442"/>
    </row>
    <row r="56" spans="1:6" ht="15.75" x14ac:dyDescent="0.25">
      <c r="A56" s="388"/>
      <c r="B56" s="415"/>
      <c r="C56" s="419"/>
      <c r="D56" s="442"/>
      <c r="E56" s="442"/>
      <c r="F56" s="442"/>
    </row>
    <row r="57" spans="1:6" ht="15.75" x14ac:dyDescent="0.25">
      <c r="A57" s="388"/>
      <c r="B57" s="415"/>
      <c r="C57" s="419"/>
      <c r="D57" s="442"/>
      <c r="E57" s="442"/>
      <c r="F57" s="442"/>
    </row>
    <row r="58" spans="1:6" ht="15.75" x14ac:dyDescent="0.25">
      <c r="A58" s="388"/>
      <c r="B58" s="415"/>
      <c r="C58" s="419"/>
      <c r="D58" s="442"/>
      <c r="E58" s="442"/>
      <c r="F58" s="442"/>
    </row>
    <row r="59" spans="1:6" ht="15.75" x14ac:dyDescent="0.25">
      <c r="A59" s="388"/>
      <c r="B59" s="415"/>
      <c r="C59" s="419"/>
      <c r="D59" s="442"/>
      <c r="E59" s="442"/>
      <c r="F59" s="442"/>
    </row>
    <row r="60" spans="1:6" ht="15.75" x14ac:dyDescent="0.25">
      <c r="A60" s="388"/>
      <c r="B60" s="415"/>
      <c r="C60" s="419"/>
      <c r="D60" s="442"/>
      <c r="E60" s="442"/>
      <c r="F60" s="442"/>
    </row>
    <row r="61" spans="1:6" ht="15.75" x14ac:dyDescent="0.25">
      <c r="A61" s="388"/>
      <c r="B61" s="415"/>
      <c r="C61" s="419"/>
      <c r="D61" s="442"/>
      <c r="E61" s="442"/>
      <c r="F61" s="442"/>
    </row>
    <row r="62" spans="1:6" ht="15.75" x14ac:dyDescent="0.25">
      <c r="A62" s="388"/>
      <c r="B62" s="415"/>
      <c r="C62" s="419"/>
      <c r="D62" s="442"/>
      <c r="E62" s="442"/>
      <c r="F62" s="442"/>
    </row>
    <row r="63" spans="1:6" ht="15.75" x14ac:dyDescent="0.25">
      <c r="A63" s="388"/>
      <c r="B63" s="415"/>
      <c r="C63" s="419"/>
      <c r="D63" s="442"/>
      <c r="E63" s="442"/>
      <c r="F63" s="442"/>
    </row>
    <row r="64" spans="1:6" ht="15.75" x14ac:dyDescent="0.25">
      <c r="A64" s="388"/>
      <c r="B64" s="415"/>
      <c r="C64" s="419"/>
      <c r="D64" s="442"/>
      <c r="E64" s="442"/>
      <c r="F64" s="442"/>
    </row>
    <row r="65" spans="1:6" ht="15.75" x14ac:dyDescent="0.25">
      <c r="A65" s="388"/>
      <c r="B65" s="415"/>
      <c r="C65" s="419"/>
      <c r="D65" s="442"/>
      <c r="E65" s="442"/>
      <c r="F65" s="442"/>
    </row>
    <row r="66" spans="1:6" ht="15.75" x14ac:dyDescent="0.25">
      <c r="A66" s="388"/>
      <c r="B66" s="415"/>
      <c r="C66" s="419"/>
      <c r="D66" s="442"/>
      <c r="E66" s="442"/>
      <c r="F66" s="442"/>
    </row>
    <row r="67" spans="1:6" ht="15.75" x14ac:dyDescent="0.25">
      <c r="A67" s="388"/>
      <c r="B67" s="415"/>
      <c r="C67" s="419"/>
      <c r="D67" s="442"/>
      <c r="E67" s="442"/>
      <c r="F67" s="442"/>
    </row>
    <row r="68" spans="1:6" ht="15.75" x14ac:dyDescent="0.25">
      <c r="A68" s="388"/>
      <c r="B68" s="415"/>
      <c r="C68" s="419"/>
      <c r="D68" s="442"/>
      <c r="E68" s="442"/>
      <c r="F68" s="442"/>
    </row>
    <row r="69" spans="1:6" ht="15.75" x14ac:dyDescent="0.25">
      <c r="A69" s="388"/>
      <c r="B69" s="415"/>
      <c r="C69" s="419"/>
      <c r="D69" s="442"/>
      <c r="E69" s="442"/>
      <c r="F69" s="442"/>
    </row>
    <row r="70" spans="1:6" ht="15.75" x14ac:dyDescent="0.25">
      <c r="A70" s="388"/>
      <c r="B70" s="415"/>
      <c r="C70" s="419"/>
      <c r="D70" s="442"/>
      <c r="E70" s="442"/>
      <c r="F70" s="442"/>
    </row>
    <row r="71" spans="1:6" ht="15.75" x14ac:dyDescent="0.25">
      <c r="A71" s="388"/>
      <c r="B71" s="415"/>
      <c r="C71" s="419"/>
      <c r="D71" s="442"/>
      <c r="E71" s="442"/>
      <c r="F71" s="442"/>
    </row>
    <row r="72" spans="1:6" ht="15.75" x14ac:dyDescent="0.25">
      <c r="A72" s="388"/>
      <c r="B72" s="415"/>
      <c r="C72" s="419"/>
      <c r="D72" s="442"/>
      <c r="E72" s="442"/>
      <c r="F72" s="442"/>
    </row>
    <row r="73" spans="1:6" ht="15.75" x14ac:dyDescent="0.25">
      <c r="A73" s="387"/>
      <c r="B73" s="297"/>
      <c r="C73" s="419"/>
      <c r="D73" s="442"/>
      <c r="E73" s="442"/>
      <c r="F73" s="442"/>
    </row>
    <row r="74" spans="1:6" ht="15.75" x14ac:dyDescent="0.25">
      <c r="A74" s="284"/>
      <c r="B74" s="415"/>
      <c r="C74" s="419"/>
      <c r="D74" s="442"/>
      <c r="E74" s="442"/>
      <c r="F74" s="471"/>
    </row>
    <row r="75" spans="1:6" ht="15.75" x14ac:dyDescent="0.25">
      <c r="A75" s="284"/>
      <c r="B75" s="478"/>
      <c r="C75" s="89"/>
      <c r="D75" s="442"/>
      <c r="E75" s="442"/>
      <c r="F75" s="471"/>
    </row>
    <row r="76" spans="1:6" ht="15.75" x14ac:dyDescent="0.25">
      <c r="A76" s="284"/>
      <c r="B76" s="547"/>
      <c r="C76" s="89"/>
      <c r="D76" s="442"/>
      <c r="E76" s="442"/>
      <c r="F76" s="471"/>
    </row>
    <row r="77" spans="1:6" ht="15.75" x14ac:dyDescent="0.25">
      <c r="A77" s="284"/>
      <c r="B77" s="547"/>
      <c r="C77" s="89"/>
      <c r="D77" s="442"/>
      <c r="E77" s="442"/>
      <c r="F77" s="471"/>
    </row>
    <row r="78" spans="1:6" ht="15.75" x14ac:dyDescent="0.25">
      <c r="A78" s="284"/>
      <c r="B78" s="547"/>
      <c r="C78" s="89"/>
      <c r="D78" s="442"/>
      <c r="E78" s="442"/>
      <c r="F78" s="471"/>
    </row>
    <row r="79" spans="1:6" ht="15.75" x14ac:dyDescent="0.25">
      <c r="A79" s="284"/>
      <c r="B79" s="547"/>
      <c r="C79" s="89"/>
      <c r="D79" s="442"/>
      <c r="E79" s="442"/>
      <c r="F79" s="471"/>
    </row>
    <row r="80" spans="1:6" ht="15.75" x14ac:dyDescent="0.25">
      <c r="A80" s="284"/>
      <c r="B80" s="547"/>
      <c r="C80" s="89"/>
      <c r="D80" s="442"/>
      <c r="E80" s="442"/>
      <c r="F80" s="471"/>
    </row>
    <row r="81" spans="1:6" ht="15.75" x14ac:dyDescent="0.25">
      <c r="A81" s="284"/>
      <c r="B81" s="547"/>
      <c r="C81" s="89"/>
      <c r="D81" s="442"/>
      <c r="E81" s="442"/>
      <c r="F81" s="471"/>
    </row>
    <row r="82" spans="1:6" ht="15.75" x14ac:dyDescent="0.25">
      <c r="A82" s="284"/>
      <c r="B82" s="547"/>
      <c r="C82" s="89"/>
      <c r="D82" s="442"/>
      <c r="E82" s="442"/>
      <c r="F82" s="471"/>
    </row>
    <row r="83" spans="1:6" ht="15.75" x14ac:dyDescent="0.25">
      <c r="A83" s="284"/>
      <c r="B83" s="547"/>
      <c r="C83" s="89"/>
      <c r="D83" s="442"/>
      <c r="E83" s="442"/>
      <c r="F83" s="471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6"/>
  <sheetViews>
    <sheetView workbookViewId="0">
      <selection activeCell="B1" sqref="B1"/>
    </sheetView>
  </sheetViews>
  <sheetFormatPr defaultRowHeight="15" x14ac:dyDescent="0.25"/>
  <cols>
    <col min="1" max="1" width="10.7109375" customWidth="1"/>
    <col min="2" max="2" width="34" customWidth="1"/>
    <col min="3" max="3" width="21.42578125" customWidth="1"/>
    <col min="4" max="4" width="22.42578125" customWidth="1"/>
    <col min="5" max="5" width="17.28515625" customWidth="1"/>
    <col min="6" max="6" width="19" customWidth="1"/>
    <col min="7" max="7" width="17.5703125" customWidth="1"/>
    <col min="8" max="8" width="29.85546875" customWidth="1"/>
    <col min="9" max="9" width="29" customWidth="1"/>
    <col min="10" max="10" width="26.140625" customWidth="1"/>
  </cols>
  <sheetData>
    <row r="1" spans="1:11" ht="16.5" thickBot="1" x14ac:dyDescent="0.3">
      <c r="B1" s="157" t="s">
        <v>2650</v>
      </c>
      <c r="C1" s="157"/>
      <c r="D1" s="157"/>
      <c r="J1" s="103"/>
    </row>
    <row r="2" spans="1:11" ht="15.75" customHeight="1" thickBot="1" x14ac:dyDescent="0.3">
      <c r="A2" s="655" t="s">
        <v>1689</v>
      </c>
      <c r="B2" s="662" t="s">
        <v>1690</v>
      </c>
      <c r="C2" s="662" t="s">
        <v>1691</v>
      </c>
      <c r="D2" s="662" t="s">
        <v>1692</v>
      </c>
      <c r="E2" s="657" t="s">
        <v>1696</v>
      </c>
      <c r="F2" s="658"/>
      <c r="G2" s="659"/>
      <c r="H2" s="660" t="s">
        <v>1694</v>
      </c>
      <c r="I2" s="662" t="s">
        <v>1695</v>
      </c>
    </row>
    <row r="3" spans="1:11" ht="36" customHeight="1" thickBot="1" x14ac:dyDescent="0.3">
      <c r="A3" s="656"/>
      <c r="B3" s="640"/>
      <c r="C3" s="640"/>
      <c r="D3" s="640"/>
      <c r="E3" s="158" t="s">
        <v>1693</v>
      </c>
      <c r="F3" s="162" t="s">
        <v>441</v>
      </c>
      <c r="G3" s="162" t="s">
        <v>442</v>
      </c>
      <c r="H3" s="661"/>
      <c r="I3" s="663"/>
    </row>
    <row r="4" spans="1:11" ht="16.5" thickBot="1" x14ac:dyDescent="0.3">
      <c r="A4" s="159">
        <v>1</v>
      </c>
      <c r="B4" s="159">
        <v>2</v>
      </c>
      <c r="C4" s="159">
        <v>3</v>
      </c>
      <c r="D4" s="159">
        <v>4</v>
      </c>
      <c r="E4" s="159">
        <v>6</v>
      </c>
      <c r="F4" s="159">
        <v>7</v>
      </c>
      <c r="G4" s="159">
        <v>8</v>
      </c>
      <c r="H4" s="161">
        <v>9</v>
      </c>
      <c r="I4" s="160">
        <v>10</v>
      </c>
    </row>
    <row r="5" spans="1:11" ht="15.75" x14ac:dyDescent="0.25">
      <c r="A5" s="638" t="s">
        <v>563</v>
      </c>
      <c r="B5" s="186" t="s">
        <v>1700</v>
      </c>
      <c r="C5" s="187"/>
      <c r="D5" s="649" t="s">
        <v>564</v>
      </c>
      <c r="E5" s="635">
        <v>690</v>
      </c>
      <c r="F5" s="187">
        <v>1000</v>
      </c>
      <c r="G5" s="187">
        <v>1000</v>
      </c>
      <c r="H5" s="633" t="s">
        <v>1697</v>
      </c>
      <c r="I5" s="635">
        <v>263</v>
      </c>
    </row>
    <row r="6" spans="1:11" ht="16.5" thickBot="1" x14ac:dyDescent="0.3">
      <c r="A6" s="639"/>
      <c r="B6" s="188" t="s">
        <v>1705</v>
      </c>
      <c r="C6" s="189">
        <v>220</v>
      </c>
      <c r="D6" s="650"/>
      <c r="E6" s="636"/>
      <c r="F6" s="190">
        <v>1600</v>
      </c>
      <c r="G6" s="190">
        <v>1000</v>
      </c>
      <c r="H6" s="648"/>
      <c r="I6" s="640"/>
    </row>
    <row r="7" spans="1:11" ht="15.75" x14ac:dyDescent="0.25">
      <c r="A7" s="638" t="s">
        <v>565</v>
      </c>
      <c r="B7" s="186" t="s">
        <v>1704</v>
      </c>
      <c r="C7" s="191"/>
      <c r="D7" s="635" t="s">
        <v>443</v>
      </c>
      <c r="E7" s="635">
        <v>510</v>
      </c>
      <c r="F7" s="635">
        <v>960</v>
      </c>
      <c r="G7" s="635">
        <v>600</v>
      </c>
      <c r="H7" s="635" t="s">
        <v>1697</v>
      </c>
      <c r="I7" s="635">
        <v>97</v>
      </c>
    </row>
    <row r="8" spans="1:11" ht="15.75" x14ac:dyDescent="0.25">
      <c r="A8" s="641"/>
      <c r="B8" s="192" t="s">
        <v>1702</v>
      </c>
      <c r="C8" s="193">
        <v>110</v>
      </c>
      <c r="D8" s="637"/>
      <c r="E8" s="637"/>
      <c r="F8" s="642"/>
      <c r="G8" s="642"/>
      <c r="H8" s="637"/>
      <c r="I8" s="637"/>
    </row>
    <row r="9" spans="1:11" ht="0.75" customHeight="1" thickBot="1" x14ac:dyDescent="0.3">
      <c r="A9" s="639"/>
      <c r="B9" s="188"/>
      <c r="C9" s="189"/>
      <c r="D9" s="636"/>
      <c r="E9" s="636"/>
      <c r="F9" s="654"/>
      <c r="G9" s="654"/>
      <c r="H9" s="636"/>
      <c r="I9" s="636"/>
    </row>
    <row r="10" spans="1:11" ht="15.75" x14ac:dyDescent="0.25">
      <c r="A10" s="638" t="s">
        <v>566</v>
      </c>
      <c r="B10" s="192" t="s">
        <v>1704</v>
      </c>
      <c r="C10" s="193"/>
      <c r="D10" s="635" t="s">
        <v>443</v>
      </c>
      <c r="E10" s="635">
        <v>510</v>
      </c>
      <c r="F10" s="194"/>
      <c r="G10" s="194"/>
      <c r="H10" s="635" t="s">
        <v>1697</v>
      </c>
      <c r="I10" s="635">
        <v>97</v>
      </c>
    </row>
    <row r="11" spans="1:11" ht="15" customHeight="1" thickBot="1" x14ac:dyDescent="0.3">
      <c r="A11" s="641"/>
      <c r="B11" s="192" t="s">
        <v>1702</v>
      </c>
      <c r="C11" s="193">
        <v>110</v>
      </c>
      <c r="D11" s="637"/>
      <c r="E11" s="637"/>
      <c r="F11" s="194">
        <v>1250</v>
      </c>
      <c r="G11" s="194">
        <v>600</v>
      </c>
      <c r="H11" s="637"/>
      <c r="I11" s="637"/>
    </row>
    <row r="12" spans="1:11" ht="16.5" hidden="1" thickBot="1" x14ac:dyDescent="0.3">
      <c r="A12" s="641"/>
      <c r="B12" s="192"/>
      <c r="C12" s="193"/>
      <c r="D12" s="637"/>
      <c r="E12" s="637"/>
      <c r="F12" s="192"/>
      <c r="G12" s="192"/>
      <c r="H12" s="637"/>
      <c r="I12" s="637"/>
    </row>
    <row r="13" spans="1:11" ht="30.75" customHeight="1" thickBot="1" x14ac:dyDescent="0.3">
      <c r="A13" s="195" t="s">
        <v>565</v>
      </c>
      <c r="B13" s="196" t="s">
        <v>1709</v>
      </c>
      <c r="C13" s="197">
        <v>110</v>
      </c>
      <c r="D13" s="197" t="s">
        <v>440</v>
      </c>
      <c r="E13" s="197">
        <v>380</v>
      </c>
      <c r="F13" s="197">
        <v>960</v>
      </c>
      <c r="G13" s="197">
        <v>600</v>
      </c>
      <c r="H13" s="198" t="s">
        <v>1698</v>
      </c>
      <c r="I13" s="197">
        <v>72</v>
      </c>
    </row>
    <row r="14" spans="1:11" ht="33.75" customHeight="1" thickBot="1" x14ac:dyDescent="0.3">
      <c r="A14" s="199" t="s">
        <v>566</v>
      </c>
      <c r="B14" s="196" t="s">
        <v>1709</v>
      </c>
      <c r="C14" s="197">
        <v>110</v>
      </c>
      <c r="D14" s="197" t="s">
        <v>756</v>
      </c>
      <c r="E14" s="200">
        <v>510</v>
      </c>
      <c r="F14" s="197">
        <v>1250</v>
      </c>
      <c r="G14" s="197">
        <v>600</v>
      </c>
      <c r="H14" s="198" t="s">
        <v>1698</v>
      </c>
      <c r="I14" s="198">
        <v>97</v>
      </c>
    </row>
    <row r="15" spans="1:11" ht="15" customHeight="1" x14ac:dyDescent="0.25">
      <c r="A15" s="641" t="s">
        <v>567</v>
      </c>
      <c r="B15" s="201" t="s">
        <v>1700</v>
      </c>
      <c r="C15" s="193"/>
      <c r="D15" s="637" t="s">
        <v>440</v>
      </c>
      <c r="E15" s="637">
        <v>380</v>
      </c>
      <c r="F15" s="307"/>
      <c r="G15" s="307"/>
      <c r="H15" s="635" t="s">
        <v>441</v>
      </c>
      <c r="I15" s="635">
        <v>72</v>
      </c>
      <c r="J15" s="308"/>
      <c r="K15" s="308"/>
    </row>
    <row r="16" spans="1:11" ht="15.75" x14ac:dyDescent="0.25">
      <c r="A16" s="641"/>
      <c r="B16" s="202" t="s">
        <v>1708</v>
      </c>
      <c r="C16" s="193">
        <v>110</v>
      </c>
      <c r="D16" s="637"/>
      <c r="E16" s="637"/>
      <c r="F16" s="309">
        <v>622</v>
      </c>
      <c r="G16" s="309">
        <v>1000</v>
      </c>
      <c r="H16" s="637"/>
      <c r="I16" s="637"/>
      <c r="J16" s="210"/>
      <c r="K16" s="210"/>
    </row>
    <row r="17" spans="1:11" ht="0.75" customHeight="1" thickBot="1" x14ac:dyDescent="0.3">
      <c r="A17" s="639"/>
      <c r="B17" s="203"/>
      <c r="C17" s="189"/>
      <c r="D17" s="636"/>
      <c r="E17" s="636"/>
      <c r="F17" s="310"/>
      <c r="G17" s="310"/>
      <c r="H17" s="636"/>
      <c r="I17" s="636"/>
      <c r="J17" s="213"/>
      <c r="K17" s="213"/>
    </row>
    <row r="18" spans="1:11" ht="15.75" x14ac:dyDescent="0.25">
      <c r="A18" s="638" t="s">
        <v>568</v>
      </c>
      <c r="B18" s="192" t="s">
        <v>1700</v>
      </c>
      <c r="C18" s="193"/>
      <c r="D18" s="635" t="s">
        <v>440</v>
      </c>
      <c r="E18" s="635">
        <v>380</v>
      </c>
      <c r="F18" s="309">
        <v>622</v>
      </c>
      <c r="G18" s="309">
        <v>1000</v>
      </c>
      <c r="H18" s="635" t="s">
        <v>441</v>
      </c>
      <c r="I18" s="635">
        <v>72</v>
      </c>
      <c r="J18" s="308"/>
      <c r="K18" s="308"/>
    </row>
    <row r="19" spans="1:11" ht="16.5" thickBot="1" x14ac:dyDescent="0.3">
      <c r="A19" s="641"/>
      <c r="B19" s="192" t="s">
        <v>1708</v>
      </c>
      <c r="C19" s="193">
        <v>110</v>
      </c>
      <c r="D19" s="637"/>
      <c r="E19" s="637"/>
      <c r="F19" s="309" t="s">
        <v>444</v>
      </c>
      <c r="G19" s="309" t="s">
        <v>444</v>
      </c>
      <c r="H19" s="640"/>
      <c r="I19" s="636"/>
      <c r="J19" s="210"/>
      <c r="K19" s="210"/>
    </row>
    <row r="20" spans="1:11" ht="36.75" customHeight="1" thickBot="1" x14ac:dyDescent="0.3">
      <c r="A20" s="204" t="s">
        <v>567</v>
      </c>
      <c r="B20" s="196" t="s">
        <v>1710</v>
      </c>
      <c r="C20" s="197">
        <v>110</v>
      </c>
      <c r="D20" s="205" t="s">
        <v>443</v>
      </c>
      <c r="E20" s="197">
        <v>510</v>
      </c>
      <c r="F20" s="311">
        <v>622</v>
      </c>
      <c r="G20" s="311">
        <v>1000</v>
      </c>
      <c r="H20" s="198" t="s">
        <v>1698</v>
      </c>
      <c r="I20" s="198">
        <v>97</v>
      </c>
      <c r="J20" s="308"/>
      <c r="K20" s="308"/>
    </row>
    <row r="21" spans="1:11" ht="33.75" customHeight="1" thickBot="1" x14ac:dyDescent="0.3">
      <c r="A21" s="204" t="s">
        <v>568</v>
      </c>
      <c r="B21" s="196" t="s">
        <v>1710</v>
      </c>
      <c r="C21" s="197">
        <v>110</v>
      </c>
      <c r="D21" s="205" t="s">
        <v>443</v>
      </c>
      <c r="E21" s="197">
        <v>510</v>
      </c>
      <c r="F21" s="311">
        <v>622</v>
      </c>
      <c r="G21" s="311">
        <v>1000</v>
      </c>
      <c r="H21" s="198" t="s">
        <v>1698</v>
      </c>
      <c r="I21" s="198">
        <v>97</v>
      </c>
      <c r="J21" s="308"/>
      <c r="K21" s="308"/>
    </row>
    <row r="22" spans="1:11" ht="30.75" customHeight="1" thickBot="1" x14ac:dyDescent="0.3">
      <c r="A22" s="204" t="s">
        <v>567</v>
      </c>
      <c r="B22" s="196" t="s">
        <v>1711</v>
      </c>
      <c r="C22" s="197">
        <v>110</v>
      </c>
      <c r="D22" s="205" t="s">
        <v>443</v>
      </c>
      <c r="E22" s="197">
        <v>510</v>
      </c>
      <c r="F22" s="311">
        <v>622</v>
      </c>
      <c r="G22" s="311">
        <v>1000</v>
      </c>
      <c r="H22" s="198" t="s">
        <v>1698</v>
      </c>
      <c r="I22" s="198">
        <v>97</v>
      </c>
      <c r="J22" s="308"/>
      <c r="K22" s="308"/>
    </row>
    <row r="23" spans="1:11" ht="33" customHeight="1" thickBot="1" x14ac:dyDescent="0.3">
      <c r="A23" s="207" t="s">
        <v>568</v>
      </c>
      <c r="B23" s="202" t="s">
        <v>1711</v>
      </c>
      <c r="C23" s="208">
        <v>110</v>
      </c>
      <c r="D23" s="209" t="s">
        <v>443</v>
      </c>
      <c r="E23" s="197">
        <v>510</v>
      </c>
      <c r="F23" s="311">
        <v>622</v>
      </c>
      <c r="G23" s="311">
        <v>1000</v>
      </c>
      <c r="H23" s="198" t="s">
        <v>1698</v>
      </c>
      <c r="I23" s="198">
        <v>97</v>
      </c>
      <c r="J23" s="308"/>
      <c r="K23" s="308"/>
    </row>
    <row r="24" spans="1:11" ht="31.5" customHeight="1" thickBot="1" x14ac:dyDescent="0.3">
      <c r="A24" s="204" t="s">
        <v>567</v>
      </c>
      <c r="B24" s="196" t="s">
        <v>1712</v>
      </c>
      <c r="C24" s="197">
        <v>110</v>
      </c>
      <c r="D24" s="205" t="s">
        <v>443</v>
      </c>
      <c r="E24" s="197">
        <v>510</v>
      </c>
      <c r="F24" s="311">
        <v>622</v>
      </c>
      <c r="G24" s="311">
        <v>1000</v>
      </c>
      <c r="H24" s="198" t="s">
        <v>1698</v>
      </c>
      <c r="I24" s="198">
        <v>97</v>
      </c>
      <c r="J24" s="308"/>
      <c r="K24" s="308"/>
    </row>
    <row r="25" spans="1:11" ht="32.25" customHeight="1" thickBot="1" x14ac:dyDescent="0.3">
      <c r="A25" s="204" t="s">
        <v>568</v>
      </c>
      <c r="B25" s="196" t="s">
        <v>1712</v>
      </c>
      <c r="C25" s="197">
        <v>110</v>
      </c>
      <c r="D25" s="205" t="s">
        <v>443</v>
      </c>
      <c r="E25" s="197">
        <v>510</v>
      </c>
      <c r="F25" s="311">
        <v>622</v>
      </c>
      <c r="G25" s="311">
        <v>1000</v>
      </c>
      <c r="H25" s="198" t="s">
        <v>1698</v>
      </c>
      <c r="I25" s="198">
        <v>97</v>
      </c>
      <c r="J25" s="308"/>
      <c r="K25" s="308"/>
    </row>
    <row r="26" spans="1:11" ht="31.5" customHeight="1" thickBot="1" x14ac:dyDescent="0.3">
      <c r="A26" s="204" t="s">
        <v>567</v>
      </c>
      <c r="B26" s="196" t="s">
        <v>1713</v>
      </c>
      <c r="C26" s="197">
        <v>110</v>
      </c>
      <c r="D26" s="205" t="s">
        <v>440</v>
      </c>
      <c r="E26" s="197">
        <v>380</v>
      </c>
      <c r="F26" s="311">
        <v>622</v>
      </c>
      <c r="G26" s="311">
        <v>1000</v>
      </c>
      <c r="H26" s="198" t="s">
        <v>1698</v>
      </c>
      <c r="I26" s="198">
        <v>72</v>
      </c>
      <c r="J26" s="308"/>
      <c r="K26" s="308"/>
    </row>
    <row r="27" spans="1:11" ht="31.5" customHeight="1" thickBot="1" x14ac:dyDescent="0.3">
      <c r="A27" s="204" t="s">
        <v>568</v>
      </c>
      <c r="B27" s="196" t="s">
        <v>1713</v>
      </c>
      <c r="C27" s="197">
        <v>110</v>
      </c>
      <c r="D27" s="205" t="s">
        <v>440</v>
      </c>
      <c r="E27" s="197">
        <v>380</v>
      </c>
      <c r="F27" s="311">
        <v>622</v>
      </c>
      <c r="G27" s="311">
        <v>1000</v>
      </c>
      <c r="H27" s="198" t="s">
        <v>1698</v>
      </c>
      <c r="I27" s="198">
        <v>72</v>
      </c>
      <c r="J27" s="308"/>
      <c r="K27" s="308"/>
    </row>
    <row r="28" spans="1:11" ht="15.75" customHeight="1" x14ac:dyDescent="0.25">
      <c r="A28" s="641" t="s">
        <v>569</v>
      </c>
      <c r="B28" s="192" t="s">
        <v>1704</v>
      </c>
      <c r="C28" s="208"/>
      <c r="D28" s="637" t="s">
        <v>443</v>
      </c>
      <c r="E28" s="637">
        <v>510</v>
      </c>
      <c r="F28" s="194">
        <v>1000</v>
      </c>
      <c r="G28" s="194">
        <v>600</v>
      </c>
      <c r="H28" s="194" t="s">
        <v>1697</v>
      </c>
      <c r="I28" s="301"/>
      <c r="J28" s="210"/>
      <c r="K28" s="210"/>
    </row>
    <row r="29" spans="1:11" ht="16.5" thickBot="1" x14ac:dyDescent="0.3">
      <c r="A29" s="639"/>
      <c r="B29" s="188" t="s">
        <v>1701</v>
      </c>
      <c r="C29" s="200">
        <v>110</v>
      </c>
      <c r="D29" s="636"/>
      <c r="E29" s="636"/>
      <c r="F29" s="312">
        <v>605</v>
      </c>
      <c r="G29" s="312">
        <v>1000</v>
      </c>
      <c r="H29" s="190"/>
      <c r="I29" s="302">
        <v>97</v>
      </c>
      <c r="J29" s="308"/>
      <c r="K29" s="308"/>
    </row>
    <row r="30" spans="1:11" ht="15.75" customHeight="1" x14ac:dyDescent="0.25">
      <c r="A30" s="638" t="s">
        <v>570</v>
      </c>
      <c r="B30" s="186" t="s">
        <v>1704</v>
      </c>
      <c r="C30" s="191"/>
      <c r="D30" s="635" t="s">
        <v>443</v>
      </c>
      <c r="E30" s="635">
        <v>510</v>
      </c>
      <c r="F30" s="313">
        <v>1000</v>
      </c>
      <c r="G30" s="313">
        <v>600</v>
      </c>
      <c r="H30" s="187" t="s">
        <v>1697</v>
      </c>
      <c r="I30" s="635">
        <v>97</v>
      </c>
      <c r="J30" s="210"/>
      <c r="K30" s="210"/>
    </row>
    <row r="31" spans="1:11" ht="15.75" x14ac:dyDescent="0.25">
      <c r="A31" s="641"/>
      <c r="B31" s="192" t="s">
        <v>1701</v>
      </c>
      <c r="C31" s="193">
        <v>110</v>
      </c>
      <c r="D31" s="637"/>
      <c r="E31" s="637"/>
      <c r="F31" s="309">
        <v>605</v>
      </c>
      <c r="G31" s="309">
        <v>1000</v>
      </c>
      <c r="H31" s="194"/>
      <c r="I31" s="642"/>
      <c r="J31" s="308"/>
      <c r="K31" s="308"/>
    </row>
    <row r="32" spans="1:11" ht="0.75" customHeight="1" thickBot="1" x14ac:dyDescent="0.3">
      <c r="A32" s="639"/>
      <c r="B32" s="188"/>
      <c r="C32" s="189"/>
      <c r="D32" s="636"/>
      <c r="E32" s="636"/>
      <c r="F32" s="188"/>
      <c r="G32" s="188"/>
      <c r="H32" s="188"/>
      <c r="I32" s="654"/>
      <c r="J32" s="213"/>
      <c r="K32" s="213"/>
    </row>
    <row r="33" spans="1:9" ht="15.75" x14ac:dyDescent="0.25">
      <c r="A33" s="638" t="s">
        <v>571</v>
      </c>
      <c r="B33" s="186" t="s">
        <v>1714</v>
      </c>
      <c r="C33" s="635">
        <v>110</v>
      </c>
      <c r="D33" s="211" t="s">
        <v>443</v>
      </c>
      <c r="E33" s="211">
        <v>510</v>
      </c>
      <c r="F33" s="635">
        <v>480</v>
      </c>
      <c r="G33" s="635">
        <v>600</v>
      </c>
      <c r="H33" s="635" t="s">
        <v>441</v>
      </c>
      <c r="I33" s="635">
        <v>84</v>
      </c>
    </row>
    <row r="34" spans="1:9" ht="29.25" customHeight="1" thickBot="1" x14ac:dyDescent="0.3">
      <c r="A34" s="639"/>
      <c r="B34" s="188" t="s">
        <v>1702</v>
      </c>
      <c r="C34" s="640"/>
      <c r="D34" s="212" t="s">
        <v>1870</v>
      </c>
      <c r="E34" s="212">
        <v>445</v>
      </c>
      <c r="F34" s="640"/>
      <c r="G34" s="640"/>
      <c r="H34" s="636"/>
      <c r="I34" s="640"/>
    </row>
    <row r="35" spans="1:9" ht="16.5" thickBot="1" x14ac:dyDescent="0.3">
      <c r="A35" s="195" t="s">
        <v>571</v>
      </c>
      <c r="B35" s="213" t="s">
        <v>1715</v>
      </c>
      <c r="C35" s="197">
        <v>110</v>
      </c>
      <c r="D35" s="214" t="s">
        <v>756</v>
      </c>
      <c r="E35" s="214">
        <v>510</v>
      </c>
      <c r="F35" s="198">
        <v>480</v>
      </c>
      <c r="G35" s="198">
        <v>600</v>
      </c>
      <c r="H35" s="210"/>
      <c r="I35" s="198">
        <v>91</v>
      </c>
    </row>
    <row r="36" spans="1:9" ht="15.75" x14ac:dyDescent="0.25">
      <c r="A36" s="215"/>
      <c r="B36" s="186" t="s">
        <v>1716</v>
      </c>
      <c r="C36" s="191"/>
      <c r="D36" s="187"/>
      <c r="E36" s="187"/>
      <c r="F36" s="187">
        <v>690</v>
      </c>
      <c r="G36" s="187">
        <v>600</v>
      </c>
      <c r="H36" s="187" t="s">
        <v>1697</v>
      </c>
      <c r="I36" s="187">
        <v>97</v>
      </c>
    </row>
    <row r="37" spans="1:9" ht="15.75" x14ac:dyDescent="0.25">
      <c r="A37" s="216" t="s">
        <v>445</v>
      </c>
      <c r="B37" s="192" t="s">
        <v>1706</v>
      </c>
      <c r="C37" s="193">
        <v>110</v>
      </c>
      <c r="D37" s="194" t="s">
        <v>443</v>
      </c>
      <c r="E37" s="194">
        <v>510</v>
      </c>
      <c r="F37" s="194">
        <v>1380</v>
      </c>
      <c r="G37" s="194">
        <v>600</v>
      </c>
      <c r="H37" s="194"/>
      <c r="I37" s="194">
        <v>97</v>
      </c>
    </row>
    <row r="38" spans="1:9" ht="16.5" thickBot="1" x14ac:dyDescent="0.3">
      <c r="A38" s="199"/>
      <c r="B38" s="188" t="s">
        <v>1717</v>
      </c>
      <c r="C38" s="189"/>
      <c r="D38" s="188"/>
      <c r="E38" s="188"/>
      <c r="F38" s="190">
        <v>330</v>
      </c>
      <c r="G38" s="190">
        <v>600</v>
      </c>
      <c r="H38" s="190" t="s">
        <v>441</v>
      </c>
      <c r="I38" s="190">
        <v>63</v>
      </c>
    </row>
    <row r="39" spans="1:9" ht="15.75" x14ac:dyDescent="0.25">
      <c r="A39" s="638" t="s">
        <v>445</v>
      </c>
      <c r="B39" s="638" t="s">
        <v>1718</v>
      </c>
      <c r="C39" s="635">
        <v>110</v>
      </c>
      <c r="D39" s="635" t="s">
        <v>443</v>
      </c>
      <c r="E39" s="635">
        <v>510</v>
      </c>
      <c r="F39" s="187">
        <v>690</v>
      </c>
      <c r="G39" s="187">
        <v>600</v>
      </c>
      <c r="H39" s="187" t="s">
        <v>1697</v>
      </c>
      <c r="I39" s="187">
        <v>97</v>
      </c>
    </row>
    <row r="40" spans="1:9" ht="16.5" thickBot="1" x14ac:dyDescent="0.3">
      <c r="A40" s="639"/>
      <c r="B40" s="639"/>
      <c r="C40" s="640"/>
      <c r="D40" s="636"/>
      <c r="E40" s="636"/>
      <c r="F40" s="190">
        <v>330</v>
      </c>
      <c r="G40" s="190">
        <v>600</v>
      </c>
      <c r="H40" s="190" t="s">
        <v>441</v>
      </c>
      <c r="I40" s="190">
        <v>63</v>
      </c>
    </row>
    <row r="41" spans="1:9" ht="15.75" x14ac:dyDescent="0.25">
      <c r="A41" s="638" t="s">
        <v>445</v>
      </c>
      <c r="B41" s="651" t="s">
        <v>1719</v>
      </c>
      <c r="C41" s="217"/>
      <c r="D41" s="635" t="s">
        <v>446</v>
      </c>
      <c r="E41" s="635">
        <v>510</v>
      </c>
      <c r="F41" s="187">
        <v>1380</v>
      </c>
      <c r="G41" s="187">
        <v>600</v>
      </c>
      <c r="H41" s="187" t="s">
        <v>1697</v>
      </c>
      <c r="I41" s="187">
        <v>97</v>
      </c>
    </row>
    <row r="42" spans="1:9" ht="15.75" x14ac:dyDescent="0.25">
      <c r="A42" s="641"/>
      <c r="B42" s="652"/>
      <c r="C42" s="194">
        <v>110</v>
      </c>
      <c r="D42" s="637"/>
      <c r="E42" s="637"/>
      <c r="F42" s="194"/>
      <c r="G42" s="194"/>
      <c r="H42" s="194"/>
      <c r="I42" s="194"/>
    </row>
    <row r="43" spans="1:9" ht="16.5" thickBot="1" x14ac:dyDescent="0.3">
      <c r="A43" s="639"/>
      <c r="B43" s="653"/>
      <c r="C43" s="218"/>
      <c r="D43" s="636"/>
      <c r="E43" s="636"/>
      <c r="F43" s="190">
        <v>330</v>
      </c>
      <c r="G43" s="190">
        <v>600</v>
      </c>
      <c r="H43" s="190" t="s">
        <v>441</v>
      </c>
      <c r="I43" s="190">
        <v>63</v>
      </c>
    </row>
    <row r="44" spans="1:9" ht="15.75" x14ac:dyDescent="0.25">
      <c r="A44" s="638" t="s">
        <v>447</v>
      </c>
      <c r="B44" s="186" t="s">
        <v>1720</v>
      </c>
      <c r="C44" s="635">
        <v>110</v>
      </c>
      <c r="D44" s="635" t="s">
        <v>443</v>
      </c>
      <c r="E44" s="635">
        <v>510</v>
      </c>
      <c r="F44" s="187">
        <v>680</v>
      </c>
      <c r="G44" s="187">
        <v>600</v>
      </c>
      <c r="H44" s="187" t="s">
        <v>1697</v>
      </c>
      <c r="I44" s="187">
        <v>97</v>
      </c>
    </row>
    <row r="45" spans="1:9" ht="16.5" thickBot="1" x14ac:dyDescent="0.3">
      <c r="A45" s="639"/>
      <c r="B45" s="188" t="s">
        <v>1721</v>
      </c>
      <c r="C45" s="640"/>
      <c r="D45" s="636"/>
      <c r="E45" s="636"/>
      <c r="F45" s="190">
        <v>450</v>
      </c>
      <c r="G45" s="190">
        <v>600</v>
      </c>
      <c r="H45" s="190" t="s">
        <v>441</v>
      </c>
      <c r="I45" s="190">
        <v>85</v>
      </c>
    </row>
    <row r="46" spans="1:9" ht="15.75" x14ac:dyDescent="0.25">
      <c r="A46" s="638" t="s">
        <v>448</v>
      </c>
      <c r="B46" s="186" t="s">
        <v>1722</v>
      </c>
      <c r="C46" s="217"/>
      <c r="D46" s="635" t="s">
        <v>443</v>
      </c>
      <c r="E46" s="635">
        <v>510</v>
      </c>
      <c r="F46" s="187">
        <v>680</v>
      </c>
      <c r="G46" s="187">
        <v>600</v>
      </c>
      <c r="H46" s="187" t="s">
        <v>1697</v>
      </c>
      <c r="I46" s="187">
        <v>97</v>
      </c>
    </row>
    <row r="47" spans="1:9" ht="16.5" thickBot="1" x14ac:dyDescent="0.3">
      <c r="A47" s="639"/>
      <c r="B47" s="188" t="s">
        <v>449</v>
      </c>
      <c r="C47" s="218">
        <v>110</v>
      </c>
      <c r="D47" s="636"/>
      <c r="E47" s="636"/>
      <c r="F47" s="190">
        <v>330</v>
      </c>
      <c r="G47" s="190">
        <v>600</v>
      </c>
      <c r="H47" s="190" t="s">
        <v>441</v>
      </c>
      <c r="I47" s="190">
        <v>63</v>
      </c>
    </row>
    <row r="48" spans="1:9" ht="15.75" x14ac:dyDescent="0.25">
      <c r="A48" s="638" t="s">
        <v>450</v>
      </c>
      <c r="B48" s="192" t="s">
        <v>451</v>
      </c>
      <c r="C48" s="194"/>
      <c r="D48" s="635" t="s">
        <v>443</v>
      </c>
      <c r="E48" s="635">
        <v>510</v>
      </c>
      <c r="F48" s="194">
        <v>680</v>
      </c>
      <c r="G48" s="194">
        <v>600</v>
      </c>
      <c r="H48" s="194" t="s">
        <v>1697</v>
      </c>
      <c r="I48" s="194">
        <v>97</v>
      </c>
    </row>
    <row r="49" spans="1:9" ht="16.5" thickBot="1" x14ac:dyDescent="0.3">
      <c r="A49" s="639"/>
      <c r="B49" s="188" t="s">
        <v>452</v>
      </c>
      <c r="C49" s="194">
        <v>110</v>
      </c>
      <c r="D49" s="636"/>
      <c r="E49" s="636"/>
      <c r="F49" s="190">
        <v>330</v>
      </c>
      <c r="G49" s="190">
        <v>600</v>
      </c>
      <c r="H49" s="190" t="s">
        <v>441</v>
      </c>
      <c r="I49" s="190">
        <v>63</v>
      </c>
    </row>
    <row r="50" spans="1:9" ht="16.5" customHeight="1" x14ac:dyDescent="0.25">
      <c r="A50" s="638" t="s">
        <v>453</v>
      </c>
      <c r="B50" s="186" t="s">
        <v>454</v>
      </c>
      <c r="C50" s="217"/>
      <c r="D50" s="635" t="s">
        <v>443</v>
      </c>
      <c r="E50" s="635">
        <v>510</v>
      </c>
      <c r="F50" s="187">
        <v>450</v>
      </c>
      <c r="G50" s="187">
        <v>600</v>
      </c>
      <c r="H50" s="187" t="s">
        <v>441</v>
      </c>
      <c r="I50" s="187">
        <v>85</v>
      </c>
    </row>
    <row r="51" spans="1:9" ht="16.5" thickBot="1" x14ac:dyDescent="0.3">
      <c r="A51" s="639"/>
      <c r="B51" s="188" t="s">
        <v>1723</v>
      </c>
      <c r="C51" s="218">
        <v>110</v>
      </c>
      <c r="D51" s="636"/>
      <c r="E51" s="636"/>
      <c r="F51" s="190">
        <v>450</v>
      </c>
      <c r="G51" s="190">
        <v>600</v>
      </c>
      <c r="H51" s="190" t="s">
        <v>441</v>
      </c>
      <c r="I51" s="190">
        <v>85</v>
      </c>
    </row>
    <row r="52" spans="1:9" ht="15.75" x14ac:dyDescent="0.25">
      <c r="A52" s="638" t="s">
        <v>455</v>
      </c>
      <c r="B52" s="192" t="s">
        <v>1724</v>
      </c>
      <c r="C52" s="194"/>
      <c r="D52" s="635" t="s">
        <v>443</v>
      </c>
      <c r="E52" s="635">
        <v>510</v>
      </c>
      <c r="F52" s="635">
        <v>680</v>
      </c>
      <c r="G52" s="635">
        <v>600</v>
      </c>
      <c r="H52" s="635" t="s">
        <v>1697</v>
      </c>
      <c r="I52" s="635">
        <v>97</v>
      </c>
    </row>
    <row r="53" spans="1:9" ht="16.5" thickBot="1" x14ac:dyDescent="0.3">
      <c r="A53" s="639"/>
      <c r="B53" s="188" t="s">
        <v>1725</v>
      </c>
      <c r="C53" s="194">
        <v>110</v>
      </c>
      <c r="D53" s="636"/>
      <c r="E53" s="636"/>
      <c r="F53" s="640"/>
      <c r="G53" s="640"/>
      <c r="H53" s="636"/>
      <c r="I53" s="636"/>
    </row>
    <row r="54" spans="1:9" ht="15.75" x14ac:dyDescent="0.25">
      <c r="A54" s="638" t="s">
        <v>456</v>
      </c>
      <c r="B54" s="186" t="s">
        <v>1724</v>
      </c>
      <c r="C54" s="217"/>
      <c r="D54" s="635" t="s">
        <v>443</v>
      </c>
      <c r="E54" s="635">
        <v>510</v>
      </c>
      <c r="F54" s="187">
        <v>620</v>
      </c>
      <c r="G54" s="187">
        <v>600</v>
      </c>
      <c r="H54" s="187" t="s">
        <v>1697</v>
      </c>
      <c r="I54" s="187">
        <v>97</v>
      </c>
    </row>
    <row r="55" spans="1:9" ht="16.5" thickBot="1" x14ac:dyDescent="0.3">
      <c r="A55" s="641"/>
      <c r="B55" s="192" t="s">
        <v>1728</v>
      </c>
      <c r="C55" s="219">
        <v>110</v>
      </c>
      <c r="D55" s="637"/>
      <c r="E55" s="637"/>
      <c r="F55" s="194">
        <v>180</v>
      </c>
      <c r="G55" s="194">
        <v>500</v>
      </c>
      <c r="H55" s="194" t="s">
        <v>441</v>
      </c>
      <c r="I55" s="194">
        <v>34</v>
      </c>
    </row>
    <row r="56" spans="1:9" ht="16.5" thickBot="1" x14ac:dyDescent="0.3">
      <c r="A56" s="195" t="s">
        <v>757</v>
      </c>
      <c r="B56" s="196" t="s">
        <v>1729</v>
      </c>
      <c r="C56" s="198">
        <v>110</v>
      </c>
      <c r="D56" s="197" t="s">
        <v>470</v>
      </c>
      <c r="E56" s="197">
        <v>445</v>
      </c>
      <c r="F56" s="198"/>
      <c r="G56" s="198"/>
      <c r="H56" s="198" t="s">
        <v>1698</v>
      </c>
      <c r="I56" s="198">
        <v>84</v>
      </c>
    </row>
    <row r="57" spans="1:9" ht="15.75" x14ac:dyDescent="0.25">
      <c r="A57" s="638" t="s">
        <v>457</v>
      </c>
      <c r="B57" s="192" t="s">
        <v>1730</v>
      </c>
      <c r="C57" s="194"/>
      <c r="D57" s="637" t="s">
        <v>443</v>
      </c>
      <c r="E57" s="637">
        <v>510</v>
      </c>
      <c r="F57" s="635">
        <v>530</v>
      </c>
      <c r="G57" s="635">
        <v>500</v>
      </c>
      <c r="H57" s="637" t="s">
        <v>442</v>
      </c>
      <c r="I57" s="219">
        <v>95</v>
      </c>
    </row>
    <row r="58" spans="1:9" ht="16.5" thickBot="1" x14ac:dyDescent="0.3">
      <c r="A58" s="639"/>
      <c r="B58" s="188" t="s">
        <v>458</v>
      </c>
      <c r="C58" s="194">
        <v>110</v>
      </c>
      <c r="D58" s="636"/>
      <c r="E58" s="636"/>
      <c r="F58" s="640"/>
      <c r="G58" s="640"/>
      <c r="H58" s="636"/>
      <c r="I58" s="218"/>
    </row>
    <row r="59" spans="1:9" ht="15.75" x14ac:dyDescent="0.25">
      <c r="A59" s="638" t="s">
        <v>459</v>
      </c>
      <c r="B59" s="192" t="s">
        <v>460</v>
      </c>
      <c r="C59" s="217"/>
      <c r="D59" s="635" t="s">
        <v>443</v>
      </c>
      <c r="E59" s="635">
        <v>510</v>
      </c>
      <c r="F59" s="635">
        <v>200</v>
      </c>
      <c r="G59" s="635">
        <v>200</v>
      </c>
      <c r="H59" s="635" t="s">
        <v>461</v>
      </c>
      <c r="I59" s="194"/>
    </row>
    <row r="60" spans="1:9" ht="16.5" thickBot="1" x14ac:dyDescent="0.3">
      <c r="A60" s="639"/>
      <c r="B60" s="188" t="s">
        <v>1731</v>
      </c>
      <c r="C60" s="218">
        <v>110</v>
      </c>
      <c r="D60" s="636"/>
      <c r="E60" s="636"/>
      <c r="F60" s="640"/>
      <c r="G60" s="640"/>
      <c r="H60" s="640"/>
      <c r="I60" s="194">
        <v>38</v>
      </c>
    </row>
    <row r="61" spans="1:9" ht="15.75" x14ac:dyDescent="0.25">
      <c r="A61" s="638" t="s">
        <v>462</v>
      </c>
      <c r="B61" s="186" t="s">
        <v>1733</v>
      </c>
      <c r="C61" s="217"/>
      <c r="D61" s="635" t="s">
        <v>443</v>
      </c>
      <c r="E61" s="635">
        <v>510</v>
      </c>
      <c r="F61" s="664">
        <v>620</v>
      </c>
      <c r="G61" s="220"/>
      <c r="H61" s="644" t="s">
        <v>442</v>
      </c>
      <c r="I61" s="217"/>
    </row>
    <row r="62" spans="1:9" ht="15.75" x14ac:dyDescent="0.25">
      <c r="A62" s="641"/>
      <c r="B62" s="192" t="s">
        <v>463</v>
      </c>
      <c r="C62" s="219">
        <v>110</v>
      </c>
      <c r="D62" s="637"/>
      <c r="E62" s="637"/>
      <c r="F62" s="665"/>
      <c r="G62" s="219">
        <v>300</v>
      </c>
      <c r="H62" s="646"/>
      <c r="I62" s="208">
        <v>57</v>
      </c>
    </row>
    <row r="63" spans="1:9" ht="16.5" thickBot="1" x14ac:dyDescent="0.3">
      <c r="A63" s="639"/>
      <c r="B63" s="188"/>
      <c r="C63" s="218"/>
      <c r="D63" s="636"/>
      <c r="E63" s="636"/>
      <c r="F63" s="666"/>
      <c r="G63" s="203"/>
      <c r="H63" s="645"/>
      <c r="I63" s="200"/>
    </row>
    <row r="64" spans="1:9" ht="15.75" x14ac:dyDescent="0.25">
      <c r="A64" s="638" t="s">
        <v>464</v>
      </c>
      <c r="B64" s="192" t="s">
        <v>465</v>
      </c>
      <c r="C64" s="194">
        <v>110</v>
      </c>
      <c r="D64" s="635" t="s">
        <v>443</v>
      </c>
      <c r="E64" s="635">
        <v>510</v>
      </c>
      <c r="F64" s="635">
        <v>170</v>
      </c>
      <c r="G64" s="635">
        <v>300</v>
      </c>
      <c r="H64" s="635" t="s">
        <v>441</v>
      </c>
      <c r="I64" s="194">
        <v>33</v>
      </c>
    </row>
    <row r="65" spans="1:9" ht="16.5" thickBot="1" x14ac:dyDescent="0.3">
      <c r="A65" s="639"/>
      <c r="B65" s="188" t="s">
        <v>1735</v>
      </c>
      <c r="C65" s="190"/>
      <c r="D65" s="636"/>
      <c r="E65" s="636"/>
      <c r="F65" s="640"/>
      <c r="G65" s="640"/>
      <c r="H65" s="640"/>
      <c r="I65" s="190"/>
    </row>
    <row r="66" spans="1:9" ht="15.75" x14ac:dyDescent="0.25">
      <c r="A66" s="216"/>
      <c r="B66" s="192" t="s">
        <v>1736</v>
      </c>
      <c r="C66" s="194"/>
      <c r="D66" s="635" t="s">
        <v>443</v>
      </c>
      <c r="E66" s="635">
        <v>510</v>
      </c>
      <c r="F66" s="194"/>
      <c r="G66" s="194"/>
      <c r="H66" s="194"/>
      <c r="I66" s="635">
        <v>45</v>
      </c>
    </row>
    <row r="67" spans="1:9" ht="15.75" x14ac:dyDescent="0.25">
      <c r="A67" s="216" t="s">
        <v>466</v>
      </c>
      <c r="B67" s="192" t="s">
        <v>1739</v>
      </c>
      <c r="C67" s="194">
        <v>110</v>
      </c>
      <c r="D67" s="637"/>
      <c r="E67" s="637"/>
      <c r="F67" s="194">
        <v>340</v>
      </c>
      <c r="G67" s="194">
        <v>300</v>
      </c>
      <c r="H67" s="194" t="s">
        <v>442</v>
      </c>
      <c r="I67" s="637"/>
    </row>
    <row r="68" spans="1:9" ht="16.5" thickBot="1" x14ac:dyDescent="0.3">
      <c r="A68" s="199"/>
      <c r="B68" s="188"/>
      <c r="C68" s="190"/>
      <c r="D68" s="636"/>
      <c r="E68" s="636"/>
      <c r="F68" s="194">
        <v>240</v>
      </c>
      <c r="G68" s="194">
        <v>300</v>
      </c>
      <c r="H68" s="194" t="s">
        <v>441</v>
      </c>
      <c r="I68" s="636"/>
    </row>
    <row r="69" spans="1:9" ht="15.75" x14ac:dyDescent="0.25">
      <c r="A69" s="638" t="s">
        <v>467</v>
      </c>
      <c r="B69" s="186" t="s">
        <v>1714</v>
      </c>
      <c r="C69" s="217"/>
      <c r="D69" s="635" t="s">
        <v>443</v>
      </c>
      <c r="E69" s="635">
        <v>510</v>
      </c>
      <c r="F69" s="187">
        <v>460</v>
      </c>
      <c r="G69" s="187">
        <v>600</v>
      </c>
      <c r="H69" s="187" t="s">
        <v>441</v>
      </c>
      <c r="I69" s="187">
        <v>87</v>
      </c>
    </row>
    <row r="70" spans="1:9" ht="16.5" thickBot="1" x14ac:dyDescent="0.3">
      <c r="A70" s="639"/>
      <c r="B70" s="188" t="s">
        <v>1742</v>
      </c>
      <c r="C70" s="218">
        <v>110</v>
      </c>
      <c r="D70" s="636"/>
      <c r="E70" s="636"/>
      <c r="F70" s="190">
        <v>480</v>
      </c>
      <c r="G70" s="190">
        <v>600</v>
      </c>
      <c r="H70" s="190" t="s">
        <v>441</v>
      </c>
      <c r="I70" s="190">
        <v>91</v>
      </c>
    </row>
    <row r="71" spans="1:9" ht="15.75" x14ac:dyDescent="0.25">
      <c r="A71" s="638" t="s">
        <v>468</v>
      </c>
      <c r="B71" s="192" t="s">
        <v>1743</v>
      </c>
      <c r="C71" s="194"/>
      <c r="D71" s="635" t="s">
        <v>443</v>
      </c>
      <c r="E71" s="635">
        <v>510</v>
      </c>
      <c r="F71" s="217"/>
      <c r="G71" s="217"/>
      <c r="H71" s="217"/>
      <c r="I71" s="217"/>
    </row>
    <row r="72" spans="1:9" ht="16.5" customHeight="1" x14ac:dyDescent="0.25">
      <c r="A72" s="641"/>
      <c r="B72" s="192" t="s">
        <v>1744</v>
      </c>
      <c r="C72" s="194">
        <v>110</v>
      </c>
      <c r="D72" s="637"/>
      <c r="E72" s="637"/>
      <c r="F72" s="219">
        <v>450</v>
      </c>
      <c r="G72" s="219">
        <v>600</v>
      </c>
      <c r="H72" s="219" t="s">
        <v>441</v>
      </c>
      <c r="I72" s="219">
        <v>85</v>
      </c>
    </row>
    <row r="73" spans="1:9" ht="16.5" thickBot="1" x14ac:dyDescent="0.3">
      <c r="A73" s="639"/>
      <c r="B73" s="188"/>
      <c r="C73" s="190"/>
      <c r="D73" s="636"/>
      <c r="E73" s="636"/>
      <c r="F73" s="218">
        <v>460</v>
      </c>
      <c r="G73" s="218">
        <v>600</v>
      </c>
      <c r="H73" s="218" t="s">
        <v>441</v>
      </c>
      <c r="I73" s="218">
        <v>87</v>
      </c>
    </row>
    <row r="74" spans="1:9" ht="15.75" x14ac:dyDescent="0.25">
      <c r="A74" s="638" t="s">
        <v>469</v>
      </c>
      <c r="B74" s="192" t="s">
        <v>843</v>
      </c>
      <c r="C74" s="194">
        <v>110</v>
      </c>
      <c r="D74" s="635" t="s">
        <v>470</v>
      </c>
      <c r="E74" s="635">
        <v>445</v>
      </c>
      <c r="F74" s="194">
        <v>900</v>
      </c>
      <c r="G74" s="194">
        <v>750</v>
      </c>
      <c r="H74" s="194" t="s">
        <v>1697</v>
      </c>
      <c r="I74" s="194">
        <v>84</v>
      </c>
    </row>
    <row r="75" spans="1:9" ht="16.5" thickBot="1" x14ac:dyDescent="0.3">
      <c r="A75" s="639"/>
      <c r="B75" s="188" t="s">
        <v>1746</v>
      </c>
      <c r="C75" s="190"/>
      <c r="D75" s="636"/>
      <c r="E75" s="636"/>
      <c r="F75" s="190"/>
      <c r="G75" s="190"/>
      <c r="H75" s="190"/>
      <c r="I75" s="190"/>
    </row>
    <row r="76" spans="1:9" ht="15.75" x14ac:dyDescent="0.25">
      <c r="A76" s="638" t="s">
        <v>471</v>
      </c>
      <c r="B76" s="186" t="s">
        <v>1747</v>
      </c>
      <c r="C76" s="217"/>
      <c r="D76" s="635" t="s">
        <v>443</v>
      </c>
      <c r="E76" s="635">
        <v>510</v>
      </c>
      <c r="F76" s="187"/>
      <c r="G76" s="187"/>
      <c r="H76" s="633" t="s">
        <v>1698</v>
      </c>
      <c r="I76" s="633">
        <v>97</v>
      </c>
    </row>
    <row r="77" spans="1:9" ht="16.5" thickBot="1" x14ac:dyDescent="0.3">
      <c r="A77" s="639"/>
      <c r="B77" s="188" t="s">
        <v>472</v>
      </c>
      <c r="C77" s="218">
        <v>110</v>
      </c>
      <c r="D77" s="636"/>
      <c r="E77" s="636"/>
      <c r="F77" s="190"/>
      <c r="G77" s="190"/>
      <c r="H77" s="648"/>
      <c r="I77" s="634"/>
    </row>
    <row r="78" spans="1:9" ht="15.75" x14ac:dyDescent="0.25">
      <c r="A78" s="638" t="s">
        <v>473</v>
      </c>
      <c r="B78" s="192" t="s">
        <v>474</v>
      </c>
      <c r="C78" s="217"/>
      <c r="D78" s="635" t="s">
        <v>443</v>
      </c>
      <c r="E78" s="635">
        <v>510</v>
      </c>
      <c r="F78" s="194"/>
      <c r="G78" s="194"/>
      <c r="H78" s="633" t="s">
        <v>1698</v>
      </c>
      <c r="I78" s="633">
        <v>97</v>
      </c>
    </row>
    <row r="79" spans="1:9" ht="16.5" thickBot="1" x14ac:dyDescent="0.3">
      <c r="A79" s="641"/>
      <c r="B79" s="192" t="s">
        <v>475</v>
      </c>
      <c r="C79" s="219">
        <v>110</v>
      </c>
      <c r="D79" s="637"/>
      <c r="E79" s="637"/>
      <c r="F79" s="194"/>
      <c r="G79" s="194"/>
      <c r="H79" s="648"/>
      <c r="I79" s="643"/>
    </row>
    <row r="80" spans="1:9" ht="32.25" thickBot="1" x14ac:dyDescent="0.3">
      <c r="A80" s="195" t="s">
        <v>473</v>
      </c>
      <c r="B80" s="196" t="s">
        <v>1748</v>
      </c>
      <c r="C80" s="198">
        <v>110</v>
      </c>
      <c r="D80" s="197" t="s">
        <v>443</v>
      </c>
      <c r="E80" s="197">
        <v>510</v>
      </c>
      <c r="F80" s="198"/>
      <c r="G80" s="198"/>
      <c r="H80" s="198" t="s">
        <v>1698</v>
      </c>
      <c r="I80" s="198">
        <v>97</v>
      </c>
    </row>
    <row r="81" spans="1:9" ht="15.75" x14ac:dyDescent="0.25">
      <c r="A81" s="641" t="s">
        <v>476</v>
      </c>
      <c r="B81" s="192" t="s">
        <v>477</v>
      </c>
      <c r="C81" s="194"/>
      <c r="D81" s="637" t="s">
        <v>443</v>
      </c>
      <c r="E81" s="637">
        <v>510</v>
      </c>
      <c r="F81" s="194"/>
      <c r="G81" s="194"/>
      <c r="H81" s="194"/>
      <c r="I81" s="194"/>
    </row>
    <row r="82" spans="1:9" ht="15.75" x14ac:dyDescent="0.25">
      <c r="A82" s="641"/>
      <c r="B82" s="192" t="s">
        <v>1749</v>
      </c>
      <c r="C82" s="194">
        <v>110</v>
      </c>
      <c r="D82" s="637"/>
      <c r="E82" s="637"/>
      <c r="F82" s="194">
        <v>960</v>
      </c>
      <c r="G82" s="194">
        <v>600</v>
      </c>
      <c r="H82" s="194" t="s">
        <v>1697</v>
      </c>
      <c r="I82" s="194">
        <v>97</v>
      </c>
    </row>
    <row r="83" spans="1:9" ht="1.5" customHeight="1" thickBot="1" x14ac:dyDescent="0.3">
      <c r="A83" s="639"/>
      <c r="B83" s="188"/>
      <c r="C83" s="190"/>
      <c r="D83" s="636"/>
      <c r="E83" s="636"/>
      <c r="F83" s="188"/>
      <c r="G83" s="188"/>
      <c r="H83" s="188"/>
      <c r="I83" s="188"/>
    </row>
    <row r="84" spans="1:9" ht="15.75" x14ac:dyDescent="0.25">
      <c r="A84" s="638" t="s">
        <v>478</v>
      </c>
      <c r="B84" s="192" t="s">
        <v>843</v>
      </c>
      <c r="C84" s="635">
        <v>110</v>
      </c>
      <c r="D84" s="635" t="s">
        <v>34</v>
      </c>
      <c r="E84" s="635">
        <v>330</v>
      </c>
      <c r="F84" s="194"/>
      <c r="G84" s="194"/>
      <c r="H84" s="194"/>
      <c r="I84" s="217"/>
    </row>
    <row r="85" spans="1:9" ht="15.75" customHeight="1" thickBot="1" x14ac:dyDescent="0.3">
      <c r="A85" s="641"/>
      <c r="B85" s="192" t="s">
        <v>1750</v>
      </c>
      <c r="C85" s="647"/>
      <c r="D85" s="637"/>
      <c r="E85" s="637"/>
      <c r="F85" s="194">
        <v>180</v>
      </c>
      <c r="G85" s="194">
        <v>750</v>
      </c>
      <c r="H85" s="194" t="s">
        <v>441</v>
      </c>
      <c r="I85" s="219">
        <v>34</v>
      </c>
    </row>
    <row r="86" spans="1:9" ht="16.5" hidden="1" customHeight="1" thickBot="1" x14ac:dyDescent="0.3">
      <c r="A86" s="639"/>
      <c r="B86" s="188"/>
      <c r="C86" s="640"/>
      <c r="D86" s="636"/>
      <c r="E86" s="636"/>
      <c r="F86" s="194"/>
      <c r="G86" s="194"/>
      <c r="H86" s="194"/>
      <c r="I86" s="218"/>
    </row>
    <row r="87" spans="1:9" ht="15.75" x14ac:dyDescent="0.25">
      <c r="A87" s="638" t="s">
        <v>479</v>
      </c>
      <c r="B87" s="186" t="s">
        <v>843</v>
      </c>
      <c r="C87" s="217"/>
      <c r="D87" s="635" t="s">
        <v>34</v>
      </c>
      <c r="E87" s="635">
        <v>330</v>
      </c>
      <c r="F87" s="633">
        <v>180</v>
      </c>
      <c r="G87" s="187">
        <v>750</v>
      </c>
      <c r="H87" s="187" t="s">
        <v>441</v>
      </c>
      <c r="I87" s="633">
        <v>34</v>
      </c>
    </row>
    <row r="88" spans="1:9" ht="16.5" thickBot="1" x14ac:dyDescent="0.3">
      <c r="A88" s="641"/>
      <c r="B88" s="192" t="s">
        <v>1750</v>
      </c>
      <c r="C88" s="219">
        <v>110</v>
      </c>
      <c r="D88" s="637"/>
      <c r="E88" s="637"/>
      <c r="F88" s="667"/>
      <c r="G88" s="194"/>
      <c r="H88" s="194"/>
      <c r="I88" s="643"/>
    </row>
    <row r="89" spans="1:9" ht="32.25" thickBot="1" x14ac:dyDescent="0.3">
      <c r="A89" s="195" t="s">
        <v>478</v>
      </c>
      <c r="B89" s="196" t="s">
        <v>1751</v>
      </c>
      <c r="C89" s="198">
        <v>110</v>
      </c>
      <c r="D89" s="197" t="s">
        <v>34</v>
      </c>
      <c r="E89" s="197">
        <v>330</v>
      </c>
      <c r="F89" s="198">
        <v>180</v>
      </c>
      <c r="G89" s="198">
        <v>750</v>
      </c>
      <c r="H89" s="198" t="s">
        <v>1698</v>
      </c>
      <c r="I89" s="198">
        <v>34</v>
      </c>
    </row>
    <row r="90" spans="1:9" ht="16.5" thickBot="1" x14ac:dyDescent="0.3">
      <c r="A90" s="195" t="s">
        <v>478</v>
      </c>
      <c r="B90" s="196" t="s">
        <v>1752</v>
      </c>
      <c r="C90" s="210">
        <v>110</v>
      </c>
      <c r="D90" s="197" t="s">
        <v>34</v>
      </c>
      <c r="E90" s="197">
        <v>330</v>
      </c>
      <c r="F90" s="198">
        <v>180</v>
      </c>
      <c r="G90" s="198">
        <v>750</v>
      </c>
      <c r="H90" s="198"/>
      <c r="I90" s="198">
        <v>34</v>
      </c>
    </row>
    <row r="91" spans="1:9" ht="15.75" x14ac:dyDescent="0.25">
      <c r="A91" s="641" t="s">
        <v>480</v>
      </c>
      <c r="B91" s="201" t="s">
        <v>1732</v>
      </c>
      <c r="C91" s="217"/>
      <c r="D91" s="635" t="s">
        <v>34</v>
      </c>
      <c r="E91" s="637">
        <v>330</v>
      </c>
      <c r="F91" s="194">
        <v>47</v>
      </c>
      <c r="G91" s="194">
        <v>100</v>
      </c>
      <c r="H91" s="194" t="s">
        <v>441</v>
      </c>
      <c r="I91" s="643">
        <v>9</v>
      </c>
    </row>
    <row r="92" spans="1:9" ht="16.5" thickBot="1" x14ac:dyDescent="0.3">
      <c r="A92" s="639"/>
      <c r="B92" s="203" t="s">
        <v>481</v>
      </c>
      <c r="C92" s="218">
        <v>110</v>
      </c>
      <c r="D92" s="636"/>
      <c r="E92" s="636"/>
      <c r="F92" s="190"/>
      <c r="G92" s="190"/>
      <c r="H92" s="190"/>
      <c r="I92" s="634"/>
    </row>
    <row r="93" spans="1:9" ht="15.75" x14ac:dyDescent="0.25">
      <c r="A93" s="638" t="s">
        <v>482</v>
      </c>
      <c r="B93" s="192" t="s">
        <v>1700</v>
      </c>
      <c r="C93" s="194"/>
      <c r="D93" s="635" t="s">
        <v>440</v>
      </c>
      <c r="E93" s="635">
        <v>380</v>
      </c>
      <c r="F93" s="309">
        <v>570</v>
      </c>
      <c r="G93" s="309">
        <v>1000</v>
      </c>
      <c r="H93" s="194" t="s">
        <v>441</v>
      </c>
      <c r="I93" s="633">
        <v>64</v>
      </c>
    </row>
    <row r="94" spans="1:9" ht="16.5" thickBot="1" x14ac:dyDescent="0.3">
      <c r="A94" s="639"/>
      <c r="B94" s="188" t="s">
        <v>483</v>
      </c>
      <c r="C94" s="194">
        <v>110</v>
      </c>
      <c r="D94" s="636"/>
      <c r="E94" s="636"/>
      <c r="F94" s="312"/>
      <c r="G94" s="312"/>
      <c r="H94" s="190"/>
      <c r="I94" s="634"/>
    </row>
    <row r="95" spans="1:9" ht="15.75" x14ac:dyDescent="0.25">
      <c r="A95" s="638" t="s">
        <v>484</v>
      </c>
      <c r="B95" s="192" t="s">
        <v>485</v>
      </c>
      <c r="C95" s="217"/>
      <c r="D95" s="635" t="s">
        <v>440</v>
      </c>
      <c r="E95" s="635">
        <v>380</v>
      </c>
      <c r="F95" s="194" t="s">
        <v>444</v>
      </c>
      <c r="G95" s="194" t="s">
        <v>444</v>
      </c>
      <c r="H95" s="194"/>
      <c r="I95" s="194"/>
    </row>
    <row r="96" spans="1:9" ht="16.5" thickBot="1" x14ac:dyDescent="0.3">
      <c r="A96" s="639"/>
      <c r="B96" s="188" t="s">
        <v>1753</v>
      </c>
      <c r="C96" s="218">
        <v>110</v>
      </c>
      <c r="D96" s="636"/>
      <c r="E96" s="636"/>
      <c r="F96" s="190">
        <v>220</v>
      </c>
      <c r="G96" s="190">
        <v>400</v>
      </c>
      <c r="H96" s="190" t="s">
        <v>441</v>
      </c>
      <c r="I96" s="190">
        <v>42</v>
      </c>
    </row>
    <row r="97" spans="1:9" ht="15.75" x14ac:dyDescent="0.25">
      <c r="A97" s="638" t="s">
        <v>486</v>
      </c>
      <c r="B97" s="186" t="s">
        <v>1754</v>
      </c>
      <c r="C97" s="217"/>
      <c r="D97" s="635" t="s">
        <v>34</v>
      </c>
      <c r="E97" s="635">
        <v>330</v>
      </c>
      <c r="F97" s="187">
        <v>300</v>
      </c>
      <c r="G97" s="187">
        <v>400</v>
      </c>
      <c r="H97" s="187" t="s">
        <v>441</v>
      </c>
      <c r="I97" s="187">
        <v>57</v>
      </c>
    </row>
    <row r="98" spans="1:9" ht="16.5" thickBot="1" x14ac:dyDescent="0.3">
      <c r="A98" s="639"/>
      <c r="B98" s="188" t="s">
        <v>487</v>
      </c>
      <c r="C98" s="218">
        <v>110</v>
      </c>
      <c r="D98" s="636"/>
      <c r="E98" s="636"/>
      <c r="F98" s="190">
        <v>160</v>
      </c>
      <c r="G98" s="190">
        <v>200</v>
      </c>
      <c r="H98" s="190" t="s">
        <v>441</v>
      </c>
      <c r="I98" s="190">
        <v>30</v>
      </c>
    </row>
    <row r="99" spans="1:9" ht="15.75" x14ac:dyDescent="0.25">
      <c r="A99" s="638" t="s">
        <v>488</v>
      </c>
      <c r="B99" s="192" t="s">
        <v>1700</v>
      </c>
      <c r="C99" s="194"/>
      <c r="D99" s="635" t="s">
        <v>470</v>
      </c>
      <c r="E99" s="635">
        <v>445</v>
      </c>
      <c r="F99" s="309">
        <v>605</v>
      </c>
      <c r="G99" s="309">
        <v>1000</v>
      </c>
      <c r="H99" s="194" t="s">
        <v>441</v>
      </c>
      <c r="I99" s="194">
        <v>57</v>
      </c>
    </row>
    <row r="100" spans="1:9" ht="15.75" x14ac:dyDescent="0.25">
      <c r="A100" s="641"/>
      <c r="B100" s="192" t="s">
        <v>426</v>
      </c>
      <c r="C100" s="194">
        <v>110</v>
      </c>
      <c r="D100" s="637"/>
      <c r="E100" s="637"/>
      <c r="F100" s="194">
        <v>340</v>
      </c>
      <c r="G100" s="194">
        <v>600</v>
      </c>
      <c r="H100" s="194" t="s">
        <v>441</v>
      </c>
      <c r="I100" s="194">
        <v>64</v>
      </c>
    </row>
    <row r="101" spans="1:9" ht="16.5" thickBot="1" x14ac:dyDescent="0.3">
      <c r="A101" s="639"/>
      <c r="B101" s="188"/>
      <c r="C101" s="190"/>
      <c r="D101" s="636"/>
      <c r="E101" s="636"/>
      <c r="F101" s="188"/>
      <c r="G101" s="188"/>
      <c r="H101" s="188"/>
      <c r="I101" s="188"/>
    </row>
    <row r="102" spans="1:9" ht="15.75" x14ac:dyDescent="0.25">
      <c r="A102" s="638" t="s">
        <v>489</v>
      </c>
      <c r="B102" s="192" t="s">
        <v>1700</v>
      </c>
      <c r="C102" s="194"/>
      <c r="D102" s="635" t="s">
        <v>470</v>
      </c>
      <c r="E102" s="635">
        <v>445</v>
      </c>
      <c r="F102" s="309">
        <v>605</v>
      </c>
      <c r="G102" s="309">
        <v>1000</v>
      </c>
      <c r="H102" s="194" t="s">
        <v>441</v>
      </c>
      <c r="I102" s="194">
        <v>57</v>
      </c>
    </row>
    <row r="103" spans="1:9" ht="15.75" x14ac:dyDescent="0.25">
      <c r="A103" s="641"/>
      <c r="B103" s="192" t="s">
        <v>426</v>
      </c>
      <c r="C103" s="194">
        <v>110</v>
      </c>
      <c r="D103" s="637"/>
      <c r="E103" s="637"/>
      <c r="F103" s="194">
        <v>340</v>
      </c>
      <c r="G103" s="194">
        <v>600</v>
      </c>
      <c r="H103" s="194" t="s">
        <v>441</v>
      </c>
      <c r="I103" s="194">
        <v>64</v>
      </c>
    </row>
    <row r="104" spans="1:9" ht="16.5" thickBot="1" x14ac:dyDescent="0.3">
      <c r="A104" s="639"/>
      <c r="B104" s="188"/>
      <c r="C104" s="190"/>
      <c r="D104" s="636"/>
      <c r="E104" s="636"/>
      <c r="F104" s="188"/>
      <c r="G104" s="188"/>
      <c r="H104" s="188"/>
      <c r="I104" s="188"/>
    </row>
    <row r="105" spans="1:9" ht="15.75" x14ac:dyDescent="0.25">
      <c r="A105" s="638" t="s">
        <v>490</v>
      </c>
      <c r="B105" s="186" t="s">
        <v>491</v>
      </c>
      <c r="C105" s="217"/>
      <c r="D105" s="635" t="s">
        <v>34</v>
      </c>
      <c r="E105" s="635">
        <v>330</v>
      </c>
      <c r="F105" s="187">
        <v>220</v>
      </c>
      <c r="G105" s="187">
        <v>400</v>
      </c>
      <c r="H105" s="187" t="s">
        <v>441</v>
      </c>
      <c r="I105" s="187">
        <v>42</v>
      </c>
    </row>
    <row r="106" spans="1:9" ht="16.5" thickBot="1" x14ac:dyDescent="0.3">
      <c r="A106" s="639"/>
      <c r="B106" s="188" t="s">
        <v>1756</v>
      </c>
      <c r="C106" s="218">
        <v>110</v>
      </c>
      <c r="D106" s="636"/>
      <c r="E106" s="636"/>
      <c r="F106" s="190" t="s">
        <v>492</v>
      </c>
      <c r="G106" s="190">
        <v>300</v>
      </c>
      <c r="H106" s="190" t="s">
        <v>441</v>
      </c>
      <c r="I106" s="190">
        <v>13</v>
      </c>
    </row>
    <row r="107" spans="1:9" ht="15.75" x14ac:dyDescent="0.25">
      <c r="A107" s="638" t="s">
        <v>493</v>
      </c>
      <c r="B107" s="192" t="s">
        <v>494</v>
      </c>
      <c r="C107" s="194"/>
      <c r="D107" s="635" t="s">
        <v>34</v>
      </c>
      <c r="E107" s="635">
        <v>330</v>
      </c>
      <c r="F107" s="194">
        <v>220</v>
      </c>
      <c r="G107" s="194">
        <v>300</v>
      </c>
      <c r="H107" s="635" t="s">
        <v>441</v>
      </c>
      <c r="I107" s="635">
        <v>42</v>
      </c>
    </row>
    <row r="108" spans="1:9" ht="16.5" thickBot="1" x14ac:dyDescent="0.3">
      <c r="A108" s="639"/>
      <c r="B108" s="188" t="s">
        <v>495</v>
      </c>
      <c r="C108" s="190">
        <v>110</v>
      </c>
      <c r="D108" s="636"/>
      <c r="E108" s="636"/>
      <c r="F108" s="190" t="s">
        <v>444</v>
      </c>
      <c r="G108" s="190" t="s">
        <v>444</v>
      </c>
      <c r="H108" s="636"/>
      <c r="I108" s="636"/>
    </row>
    <row r="109" spans="1:9" ht="15.75" x14ac:dyDescent="0.25">
      <c r="A109" s="638" t="s">
        <v>496</v>
      </c>
      <c r="B109" s="192" t="s">
        <v>497</v>
      </c>
      <c r="C109" s="194"/>
      <c r="D109" s="635" t="s">
        <v>34</v>
      </c>
      <c r="E109" s="635">
        <v>330</v>
      </c>
      <c r="F109" s="194">
        <v>190</v>
      </c>
      <c r="G109" s="194">
        <v>300</v>
      </c>
      <c r="H109" s="635" t="s">
        <v>441</v>
      </c>
      <c r="I109" s="635">
        <v>36</v>
      </c>
    </row>
    <row r="110" spans="1:9" ht="15.75" x14ac:dyDescent="0.25">
      <c r="A110" s="641"/>
      <c r="B110" s="192" t="s">
        <v>498</v>
      </c>
      <c r="C110" s="194">
        <v>110</v>
      </c>
      <c r="D110" s="637"/>
      <c r="E110" s="637"/>
      <c r="F110" s="194" t="s">
        <v>444</v>
      </c>
      <c r="G110" s="194" t="s">
        <v>444</v>
      </c>
      <c r="H110" s="637"/>
      <c r="I110" s="637"/>
    </row>
    <row r="111" spans="1:9" ht="16.5" thickBot="1" x14ac:dyDescent="0.3">
      <c r="A111" s="639"/>
      <c r="B111" s="188"/>
      <c r="C111" s="190"/>
      <c r="D111" s="636"/>
      <c r="E111" s="636"/>
      <c r="F111" s="188"/>
      <c r="G111" s="188"/>
      <c r="H111" s="636"/>
      <c r="I111" s="636"/>
    </row>
    <row r="112" spans="1:9" ht="15.75" x14ac:dyDescent="0.25">
      <c r="A112" s="638" t="s">
        <v>499</v>
      </c>
      <c r="B112" s="192" t="s">
        <v>494</v>
      </c>
      <c r="C112" s="194">
        <v>110</v>
      </c>
      <c r="D112" s="635" t="s">
        <v>470</v>
      </c>
      <c r="E112" s="635">
        <v>445</v>
      </c>
      <c r="F112" s="194">
        <v>650</v>
      </c>
      <c r="G112" s="194">
        <v>600</v>
      </c>
      <c r="H112" s="633" t="s">
        <v>1697</v>
      </c>
      <c r="I112" s="633">
        <v>84</v>
      </c>
    </row>
    <row r="113" spans="1:9" ht="16.5" thickBot="1" x14ac:dyDescent="0.3">
      <c r="A113" s="639"/>
      <c r="B113" s="188" t="s">
        <v>1758</v>
      </c>
      <c r="C113" s="190"/>
      <c r="D113" s="636"/>
      <c r="E113" s="636"/>
      <c r="F113" s="190" t="s">
        <v>444</v>
      </c>
      <c r="G113" s="190" t="s">
        <v>444</v>
      </c>
      <c r="H113" s="634"/>
      <c r="I113" s="634"/>
    </row>
    <row r="114" spans="1:9" ht="15.75" x14ac:dyDescent="0.25">
      <c r="A114" s="638" t="s">
        <v>500</v>
      </c>
      <c r="B114" s="186" t="s">
        <v>1759</v>
      </c>
      <c r="C114" s="187"/>
      <c r="D114" s="635" t="s">
        <v>470</v>
      </c>
      <c r="E114" s="635">
        <v>445</v>
      </c>
      <c r="F114" s="633" t="s">
        <v>444</v>
      </c>
      <c r="G114" s="633" t="s">
        <v>444</v>
      </c>
      <c r="H114" s="633" t="s">
        <v>1697</v>
      </c>
      <c r="I114" s="633">
        <v>84</v>
      </c>
    </row>
    <row r="115" spans="1:9" ht="15.75" x14ac:dyDescent="0.25">
      <c r="A115" s="641"/>
      <c r="B115" s="192" t="s">
        <v>1758</v>
      </c>
      <c r="C115" s="194">
        <v>110</v>
      </c>
      <c r="D115" s="637"/>
      <c r="E115" s="637"/>
      <c r="F115" s="643"/>
      <c r="G115" s="643"/>
      <c r="H115" s="643"/>
      <c r="I115" s="643"/>
    </row>
    <row r="116" spans="1:9" ht="2.25" customHeight="1" thickBot="1" x14ac:dyDescent="0.3">
      <c r="A116" s="639"/>
      <c r="B116" s="188"/>
      <c r="C116" s="190"/>
      <c r="D116" s="636"/>
      <c r="E116" s="636"/>
      <c r="F116" s="634"/>
      <c r="G116" s="634"/>
      <c r="H116" s="634"/>
      <c r="I116" s="634"/>
    </row>
    <row r="117" spans="1:9" ht="15.75" x14ac:dyDescent="0.25">
      <c r="A117" s="638" t="s">
        <v>501</v>
      </c>
      <c r="B117" s="192" t="s">
        <v>1762</v>
      </c>
      <c r="C117" s="194"/>
      <c r="D117" s="635" t="s">
        <v>34</v>
      </c>
      <c r="E117" s="635">
        <v>330</v>
      </c>
      <c r="F117" s="194"/>
      <c r="G117" s="194"/>
      <c r="H117" s="635" t="s">
        <v>441</v>
      </c>
      <c r="I117" s="633">
        <v>30</v>
      </c>
    </row>
    <row r="118" spans="1:9" ht="15.75" x14ac:dyDescent="0.25">
      <c r="A118" s="641"/>
      <c r="B118" s="192" t="s">
        <v>502</v>
      </c>
      <c r="C118" s="194">
        <v>110</v>
      </c>
      <c r="D118" s="637"/>
      <c r="E118" s="637"/>
      <c r="F118" s="194">
        <v>160</v>
      </c>
      <c r="G118" s="194">
        <v>300</v>
      </c>
      <c r="H118" s="637"/>
      <c r="I118" s="643"/>
    </row>
    <row r="119" spans="1:9" ht="6" customHeight="1" thickBot="1" x14ac:dyDescent="0.3">
      <c r="A119" s="639"/>
      <c r="B119" s="188"/>
      <c r="C119" s="190"/>
      <c r="D119" s="636"/>
      <c r="E119" s="636"/>
      <c r="F119" s="188"/>
      <c r="G119" s="188"/>
      <c r="H119" s="636"/>
      <c r="I119" s="634"/>
    </row>
    <row r="120" spans="1:9" ht="15.75" x14ac:dyDescent="0.25">
      <c r="A120" s="638" t="s">
        <v>503</v>
      </c>
      <c r="B120" s="192" t="s">
        <v>1763</v>
      </c>
      <c r="C120" s="194"/>
      <c r="D120" s="635" t="s">
        <v>33</v>
      </c>
      <c r="E120" s="635">
        <v>265</v>
      </c>
      <c r="F120" s="194">
        <v>240</v>
      </c>
      <c r="G120" s="194">
        <v>200</v>
      </c>
      <c r="H120" s="194" t="s">
        <v>442</v>
      </c>
      <c r="I120" s="194">
        <v>38</v>
      </c>
    </row>
    <row r="121" spans="1:9" ht="15.75" x14ac:dyDescent="0.25">
      <c r="A121" s="641"/>
      <c r="B121" s="192" t="s">
        <v>1760</v>
      </c>
      <c r="C121" s="194">
        <v>110</v>
      </c>
      <c r="D121" s="637"/>
      <c r="E121" s="637"/>
      <c r="F121" s="194">
        <v>260</v>
      </c>
      <c r="G121" s="194">
        <v>300</v>
      </c>
      <c r="H121" s="194" t="s">
        <v>441</v>
      </c>
      <c r="I121" s="194">
        <v>49</v>
      </c>
    </row>
    <row r="122" spans="1:9" ht="6.75" customHeight="1" thickBot="1" x14ac:dyDescent="0.3">
      <c r="A122" s="639"/>
      <c r="B122" s="188"/>
      <c r="C122" s="190"/>
      <c r="D122" s="636"/>
      <c r="E122" s="636"/>
      <c r="F122" s="188"/>
      <c r="G122" s="188"/>
      <c r="H122" s="188"/>
      <c r="I122" s="188"/>
    </row>
    <row r="123" spans="1:9" ht="15.75" x14ac:dyDescent="0.25">
      <c r="A123" s="638" t="s">
        <v>504</v>
      </c>
      <c r="B123" s="192" t="s">
        <v>1761</v>
      </c>
      <c r="C123" s="194"/>
      <c r="D123" s="635" t="s">
        <v>440</v>
      </c>
      <c r="E123" s="635">
        <v>380</v>
      </c>
      <c r="F123" s="194">
        <v>200</v>
      </c>
      <c r="G123" s="194">
        <v>400</v>
      </c>
      <c r="H123" s="194" t="s">
        <v>441</v>
      </c>
      <c r="I123" s="194">
        <v>38</v>
      </c>
    </row>
    <row r="124" spans="1:9" ht="15.75" x14ac:dyDescent="0.25">
      <c r="A124" s="641"/>
      <c r="B124" s="192" t="s">
        <v>1762</v>
      </c>
      <c r="C124" s="194">
        <v>110</v>
      </c>
      <c r="D124" s="637"/>
      <c r="E124" s="637"/>
      <c r="F124" s="194">
        <v>220</v>
      </c>
      <c r="G124" s="194">
        <v>300</v>
      </c>
      <c r="H124" s="194" t="s">
        <v>442</v>
      </c>
      <c r="I124" s="194">
        <v>42</v>
      </c>
    </row>
    <row r="125" spans="1:9" ht="5.25" customHeight="1" thickBot="1" x14ac:dyDescent="0.3">
      <c r="A125" s="639"/>
      <c r="B125" s="188"/>
      <c r="C125" s="190"/>
      <c r="D125" s="636"/>
      <c r="E125" s="636"/>
      <c r="F125" s="188"/>
      <c r="G125" s="188"/>
      <c r="H125" s="188"/>
      <c r="I125" s="188"/>
    </row>
    <row r="126" spans="1:9" ht="15.75" x14ac:dyDescent="0.25">
      <c r="A126" s="638" t="s">
        <v>505</v>
      </c>
      <c r="B126" s="186" t="s">
        <v>1732</v>
      </c>
      <c r="C126" s="187"/>
      <c r="D126" s="635" t="s">
        <v>443</v>
      </c>
      <c r="E126" s="635">
        <v>510</v>
      </c>
      <c r="F126" s="187">
        <v>440</v>
      </c>
      <c r="G126" s="187">
        <v>300</v>
      </c>
      <c r="H126" s="187" t="s">
        <v>442</v>
      </c>
      <c r="I126" s="187">
        <v>57</v>
      </c>
    </row>
    <row r="127" spans="1:9" ht="15.75" x14ac:dyDescent="0.25">
      <c r="A127" s="641"/>
      <c r="B127" s="192" t="s">
        <v>1764</v>
      </c>
      <c r="C127" s="194">
        <v>110</v>
      </c>
      <c r="D127" s="637"/>
      <c r="E127" s="637"/>
      <c r="F127" s="194">
        <v>220</v>
      </c>
      <c r="G127" s="194">
        <v>400</v>
      </c>
      <c r="H127" s="194" t="s">
        <v>441</v>
      </c>
      <c r="I127" s="194">
        <v>42</v>
      </c>
    </row>
    <row r="128" spans="1:9" ht="5.25" customHeight="1" thickBot="1" x14ac:dyDescent="0.3">
      <c r="A128" s="639"/>
      <c r="B128" s="188"/>
      <c r="C128" s="190"/>
      <c r="D128" s="636"/>
      <c r="E128" s="636"/>
      <c r="F128" s="188"/>
      <c r="G128" s="188"/>
      <c r="H128" s="188"/>
      <c r="I128" s="188"/>
    </row>
    <row r="129" spans="1:9" ht="15.75" x14ac:dyDescent="0.25">
      <c r="A129" s="638" t="s">
        <v>506</v>
      </c>
      <c r="B129" s="192" t="s">
        <v>1765</v>
      </c>
      <c r="C129" s="194"/>
      <c r="D129" s="635" t="s">
        <v>443</v>
      </c>
      <c r="E129" s="635">
        <v>510</v>
      </c>
      <c r="F129" s="194">
        <v>70</v>
      </c>
      <c r="G129" s="194">
        <v>400</v>
      </c>
      <c r="H129" s="633" t="s">
        <v>441</v>
      </c>
      <c r="I129" s="633">
        <v>13</v>
      </c>
    </row>
    <row r="130" spans="1:9" ht="15.75" x14ac:dyDescent="0.25">
      <c r="A130" s="641"/>
      <c r="B130" s="192" t="s">
        <v>1764</v>
      </c>
      <c r="C130" s="194">
        <v>110</v>
      </c>
      <c r="D130" s="637"/>
      <c r="E130" s="637"/>
      <c r="F130" s="194"/>
      <c r="G130" s="194"/>
      <c r="H130" s="643"/>
      <c r="I130" s="643"/>
    </row>
    <row r="131" spans="1:9" ht="3.75" customHeight="1" thickBot="1" x14ac:dyDescent="0.3">
      <c r="A131" s="639"/>
      <c r="B131" s="188"/>
      <c r="C131" s="190"/>
      <c r="D131" s="636"/>
      <c r="E131" s="636"/>
      <c r="F131" s="190" t="s">
        <v>444</v>
      </c>
      <c r="G131" s="190" t="s">
        <v>444</v>
      </c>
      <c r="H131" s="634"/>
      <c r="I131" s="634"/>
    </row>
    <row r="132" spans="1:9" ht="15.75" x14ac:dyDescent="0.25">
      <c r="A132" s="638" t="s">
        <v>507</v>
      </c>
      <c r="B132" s="192" t="s">
        <v>1765</v>
      </c>
      <c r="C132" s="194"/>
      <c r="D132" s="635" t="s">
        <v>440</v>
      </c>
      <c r="E132" s="635">
        <v>380</v>
      </c>
      <c r="F132" s="194">
        <v>160</v>
      </c>
      <c r="G132" s="194">
        <v>300</v>
      </c>
      <c r="H132" s="633" t="s">
        <v>441</v>
      </c>
      <c r="I132" s="633">
        <v>30</v>
      </c>
    </row>
    <row r="133" spans="1:9" ht="16.5" thickBot="1" x14ac:dyDescent="0.3">
      <c r="A133" s="641"/>
      <c r="B133" s="192" t="s">
        <v>1045</v>
      </c>
      <c r="C133" s="194">
        <v>110</v>
      </c>
      <c r="D133" s="637"/>
      <c r="E133" s="637"/>
      <c r="F133" s="194"/>
      <c r="G133" s="194"/>
      <c r="H133" s="643"/>
      <c r="I133" s="643"/>
    </row>
    <row r="134" spans="1:9" ht="9.75" hidden="1" customHeight="1" thickBot="1" x14ac:dyDescent="0.3">
      <c r="A134" s="639"/>
      <c r="B134" s="188"/>
      <c r="C134" s="190"/>
      <c r="D134" s="636"/>
      <c r="E134" s="636"/>
      <c r="F134" s="190"/>
      <c r="G134" s="190"/>
      <c r="H134" s="634"/>
      <c r="I134" s="634"/>
    </row>
    <row r="135" spans="1:9" ht="15.75" x14ac:dyDescent="0.25">
      <c r="A135" s="638" t="s">
        <v>508</v>
      </c>
      <c r="B135" s="192" t="s">
        <v>1726</v>
      </c>
      <c r="C135" s="194"/>
      <c r="D135" s="635" t="s">
        <v>443</v>
      </c>
      <c r="E135" s="635">
        <v>510</v>
      </c>
      <c r="F135" s="194"/>
      <c r="G135" s="194"/>
      <c r="H135" s="194"/>
      <c r="I135" s="194"/>
    </row>
    <row r="136" spans="1:9" ht="15.75" x14ac:dyDescent="0.25">
      <c r="A136" s="641"/>
      <c r="B136" s="192" t="s">
        <v>1744</v>
      </c>
      <c r="C136" s="194">
        <v>110</v>
      </c>
      <c r="D136" s="637"/>
      <c r="E136" s="637"/>
      <c r="F136" s="194">
        <v>640</v>
      </c>
      <c r="G136" s="194">
        <v>600</v>
      </c>
      <c r="H136" s="194" t="s">
        <v>1697</v>
      </c>
      <c r="I136" s="194">
        <v>97</v>
      </c>
    </row>
    <row r="137" spans="1:9" ht="0.75" customHeight="1" thickBot="1" x14ac:dyDescent="0.3">
      <c r="A137" s="641"/>
      <c r="B137" s="192"/>
      <c r="C137" s="194"/>
      <c r="D137" s="637"/>
      <c r="E137" s="637"/>
      <c r="F137" s="192"/>
      <c r="G137" s="192"/>
      <c r="H137" s="192"/>
      <c r="I137" s="192"/>
    </row>
    <row r="138" spans="1:9" ht="16.5" thickBot="1" x14ac:dyDescent="0.3">
      <c r="A138" s="195" t="s">
        <v>508</v>
      </c>
      <c r="B138" s="196" t="s">
        <v>1766</v>
      </c>
      <c r="C138" s="198">
        <v>110</v>
      </c>
      <c r="D138" s="197" t="s">
        <v>443</v>
      </c>
      <c r="E138" s="197">
        <v>510</v>
      </c>
      <c r="F138" s="198">
        <v>640</v>
      </c>
      <c r="G138" s="198">
        <v>600</v>
      </c>
      <c r="H138" s="196"/>
      <c r="I138" s="221">
        <v>97</v>
      </c>
    </row>
    <row r="139" spans="1:9" ht="15.75" x14ac:dyDescent="0.25">
      <c r="A139" s="638" t="s">
        <v>509</v>
      </c>
      <c r="B139" s="213" t="s">
        <v>1757</v>
      </c>
      <c r="C139" s="219"/>
      <c r="D139" s="646" t="s">
        <v>34</v>
      </c>
      <c r="E139" s="637">
        <v>330</v>
      </c>
      <c r="F139" s="194">
        <v>220</v>
      </c>
      <c r="G139" s="194">
        <v>400</v>
      </c>
      <c r="H139" s="643" t="s">
        <v>441</v>
      </c>
      <c r="I139" s="643">
        <v>42</v>
      </c>
    </row>
    <row r="140" spans="1:9" ht="16.5" thickBot="1" x14ac:dyDescent="0.3">
      <c r="A140" s="639"/>
      <c r="B140" s="222" t="s">
        <v>510</v>
      </c>
      <c r="C140" s="218">
        <v>110</v>
      </c>
      <c r="D140" s="645"/>
      <c r="E140" s="636"/>
      <c r="F140" s="190"/>
      <c r="G140" s="190"/>
      <c r="H140" s="634"/>
      <c r="I140" s="634"/>
    </row>
    <row r="141" spans="1:9" ht="15.75" x14ac:dyDescent="0.25">
      <c r="A141" s="638" t="s">
        <v>511</v>
      </c>
      <c r="B141" s="213" t="s">
        <v>1757</v>
      </c>
      <c r="C141" s="219"/>
      <c r="D141" s="644" t="s">
        <v>443</v>
      </c>
      <c r="E141" s="635">
        <v>510</v>
      </c>
      <c r="F141" s="194">
        <v>170</v>
      </c>
      <c r="G141" s="194">
        <v>300</v>
      </c>
      <c r="H141" s="633" t="s">
        <v>441</v>
      </c>
      <c r="I141" s="633">
        <v>33</v>
      </c>
    </row>
    <row r="142" spans="1:9" ht="16.5" thickBot="1" x14ac:dyDescent="0.3">
      <c r="A142" s="639"/>
      <c r="B142" s="222" t="s">
        <v>512</v>
      </c>
      <c r="C142" s="219">
        <v>110</v>
      </c>
      <c r="D142" s="645"/>
      <c r="E142" s="636"/>
      <c r="F142" s="190"/>
      <c r="G142" s="190"/>
      <c r="H142" s="634"/>
      <c r="I142" s="634"/>
    </row>
    <row r="143" spans="1:9" ht="15.75" x14ac:dyDescent="0.25">
      <c r="A143" s="638" t="s">
        <v>511</v>
      </c>
      <c r="B143" s="213" t="s">
        <v>1767</v>
      </c>
      <c r="C143" s="217"/>
      <c r="D143" s="644" t="s">
        <v>440</v>
      </c>
      <c r="E143" s="635">
        <v>380</v>
      </c>
      <c r="F143" s="194">
        <v>370</v>
      </c>
      <c r="G143" s="194">
        <v>500</v>
      </c>
      <c r="H143" s="633" t="s">
        <v>513</v>
      </c>
      <c r="I143" s="194">
        <v>70</v>
      </c>
    </row>
    <row r="144" spans="1:9" ht="16.5" thickBot="1" x14ac:dyDescent="0.3">
      <c r="A144" s="639"/>
      <c r="B144" s="222" t="s">
        <v>1768</v>
      </c>
      <c r="C144" s="218">
        <v>110</v>
      </c>
      <c r="D144" s="645"/>
      <c r="E144" s="636"/>
      <c r="F144" s="190"/>
      <c r="G144" s="190"/>
      <c r="H144" s="634"/>
      <c r="I144" s="190"/>
    </row>
    <row r="145" spans="1:9" ht="15.75" x14ac:dyDescent="0.25">
      <c r="A145" s="638" t="s">
        <v>514</v>
      </c>
      <c r="B145" s="213" t="s">
        <v>494</v>
      </c>
      <c r="C145" s="219"/>
      <c r="D145" s="644" t="s">
        <v>443</v>
      </c>
      <c r="E145" s="635">
        <v>510</v>
      </c>
      <c r="F145" s="194">
        <v>225</v>
      </c>
      <c r="G145" s="194">
        <v>400</v>
      </c>
      <c r="H145" s="633" t="s">
        <v>441</v>
      </c>
      <c r="I145" s="633">
        <v>104</v>
      </c>
    </row>
    <row r="146" spans="1:9" ht="16.5" thickBot="1" x14ac:dyDescent="0.3">
      <c r="A146" s="639"/>
      <c r="B146" s="222" t="s">
        <v>419</v>
      </c>
      <c r="C146" s="219">
        <v>110</v>
      </c>
      <c r="D146" s="645"/>
      <c r="E146" s="636"/>
      <c r="F146" s="190"/>
      <c r="G146" s="190"/>
      <c r="H146" s="634"/>
      <c r="I146" s="634"/>
    </row>
    <row r="147" spans="1:9" ht="15.75" x14ac:dyDescent="0.25">
      <c r="A147" s="638" t="s">
        <v>515</v>
      </c>
      <c r="B147" s="213" t="s">
        <v>516</v>
      </c>
      <c r="C147" s="635">
        <v>110</v>
      </c>
      <c r="D147" s="644" t="s">
        <v>443</v>
      </c>
      <c r="E147" s="635">
        <v>510</v>
      </c>
      <c r="F147" s="194" t="s">
        <v>444</v>
      </c>
      <c r="G147" s="194" t="s">
        <v>444</v>
      </c>
      <c r="H147" s="633" t="s">
        <v>1697</v>
      </c>
      <c r="I147" s="633">
        <v>104</v>
      </c>
    </row>
    <row r="148" spans="1:9" ht="16.5" thickBot="1" x14ac:dyDescent="0.3">
      <c r="A148" s="639"/>
      <c r="B148" s="222" t="s">
        <v>517</v>
      </c>
      <c r="C148" s="640"/>
      <c r="D148" s="645"/>
      <c r="E148" s="636"/>
      <c r="F148" s="190" t="s">
        <v>444</v>
      </c>
      <c r="G148" s="190" t="s">
        <v>444</v>
      </c>
      <c r="H148" s="634"/>
      <c r="I148" s="634"/>
    </row>
    <row r="149" spans="1:9" ht="15.75" x14ac:dyDescent="0.25">
      <c r="A149" s="638" t="s">
        <v>518</v>
      </c>
      <c r="B149" s="668" t="s">
        <v>1769</v>
      </c>
      <c r="C149" s="217">
        <v>110</v>
      </c>
      <c r="D149" s="644" t="s">
        <v>440</v>
      </c>
      <c r="E149" s="635">
        <v>380</v>
      </c>
      <c r="F149" s="194">
        <v>230</v>
      </c>
      <c r="G149" s="194">
        <v>200</v>
      </c>
      <c r="H149" s="194" t="s">
        <v>442</v>
      </c>
      <c r="I149" s="194">
        <v>38</v>
      </c>
    </row>
    <row r="150" spans="1:9" ht="16.5" thickBot="1" x14ac:dyDescent="0.3">
      <c r="A150" s="639"/>
      <c r="B150" s="669"/>
      <c r="C150" s="218"/>
      <c r="D150" s="645"/>
      <c r="E150" s="636"/>
      <c r="F150" s="190">
        <v>345</v>
      </c>
      <c r="G150" s="190">
        <v>200</v>
      </c>
      <c r="H150" s="190" t="s">
        <v>442</v>
      </c>
      <c r="I150" s="190"/>
    </row>
    <row r="151" spans="1:9" ht="15.75" x14ac:dyDescent="0.25">
      <c r="A151" s="638" t="s">
        <v>519</v>
      </c>
      <c r="B151" s="192" t="s">
        <v>1770</v>
      </c>
      <c r="C151" s="194">
        <v>110</v>
      </c>
      <c r="D151" s="635" t="s">
        <v>440</v>
      </c>
      <c r="E151" s="635">
        <v>380</v>
      </c>
      <c r="F151" s="194">
        <v>230</v>
      </c>
      <c r="G151" s="194">
        <v>200</v>
      </c>
      <c r="H151" s="194" t="s">
        <v>442</v>
      </c>
      <c r="I151" s="194">
        <v>38</v>
      </c>
    </row>
    <row r="152" spans="1:9" ht="16.5" thickBot="1" x14ac:dyDescent="0.3">
      <c r="A152" s="639"/>
      <c r="B152" s="188" t="s">
        <v>520</v>
      </c>
      <c r="C152" s="190"/>
      <c r="D152" s="636"/>
      <c r="E152" s="636"/>
      <c r="F152" s="190">
        <v>150</v>
      </c>
      <c r="G152" s="190">
        <v>200</v>
      </c>
      <c r="H152" s="190" t="s">
        <v>441</v>
      </c>
      <c r="I152" s="190">
        <v>28</v>
      </c>
    </row>
    <row r="153" spans="1:9" ht="15.75" x14ac:dyDescent="0.25">
      <c r="A153" s="638" t="s">
        <v>521</v>
      </c>
      <c r="B153" s="201" t="s">
        <v>522</v>
      </c>
      <c r="C153" s="217"/>
      <c r="D153" s="635" t="s">
        <v>440</v>
      </c>
      <c r="E153" s="635">
        <v>380</v>
      </c>
      <c r="F153" s="187">
        <v>230</v>
      </c>
      <c r="G153" s="187">
        <v>200</v>
      </c>
      <c r="H153" s="187" t="s">
        <v>442</v>
      </c>
      <c r="I153" s="187">
        <v>38</v>
      </c>
    </row>
    <row r="154" spans="1:9" ht="16.5" thickBot="1" x14ac:dyDescent="0.3">
      <c r="A154" s="641"/>
      <c r="B154" s="203" t="s">
        <v>1771</v>
      </c>
      <c r="C154" s="218">
        <v>110</v>
      </c>
      <c r="D154" s="636"/>
      <c r="E154" s="637"/>
      <c r="F154" s="194">
        <v>230</v>
      </c>
      <c r="G154" s="194">
        <v>200</v>
      </c>
      <c r="H154" s="194" t="s">
        <v>442</v>
      </c>
      <c r="I154" s="194">
        <v>38</v>
      </c>
    </row>
    <row r="155" spans="1:9" ht="16.5" thickBot="1" x14ac:dyDescent="0.3">
      <c r="A155" s="195" t="s">
        <v>758</v>
      </c>
      <c r="B155" s="223" t="s">
        <v>1772</v>
      </c>
      <c r="C155" s="198">
        <v>110</v>
      </c>
      <c r="D155" s="205" t="s">
        <v>440</v>
      </c>
      <c r="E155" s="197">
        <v>380</v>
      </c>
      <c r="F155" s="198">
        <v>230</v>
      </c>
      <c r="G155" s="198">
        <v>200</v>
      </c>
      <c r="H155" s="198"/>
      <c r="I155" s="198">
        <v>38</v>
      </c>
    </row>
    <row r="156" spans="1:9" ht="15.75" x14ac:dyDescent="0.25">
      <c r="A156" s="638" t="s">
        <v>523</v>
      </c>
      <c r="B156" s="201" t="s">
        <v>1777</v>
      </c>
      <c r="C156" s="217"/>
      <c r="D156" s="635" t="s">
        <v>33</v>
      </c>
      <c r="E156" s="635">
        <v>265</v>
      </c>
      <c r="F156" s="217">
        <v>50</v>
      </c>
      <c r="G156" s="194">
        <v>300</v>
      </c>
      <c r="H156" s="643" t="s">
        <v>441</v>
      </c>
      <c r="I156" s="194">
        <v>9</v>
      </c>
    </row>
    <row r="157" spans="1:9" ht="16.5" thickBot="1" x14ac:dyDescent="0.3">
      <c r="A157" s="639"/>
      <c r="B157" s="203" t="s">
        <v>1773</v>
      </c>
      <c r="C157" s="218">
        <v>110</v>
      </c>
      <c r="D157" s="636"/>
      <c r="E157" s="636"/>
      <c r="F157" s="218"/>
      <c r="G157" s="194"/>
      <c r="H157" s="643"/>
      <c r="I157" s="194"/>
    </row>
    <row r="158" spans="1:9" ht="16.5" thickBot="1" x14ac:dyDescent="0.3">
      <c r="A158" s="204" t="s">
        <v>759</v>
      </c>
      <c r="B158" s="196" t="s">
        <v>760</v>
      </c>
      <c r="C158" s="206">
        <v>110</v>
      </c>
      <c r="D158" s="197" t="s">
        <v>33</v>
      </c>
      <c r="E158" s="205">
        <v>265</v>
      </c>
      <c r="F158" s="198"/>
      <c r="G158" s="198"/>
      <c r="H158" s="198" t="s">
        <v>1698</v>
      </c>
      <c r="I158" s="198">
        <v>50</v>
      </c>
    </row>
    <row r="159" spans="1:9" ht="15.75" x14ac:dyDescent="0.25">
      <c r="A159" s="638" t="s">
        <v>524</v>
      </c>
      <c r="B159" s="192" t="s">
        <v>525</v>
      </c>
      <c r="C159" s="217"/>
      <c r="D159" s="635" t="s">
        <v>34</v>
      </c>
      <c r="E159" s="635">
        <v>330</v>
      </c>
      <c r="F159" s="217">
        <v>213</v>
      </c>
      <c r="G159" s="194">
        <v>400</v>
      </c>
      <c r="H159" s="217" t="s">
        <v>441</v>
      </c>
      <c r="I159" s="217"/>
    </row>
    <row r="160" spans="1:9" ht="15.75" customHeight="1" thickBot="1" x14ac:dyDescent="0.3">
      <c r="A160" s="641"/>
      <c r="B160" s="192" t="s">
        <v>526</v>
      </c>
      <c r="C160" s="219">
        <v>110</v>
      </c>
      <c r="D160" s="637"/>
      <c r="E160" s="637"/>
      <c r="F160" s="219"/>
      <c r="G160" s="194"/>
      <c r="H160" s="219"/>
      <c r="I160" s="219">
        <v>40</v>
      </c>
    </row>
    <row r="161" spans="1:15" ht="16.5" hidden="1" thickBot="1" x14ac:dyDescent="0.3">
      <c r="A161" s="639"/>
      <c r="B161" s="188"/>
      <c r="C161" s="218"/>
      <c r="D161" s="636"/>
      <c r="E161" s="636"/>
      <c r="F161" s="203"/>
      <c r="G161" s="188"/>
      <c r="H161" s="203"/>
      <c r="I161" s="203"/>
    </row>
    <row r="162" spans="1:15" ht="15.75" x14ac:dyDescent="0.25">
      <c r="A162" s="638" t="s">
        <v>527</v>
      </c>
      <c r="B162" s="201" t="s">
        <v>1763</v>
      </c>
      <c r="C162" s="194">
        <v>110</v>
      </c>
      <c r="D162" s="635" t="s">
        <v>34</v>
      </c>
      <c r="E162" s="635">
        <v>330</v>
      </c>
      <c r="F162" s="194">
        <v>160</v>
      </c>
      <c r="G162" s="194">
        <v>200</v>
      </c>
      <c r="H162" s="633" t="s">
        <v>441</v>
      </c>
      <c r="I162" s="633">
        <v>30</v>
      </c>
    </row>
    <row r="163" spans="1:15" ht="16.5" thickBot="1" x14ac:dyDescent="0.3">
      <c r="A163" s="641"/>
      <c r="B163" s="203" t="s">
        <v>1775</v>
      </c>
      <c r="C163" s="194"/>
      <c r="D163" s="637"/>
      <c r="E163" s="637"/>
      <c r="F163" s="194"/>
      <c r="G163" s="194"/>
      <c r="H163" s="643"/>
      <c r="I163" s="643"/>
    </row>
    <row r="164" spans="1:15" ht="16.5" thickBot="1" x14ac:dyDescent="0.3">
      <c r="A164" s="195" t="s">
        <v>527</v>
      </c>
      <c r="B164" s="196" t="s">
        <v>1776</v>
      </c>
      <c r="C164" s="198">
        <v>110</v>
      </c>
      <c r="D164" s="197" t="s">
        <v>34</v>
      </c>
      <c r="E164" s="197">
        <v>330</v>
      </c>
      <c r="F164" s="198"/>
      <c r="G164" s="198"/>
      <c r="H164" s="198" t="s">
        <v>1698</v>
      </c>
      <c r="I164" s="198">
        <v>63</v>
      </c>
      <c r="J164" s="286"/>
      <c r="K164" s="295"/>
      <c r="L164" s="287"/>
      <c r="M164" s="294"/>
      <c r="N164" s="294"/>
      <c r="O164" s="296"/>
    </row>
    <row r="165" spans="1:15" ht="15.75" x14ac:dyDescent="0.25">
      <c r="A165" s="638" t="s">
        <v>761</v>
      </c>
      <c r="B165" s="201" t="s">
        <v>1777</v>
      </c>
      <c r="C165" s="194">
        <v>110</v>
      </c>
      <c r="D165" s="635" t="s">
        <v>33</v>
      </c>
      <c r="E165" s="637">
        <v>265</v>
      </c>
      <c r="F165" s="194">
        <v>50</v>
      </c>
      <c r="G165" s="194">
        <v>300</v>
      </c>
      <c r="H165" s="643" t="s">
        <v>441</v>
      </c>
      <c r="I165" s="280">
        <v>9</v>
      </c>
      <c r="J165" s="286"/>
      <c r="K165" s="295"/>
      <c r="L165" s="287"/>
      <c r="M165" s="294"/>
      <c r="N165" s="294"/>
      <c r="O165" s="296"/>
    </row>
    <row r="166" spans="1:15" ht="16.5" thickBot="1" x14ac:dyDescent="0.3">
      <c r="A166" s="639"/>
      <c r="B166" s="203" t="s">
        <v>1773</v>
      </c>
      <c r="C166" s="190"/>
      <c r="D166" s="636"/>
      <c r="E166" s="636"/>
      <c r="F166" s="190"/>
      <c r="G166" s="190"/>
      <c r="H166" s="634"/>
      <c r="I166" s="279"/>
      <c r="J166" s="286"/>
      <c r="K166" s="295"/>
      <c r="L166" s="287"/>
      <c r="M166" s="294"/>
      <c r="N166" s="294"/>
      <c r="O166" s="296"/>
    </row>
    <row r="167" spans="1:15" ht="15.75" x14ac:dyDescent="0.25">
      <c r="A167" s="638" t="s">
        <v>528</v>
      </c>
      <c r="B167" s="186" t="s">
        <v>1778</v>
      </c>
      <c r="C167" s="187"/>
      <c r="D167" s="635" t="s">
        <v>470</v>
      </c>
      <c r="E167" s="635">
        <v>445</v>
      </c>
      <c r="F167" s="187">
        <v>450</v>
      </c>
      <c r="G167" s="187">
        <v>600</v>
      </c>
      <c r="H167" s="187" t="s">
        <v>1697</v>
      </c>
      <c r="I167" s="278">
        <v>85</v>
      </c>
      <c r="J167" s="286"/>
      <c r="K167" s="295"/>
      <c r="L167" s="287"/>
      <c r="M167" s="294"/>
      <c r="N167" s="294"/>
      <c r="O167" s="296"/>
    </row>
    <row r="168" spans="1:15" ht="15.75" customHeight="1" thickBot="1" x14ac:dyDescent="0.3">
      <c r="A168" s="641"/>
      <c r="B168" s="192" t="s">
        <v>1768</v>
      </c>
      <c r="C168" s="194">
        <v>110</v>
      </c>
      <c r="D168" s="637"/>
      <c r="E168" s="637"/>
      <c r="F168" s="194"/>
      <c r="G168" s="194"/>
      <c r="H168" s="194"/>
      <c r="I168" s="280"/>
      <c r="J168" s="286"/>
      <c r="K168" s="295"/>
      <c r="L168" s="287"/>
      <c r="M168" s="294"/>
      <c r="N168" s="294"/>
      <c r="O168" s="296"/>
    </row>
    <row r="169" spans="1:15" ht="16.5" hidden="1" thickBot="1" x14ac:dyDescent="0.3">
      <c r="A169" s="641"/>
      <c r="B169" s="192"/>
      <c r="C169" s="194"/>
      <c r="D169" s="637"/>
      <c r="E169" s="637"/>
      <c r="F169" s="192"/>
      <c r="G169" s="192"/>
      <c r="H169" s="192"/>
      <c r="I169" s="202"/>
      <c r="J169" s="286"/>
      <c r="K169" s="295"/>
      <c r="L169" s="287"/>
      <c r="M169" s="294"/>
      <c r="N169" s="294"/>
      <c r="O169" s="296"/>
    </row>
    <row r="170" spans="1:15" ht="16.5" thickBot="1" x14ac:dyDescent="0.3">
      <c r="A170" s="195" t="s">
        <v>762</v>
      </c>
      <c r="B170" s="196" t="s">
        <v>1779</v>
      </c>
      <c r="C170" s="198">
        <v>110</v>
      </c>
      <c r="D170" s="197" t="s">
        <v>763</v>
      </c>
      <c r="E170" s="197">
        <v>380</v>
      </c>
      <c r="F170" s="196"/>
      <c r="G170" s="196"/>
      <c r="H170" s="198" t="s">
        <v>1698</v>
      </c>
      <c r="I170" s="197">
        <v>72</v>
      </c>
      <c r="J170" s="286"/>
      <c r="K170" s="295"/>
      <c r="L170" s="287"/>
      <c r="M170" s="294"/>
      <c r="N170" s="294"/>
      <c r="O170" s="296"/>
    </row>
    <row r="171" spans="1:15" ht="15.75" customHeight="1" thickBot="1" x14ac:dyDescent="0.3">
      <c r="A171" s="195" t="s">
        <v>764</v>
      </c>
      <c r="B171" s="196" t="s">
        <v>1779</v>
      </c>
      <c r="C171" s="198">
        <v>110</v>
      </c>
      <c r="D171" s="197" t="s">
        <v>763</v>
      </c>
      <c r="E171" s="197">
        <v>380</v>
      </c>
      <c r="F171" s="196"/>
      <c r="G171" s="196"/>
      <c r="H171" s="198" t="s">
        <v>1698</v>
      </c>
      <c r="I171" s="197">
        <v>72</v>
      </c>
      <c r="J171" s="286"/>
      <c r="K171" s="295"/>
      <c r="L171" s="287"/>
      <c r="M171" s="294"/>
      <c r="N171" s="294"/>
      <c r="O171" s="296"/>
    </row>
    <row r="172" spans="1:15" ht="15.75" x14ac:dyDescent="0.25">
      <c r="A172" s="638" t="s">
        <v>529</v>
      </c>
      <c r="B172" s="201" t="s">
        <v>1714</v>
      </c>
      <c r="C172" s="194"/>
      <c r="D172" s="637" t="s">
        <v>440</v>
      </c>
      <c r="E172" s="637">
        <v>380</v>
      </c>
      <c r="F172" s="194"/>
      <c r="G172" s="194"/>
      <c r="H172" s="635" t="s">
        <v>441</v>
      </c>
      <c r="I172" s="635">
        <v>60</v>
      </c>
      <c r="J172" s="241"/>
      <c r="K172" s="89"/>
      <c r="L172" s="244"/>
      <c r="M172" s="297"/>
      <c r="N172" s="297"/>
      <c r="O172" s="298"/>
    </row>
    <row r="173" spans="1:15" ht="16.5" thickBot="1" x14ac:dyDescent="0.3">
      <c r="A173" s="641"/>
      <c r="B173" s="202" t="s">
        <v>530</v>
      </c>
      <c r="C173" s="194">
        <v>110</v>
      </c>
      <c r="D173" s="637"/>
      <c r="E173" s="637"/>
      <c r="F173" s="194">
        <v>320</v>
      </c>
      <c r="G173" s="194">
        <v>320</v>
      </c>
      <c r="H173" s="637"/>
      <c r="I173" s="637"/>
      <c r="J173" s="241"/>
      <c r="K173" s="89"/>
      <c r="L173" s="89"/>
      <c r="M173" s="297"/>
      <c r="N173" s="297"/>
      <c r="O173" s="298"/>
    </row>
    <row r="174" spans="1:15" ht="16.5" hidden="1" thickBot="1" x14ac:dyDescent="0.3">
      <c r="A174" s="639"/>
      <c r="B174" s="203"/>
      <c r="C174" s="190"/>
      <c r="D174" s="636"/>
      <c r="E174" s="636"/>
      <c r="F174" s="188"/>
      <c r="G174" s="188"/>
      <c r="H174" s="636"/>
      <c r="I174" s="636"/>
      <c r="J174" s="286"/>
      <c r="K174" s="295"/>
      <c r="L174" s="295"/>
      <c r="M174" s="294"/>
      <c r="N174" s="294"/>
      <c r="O174" s="296"/>
    </row>
    <row r="175" spans="1:15" ht="15.75" x14ac:dyDescent="0.25">
      <c r="A175" s="638" t="s">
        <v>531</v>
      </c>
      <c r="B175" s="192" t="s">
        <v>1740</v>
      </c>
      <c r="C175" s="194"/>
      <c r="D175" s="635" t="s">
        <v>34</v>
      </c>
      <c r="E175" s="635">
        <v>330</v>
      </c>
      <c r="F175" s="194"/>
      <c r="G175" s="194"/>
      <c r="H175" s="635" t="s">
        <v>442</v>
      </c>
      <c r="I175" s="635">
        <v>57</v>
      </c>
      <c r="J175" s="286"/>
      <c r="K175" s="295"/>
      <c r="L175" s="295"/>
      <c r="M175" s="294"/>
      <c r="N175" s="294"/>
      <c r="O175" s="296"/>
    </row>
    <row r="176" spans="1:15" ht="15" customHeight="1" thickBot="1" x14ac:dyDescent="0.3">
      <c r="A176" s="641"/>
      <c r="B176" s="192" t="s">
        <v>1780</v>
      </c>
      <c r="C176" s="194">
        <v>110</v>
      </c>
      <c r="D176" s="637"/>
      <c r="E176" s="637"/>
      <c r="F176" s="194">
        <v>310</v>
      </c>
      <c r="G176" s="194">
        <v>300</v>
      </c>
      <c r="H176" s="637"/>
      <c r="I176" s="637"/>
    </row>
    <row r="177" spans="1:9" ht="16.5" hidden="1" thickBot="1" x14ac:dyDescent="0.3">
      <c r="A177" s="639"/>
      <c r="B177" s="188"/>
      <c r="C177" s="190"/>
      <c r="D177" s="636"/>
      <c r="E177" s="636"/>
      <c r="F177" s="188"/>
      <c r="G177" s="188"/>
      <c r="H177" s="636"/>
      <c r="I177" s="636"/>
    </row>
    <row r="178" spans="1:9" ht="15.75" x14ac:dyDescent="0.25">
      <c r="A178" s="638" t="s">
        <v>532</v>
      </c>
      <c r="B178" s="192" t="s">
        <v>1781</v>
      </c>
      <c r="C178" s="194"/>
      <c r="D178" s="635" t="s">
        <v>34</v>
      </c>
      <c r="E178" s="635">
        <v>330</v>
      </c>
      <c r="F178" s="194"/>
      <c r="G178" s="194"/>
      <c r="H178" s="194"/>
      <c r="I178" s="194"/>
    </row>
    <row r="179" spans="1:9" ht="16.5" thickBot="1" x14ac:dyDescent="0.3">
      <c r="A179" s="641"/>
      <c r="B179" s="192" t="s">
        <v>1764</v>
      </c>
      <c r="C179" s="194">
        <v>110</v>
      </c>
      <c r="D179" s="637"/>
      <c r="E179" s="637"/>
      <c r="F179" s="194">
        <v>300</v>
      </c>
      <c r="G179" s="194">
        <v>400</v>
      </c>
      <c r="H179" s="194" t="s">
        <v>441</v>
      </c>
      <c r="I179" s="194">
        <v>57</v>
      </c>
    </row>
    <row r="180" spans="1:9" ht="16.5" hidden="1" thickBot="1" x14ac:dyDescent="0.3">
      <c r="A180" s="641"/>
      <c r="B180" s="192"/>
      <c r="C180" s="194"/>
      <c r="D180" s="637"/>
      <c r="E180" s="637"/>
      <c r="F180" s="192"/>
      <c r="G180" s="192"/>
      <c r="H180" s="192"/>
      <c r="I180" s="192"/>
    </row>
    <row r="181" spans="1:9" ht="16.5" thickBot="1" x14ac:dyDescent="0.3">
      <c r="A181" s="204" t="s">
        <v>532</v>
      </c>
      <c r="B181" s="196" t="s">
        <v>1784</v>
      </c>
      <c r="C181" s="198">
        <v>110</v>
      </c>
      <c r="D181" s="197" t="s">
        <v>443</v>
      </c>
      <c r="E181" s="197">
        <v>510</v>
      </c>
      <c r="F181" s="198">
        <v>300</v>
      </c>
      <c r="G181" s="198">
        <v>400</v>
      </c>
      <c r="H181" s="196"/>
      <c r="I181" s="197">
        <v>57</v>
      </c>
    </row>
    <row r="182" spans="1:9" ht="15.75" x14ac:dyDescent="0.25">
      <c r="A182" s="641" t="s">
        <v>533</v>
      </c>
      <c r="B182" s="192" t="s">
        <v>1785</v>
      </c>
      <c r="C182" s="194"/>
      <c r="D182" s="637" t="s">
        <v>443</v>
      </c>
      <c r="E182" s="637">
        <v>510</v>
      </c>
      <c r="F182" s="194">
        <v>740</v>
      </c>
      <c r="G182" s="194">
        <v>1000</v>
      </c>
      <c r="H182" s="194" t="s">
        <v>1697</v>
      </c>
      <c r="I182" s="194">
        <v>97</v>
      </c>
    </row>
    <row r="183" spans="1:9" ht="16.5" thickBot="1" x14ac:dyDescent="0.3">
      <c r="A183" s="641"/>
      <c r="B183" s="192" t="s">
        <v>1705</v>
      </c>
      <c r="C183" s="194">
        <v>110</v>
      </c>
      <c r="D183" s="637"/>
      <c r="E183" s="637"/>
      <c r="F183" s="194">
        <v>900</v>
      </c>
      <c r="G183" s="194">
        <v>1000</v>
      </c>
      <c r="H183" s="194"/>
      <c r="I183" s="194"/>
    </row>
    <row r="184" spans="1:9" ht="16.5" hidden="1" thickBot="1" x14ac:dyDescent="0.3">
      <c r="A184" s="639"/>
      <c r="B184" s="188"/>
      <c r="C184" s="190"/>
      <c r="D184" s="636"/>
      <c r="E184" s="636"/>
      <c r="F184" s="188"/>
      <c r="G184" s="190"/>
      <c r="H184" s="188"/>
      <c r="I184" s="188"/>
    </row>
    <row r="185" spans="1:9" ht="15.75" x14ac:dyDescent="0.25">
      <c r="A185" s="638" t="s">
        <v>572</v>
      </c>
      <c r="B185" s="192" t="s">
        <v>1786</v>
      </c>
      <c r="C185" s="194"/>
      <c r="D185" s="635" t="s">
        <v>443</v>
      </c>
      <c r="E185" s="635">
        <v>510</v>
      </c>
      <c r="F185" s="194">
        <v>740</v>
      </c>
      <c r="G185" s="194">
        <v>1000</v>
      </c>
      <c r="H185" s="194" t="s">
        <v>1697</v>
      </c>
      <c r="I185" s="194">
        <v>97</v>
      </c>
    </row>
    <row r="186" spans="1:9" ht="15.75" customHeight="1" thickBot="1" x14ac:dyDescent="0.3">
      <c r="A186" s="641"/>
      <c r="B186" s="192" t="s">
        <v>1705</v>
      </c>
      <c r="C186" s="194">
        <v>110</v>
      </c>
      <c r="D186" s="637"/>
      <c r="E186" s="637"/>
      <c r="F186" s="194">
        <v>900</v>
      </c>
      <c r="G186" s="194">
        <v>1000</v>
      </c>
      <c r="H186" s="194"/>
      <c r="I186" s="194"/>
    </row>
    <row r="187" spans="1:9" ht="16.5" hidden="1" thickBot="1" x14ac:dyDescent="0.3">
      <c r="A187" s="639"/>
      <c r="B187" s="188"/>
      <c r="C187" s="190"/>
      <c r="D187" s="636"/>
      <c r="E187" s="636"/>
      <c r="F187" s="188"/>
      <c r="G187" s="190"/>
      <c r="H187" s="188"/>
      <c r="I187" s="188"/>
    </row>
    <row r="188" spans="1:9" ht="15.75" x14ac:dyDescent="0.25">
      <c r="A188" s="638" t="s">
        <v>534</v>
      </c>
      <c r="B188" s="192" t="s">
        <v>1785</v>
      </c>
      <c r="C188" s="194"/>
      <c r="D188" s="635" t="s">
        <v>443</v>
      </c>
      <c r="E188" s="635">
        <v>510</v>
      </c>
      <c r="F188" s="194">
        <v>790</v>
      </c>
      <c r="G188" s="194">
        <v>1000</v>
      </c>
      <c r="H188" s="194" t="s">
        <v>1697</v>
      </c>
      <c r="I188" s="194">
        <v>97</v>
      </c>
    </row>
    <row r="189" spans="1:9" ht="16.5" thickBot="1" x14ac:dyDescent="0.3">
      <c r="A189" s="641"/>
      <c r="B189" s="192" t="s">
        <v>1705</v>
      </c>
      <c r="C189" s="194">
        <v>110</v>
      </c>
      <c r="D189" s="637"/>
      <c r="E189" s="637"/>
      <c r="F189" s="194">
        <v>940</v>
      </c>
      <c r="G189" s="194">
        <v>1000</v>
      </c>
      <c r="H189" s="194"/>
      <c r="I189" s="194"/>
    </row>
    <row r="190" spans="1:9" ht="16.5" hidden="1" thickBot="1" x14ac:dyDescent="0.3">
      <c r="A190" s="639"/>
      <c r="B190" s="188"/>
      <c r="C190" s="190"/>
      <c r="D190" s="636"/>
      <c r="E190" s="636"/>
      <c r="F190" s="188"/>
      <c r="G190" s="188"/>
      <c r="H190" s="188"/>
      <c r="I190" s="188"/>
    </row>
    <row r="191" spans="1:9" ht="15.75" x14ac:dyDescent="0.25">
      <c r="A191" s="638" t="s">
        <v>535</v>
      </c>
      <c r="B191" s="192" t="s">
        <v>1785</v>
      </c>
      <c r="C191" s="194"/>
      <c r="D191" s="635" t="s">
        <v>536</v>
      </c>
      <c r="E191" s="635">
        <v>825</v>
      </c>
      <c r="F191" s="194">
        <v>780</v>
      </c>
      <c r="G191" s="194">
        <v>1000</v>
      </c>
      <c r="H191" s="635" t="s">
        <v>441</v>
      </c>
      <c r="I191" s="635">
        <v>148</v>
      </c>
    </row>
    <row r="192" spans="1:9" ht="15.75" x14ac:dyDescent="0.25">
      <c r="A192" s="641"/>
      <c r="B192" s="192" t="s">
        <v>1705</v>
      </c>
      <c r="C192" s="194">
        <v>110</v>
      </c>
      <c r="D192" s="637"/>
      <c r="E192" s="637"/>
      <c r="F192" s="194">
        <v>860</v>
      </c>
      <c r="G192" s="194">
        <v>1000</v>
      </c>
      <c r="H192" s="637"/>
      <c r="I192" s="637"/>
    </row>
    <row r="193" spans="1:9" ht="0.75" customHeight="1" thickBot="1" x14ac:dyDescent="0.3">
      <c r="A193" s="639"/>
      <c r="B193" s="225"/>
      <c r="C193" s="226"/>
      <c r="D193" s="636"/>
      <c r="E193" s="636"/>
      <c r="F193" s="188"/>
      <c r="G193" s="188"/>
      <c r="H193" s="636"/>
      <c r="I193" s="636"/>
    </row>
    <row r="194" spans="1:9" ht="15.75" x14ac:dyDescent="0.25">
      <c r="A194" s="638" t="s">
        <v>537</v>
      </c>
      <c r="B194" s="186" t="s">
        <v>1704</v>
      </c>
      <c r="C194" s="217"/>
      <c r="D194" s="635" t="s">
        <v>443</v>
      </c>
      <c r="E194" s="635">
        <v>510</v>
      </c>
      <c r="F194" s="187">
        <v>840</v>
      </c>
      <c r="G194" s="187">
        <v>600</v>
      </c>
      <c r="H194" s="635" t="s">
        <v>1697</v>
      </c>
      <c r="I194" s="187">
        <v>97</v>
      </c>
    </row>
    <row r="195" spans="1:9" ht="16.5" thickBot="1" x14ac:dyDescent="0.3">
      <c r="A195" s="639"/>
      <c r="B195" s="188" t="s">
        <v>1705</v>
      </c>
      <c r="C195" s="218">
        <v>110</v>
      </c>
      <c r="D195" s="636"/>
      <c r="E195" s="636"/>
      <c r="F195" s="190">
        <v>800</v>
      </c>
      <c r="G195" s="190">
        <v>600</v>
      </c>
      <c r="H195" s="640"/>
      <c r="I195" s="190"/>
    </row>
    <row r="196" spans="1:9" ht="15.75" x14ac:dyDescent="0.25">
      <c r="A196" s="638" t="s">
        <v>538</v>
      </c>
      <c r="B196" s="192" t="s">
        <v>1704</v>
      </c>
      <c r="C196" s="217"/>
      <c r="D196" s="635" t="s">
        <v>443</v>
      </c>
      <c r="E196" s="635">
        <v>510</v>
      </c>
      <c r="F196" s="194">
        <v>840</v>
      </c>
      <c r="G196" s="194">
        <v>600</v>
      </c>
      <c r="H196" s="635" t="s">
        <v>1697</v>
      </c>
      <c r="I196" s="194"/>
    </row>
    <row r="197" spans="1:9" ht="15.75" x14ac:dyDescent="0.25">
      <c r="A197" s="641"/>
      <c r="B197" s="192" t="s">
        <v>1705</v>
      </c>
      <c r="C197" s="219">
        <v>110</v>
      </c>
      <c r="D197" s="637"/>
      <c r="E197" s="637"/>
      <c r="F197" s="194">
        <v>800</v>
      </c>
      <c r="G197" s="194">
        <v>600</v>
      </c>
      <c r="H197" s="642"/>
      <c r="I197" s="194">
        <v>97</v>
      </c>
    </row>
    <row r="198" spans="1:9" ht="0.75" customHeight="1" thickBot="1" x14ac:dyDescent="0.3">
      <c r="A198" s="641"/>
      <c r="B198" s="192"/>
      <c r="C198" s="219"/>
      <c r="D198" s="637"/>
      <c r="E198" s="637"/>
      <c r="F198" s="192"/>
      <c r="G198" s="192"/>
      <c r="H198" s="642"/>
      <c r="I198" s="192"/>
    </row>
    <row r="199" spans="1:9" ht="16.5" hidden="1" thickBot="1" x14ac:dyDescent="0.3">
      <c r="A199" s="639"/>
      <c r="B199" s="188"/>
      <c r="C199" s="218"/>
      <c r="D199" s="636"/>
      <c r="E199" s="636"/>
      <c r="F199" s="188"/>
      <c r="G199" s="188"/>
      <c r="H199" s="188"/>
      <c r="I199" s="188"/>
    </row>
    <row r="200" spans="1:9" ht="15.75" x14ac:dyDescent="0.25">
      <c r="A200" s="638" t="s">
        <v>539</v>
      </c>
      <c r="B200" s="213" t="s">
        <v>1785</v>
      </c>
      <c r="C200" s="217"/>
      <c r="D200" s="644" t="s">
        <v>540</v>
      </c>
      <c r="E200" s="635">
        <v>690</v>
      </c>
      <c r="F200" s="194">
        <v>780</v>
      </c>
      <c r="G200" s="194">
        <v>1000</v>
      </c>
      <c r="H200" s="194" t="s">
        <v>1697</v>
      </c>
      <c r="I200" s="194">
        <v>131</v>
      </c>
    </row>
    <row r="201" spans="1:9" ht="16.5" thickBot="1" x14ac:dyDescent="0.3">
      <c r="A201" s="639"/>
      <c r="B201" s="222" t="s">
        <v>1705</v>
      </c>
      <c r="C201" s="218">
        <v>110</v>
      </c>
      <c r="D201" s="645"/>
      <c r="E201" s="636"/>
      <c r="F201" s="190">
        <v>860</v>
      </c>
      <c r="G201" s="190">
        <v>1000</v>
      </c>
      <c r="H201" s="190" t="s">
        <v>441</v>
      </c>
      <c r="I201" s="190"/>
    </row>
    <row r="202" spans="1:9" ht="15.75" x14ac:dyDescent="0.25">
      <c r="A202" s="638" t="s">
        <v>541</v>
      </c>
      <c r="B202" s="192" t="s">
        <v>1707</v>
      </c>
      <c r="C202" s="194"/>
      <c r="D202" s="635" t="s">
        <v>543</v>
      </c>
      <c r="E202" s="635">
        <v>610</v>
      </c>
      <c r="F202" s="194">
        <v>800</v>
      </c>
      <c r="G202" s="194">
        <v>600</v>
      </c>
      <c r="H202" s="633" t="s">
        <v>442</v>
      </c>
      <c r="I202" s="633">
        <v>114</v>
      </c>
    </row>
    <row r="203" spans="1:9" ht="16.5" thickBot="1" x14ac:dyDescent="0.3">
      <c r="A203" s="639"/>
      <c r="B203" s="188" t="s">
        <v>542</v>
      </c>
      <c r="C203" s="194">
        <v>110</v>
      </c>
      <c r="D203" s="636"/>
      <c r="E203" s="636"/>
      <c r="F203" s="190"/>
      <c r="G203" s="190"/>
      <c r="H203" s="634"/>
      <c r="I203" s="634"/>
    </row>
    <row r="204" spans="1:9" ht="15.75" x14ac:dyDescent="0.25">
      <c r="A204" s="638" t="s">
        <v>544</v>
      </c>
      <c r="B204" s="213" t="s">
        <v>1704</v>
      </c>
      <c r="C204" s="217"/>
      <c r="D204" s="644" t="s">
        <v>543</v>
      </c>
      <c r="E204" s="635">
        <v>610</v>
      </c>
      <c r="F204" s="633">
        <v>670</v>
      </c>
      <c r="G204" s="633">
        <v>600</v>
      </c>
      <c r="H204" s="633" t="s">
        <v>442</v>
      </c>
      <c r="I204" s="633">
        <v>114</v>
      </c>
    </row>
    <row r="205" spans="1:9" ht="16.5" thickBot="1" x14ac:dyDescent="0.3">
      <c r="A205" s="639"/>
      <c r="B205" s="222" t="s">
        <v>542</v>
      </c>
      <c r="C205" s="218">
        <v>110</v>
      </c>
      <c r="D205" s="645"/>
      <c r="E205" s="636"/>
      <c r="F205" s="634"/>
      <c r="G205" s="634"/>
      <c r="H205" s="634"/>
      <c r="I205" s="634"/>
    </row>
    <row r="206" spans="1:9" ht="15.75" x14ac:dyDescent="0.25">
      <c r="A206" s="638" t="s">
        <v>545</v>
      </c>
      <c r="B206" s="227" t="s">
        <v>1707</v>
      </c>
      <c r="C206" s="217"/>
      <c r="D206" s="644" t="s">
        <v>443</v>
      </c>
      <c r="E206" s="635">
        <v>510</v>
      </c>
      <c r="F206" s="633">
        <v>300</v>
      </c>
      <c r="G206" s="633">
        <v>600</v>
      </c>
      <c r="H206" s="633" t="s">
        <v>441</v>
      </c>
      <c r="I206" s="633">
        <v>57</v>
      </c>
    </row>
    <row r="207" spans="1:9" ht="16.5" thickBot="1" x14ac:dyDescent="0.3">
      <c r="A207" s="639"/>
      <c r="B207" s="222" t="s">
        <v>546</v>
      </c>
      <c r="C207" s="218">
        <v>110</v>
      </c>
      <c r="D207" s="645"/>
      <c r="E207" s="636"/>
      <c r="F207" s="634"/>
      <c r="G207" s="634"/>
      <c r="H207" s="634"/>
      <c r="I207" s="634"/>
    </row>
    <row r="208" spans="1:9" ht="15.75" x14ac:dyDescent="0.25">
      <c r="A208" s="638" t="s">
        <v>547</v>
      </c>
      <c r="B208" s="192" t="s">
        <v>1707</v>
      </c>
      <c r="C208" s="194">
        <v>110</v>
      </c>
      <c r="D208" s="635" t="s">
        <v>443</v>
      </c>
      <c r="E208" s="635">
        <v>510</v>
      </c>
      <c r="F208" s="633">
        <v>300</v>
      </c>
      <c r="G208" s="633">
        <v>600</v>
      </c>
      <c r="H208" s="633" t="s">
        <v>441</v>
      </c>
      <c r="I208" s="633">
        <v>57</v>
      </c>
    </row>
    <row r="209" spans="1:9" ht="16.5" thickBot="1" x14ac:dyDescent="0.3">
      <c r="A209" s="639"/>
      <c r="B209" s="188" t="s">
        <v>546</v>
      </c>
      <c r="C209" s="190"/>
      <c r="D209" s="636"/>
      <c r="E209" s="636"/>
      <c r="F209" s="634"/>
      <c r="G209" s="634"/>
      <c r="H209" s="634"/>
      <c r="I209" s="634"/>
    </row>
    <row r="210" spans="1:9" ht="15.75" x14ac:dyDescent="0.25">
      <c r="A210" s="638" t="s">
        <v>548</v>
      </c>
      <c r="B210" s="192" t="s">
        <v>1732</v>
      </c>
      <c r="C210" s="194"/>
      <c r="D210" s="635" t="s">
        <v>443</v>
      </c>
      <c r="E210" s="635">
        <v>510</v>
      </c>
      <c r="F210" s="194"/>
      <c r="G210" s="194"/>
      <c r="H210" s="194"/>
      <c r="I210" s="194"/>
    </row>
    <row r="211" spans="1:9" ht="15.75" x14ac:dyDescent="0.25">
      <c r="A211" s="641"/>
      <c r="B211" s="192"/>
      <c r="C211" s="194">
        <v>110</v>
      </c>
      <c r="D211" s="637"/>
      <c r="E211" s="637"/>
      <c r="F211" s="194">
        <v>220</v>
      </c>
      <c r="G211" s="194">
        <v>300</v>
      </c>
      <c r="H211" s="194" t="s">
        <v>441</v>
      </c>
      <c r="I211" s="194">
        <v>42</v>
      </c>
    </row>
    <row r="212" spans="1:9" ht="16.5" thickBot="1" x14ac:dyDescent="0.3">
      <c r="A212" s="639"/>
      <c r="B212" s="188" t="s">
        <v>1787</v>
      </c>
      <c r="C212" s="190"/>
      <c r="D212" s="636"/>
      <c r="E212" s="636"/>
      <c r="F212" s="188"/>
      <c r="G212" s="188"/>
      <c r="H212" s="188"/>
      <c r="I212" s="188"/>
    </row>
    <row r="213" spans="1:9" ht="15.75" x14ac:dyDescent="0.25">
      <c r="A213" s="638" t="s">
        <v>549</v>
      </c>
      <c r="B213" s="192" t="s">
        <v>1732</v>
      </c>
      <c r="C213" s="194"/>
      <c r="D213" s="635" t="s">
        <v>443</v>
      </c>
      <c r="E213" s="635">
        <v>510</v>
      </c>
      <c r="F213" s="194"/>
      <c r="G213" s="194"/>
      <c r="H213" s="194"/>
      <c r="I213" s="194"/>
    </row>
    <row r="214" spans="1:9" ht="15.75" x14ac:dyDescent="0.25">
      <c r="A214" s="641"/>
      <c r="B214" s="192" t="s">
        <v>1787</v>
      </c>
      <c r="C214" s="194">
        <v>110</v>
      </c>
      <c r="D214" s="637"/>
      <c r="E214" s="637"/>
      <c r="F214" s="194">
        <v>220</v>
      </c>
      <c r="G214" s="194">
        <v>300</v>
      </c>
      <c r="H214" s="194" t="s">
        <v>441</v>
      </c>
      <c r="I214" s="194">
        <v>42</v>
      </c>
    </row>
    <row r="215" spans="1:9" ht="16.5" thickBot="1" x14ac:dyDescent="0.3">
      <c r="A215" s="639"/>
      <c r="B215" s="188"/>
      <c r="C215" s="190"/>
      <c r="D215" s="636"/>
      <c r="E215" s="636"/>
      <c r="F215" s="188"/>
      <c r="G215" s="188"/>
      <c r="H215" s="188"/>
      <c r="I215" s="188"/>
    </row>
    <row r="216" spans="1:9" ht="15.75" x14ac:dyDescent="0.25">
      <c r="A216" s="638" t="s">
        <v>550</v>
      </c>
      <c r="B216" s="192" t="s">
        <v>551</v>
      </c>
      <c r="C216" s="194"/>
      <c r="D216" s="635" t="s">
        <v>33</v>
      </c>
      <c r="E216" s="635">
        <v>265</v>
      </c>
      <c r="F216" s="194"/>
      <c r="G216" s="194"/>
      <c r="H216" s="635" t="s">
        <v>1697</v>
      </c>
      <c r="I216" s="194"/>
    </row>
    <row r="217" spans="1:9" ht="15.75" x14ac:dyDescent="0.25">
      <c r="A217" s="641"/>
      <c r="B217" s="192" t="s">
        <v>1788</v>
      </c>
      <c r="C217" s="194">
        <v>110</v>
      </c>
      <c r="D217" s="637"/>
      <c r="E217" s="637"/>
      <c r="F217" s="194"/>
      <c r="G217" s="194"/>
      <c r="H217" s="637"/>
      <c r="I217" s="194">
        <v>50</v>
      </c>
    </row>
    <row r="218" spans="1:9" ht="16.5" thickBot="1" x14ac:dyDescent="0.3">
      <c r="A218" s="639"/>
      <c r="B218" s="188"/>
      <c r="C218" s="190"/>
      <c r="D218" s="636"/>
      <c r="E218" s="636"/>
      <c r="F218" s="188"/>
      <c r="G218" s="188"/>
      <c r="H218" s="636"/>
      <c r="I218" s="188"/>
    </row>
    <row r="219" spans="1:9" ht="15.75" x14ac:dyDescent="0.25">
      <c r="A219" s="638" t="s">
        <v>552</v>
      </c>
      <c r="B219" s="186" t="s">
        <v>1789</v>
      </c>
      <c r="C219" s="194">
        <v>110</v>
      </c>
      <c r="D219" s="635" t="s">
        <v>33</v>
      </c>
      <c r="E219" s="635">
        <v>265</v>
      </c>
      <c r="F219" s="187"/>
      <c r="G219" s="187"/>
      <c r="H219" s="635" t="s">
        <v>1697</v>
      </c>
      <c r="I219" s="187">
        <v>50</v>
      </c>
    </row>
    <row r="220" spans="1:9" ht="16.5" thickBot="1" x14ac:dyDescent="0.3">
      <c r="A220" s="639"/>
      <c r="B220" s="188" t="s">
        <v>1790</v>
      </c>
      <c r="C220" s="190"/>
      <c r="D220" s="636"/>
      <c r="E220" s="636"/>
      <c r="F220" s="190"/>
      <c r="G220" s="190"/>
      <c r="H220" s="636"/>
      <c r="I220" s="190"/>
    </row>
    <row r="221" spans="1:9" ht="15.75" x14ac:dyDescent="0.25">
      <c r="A221" s="638" t="s">
        <v>553</v>
      </c>
      <c r="B221" s="192" t="s">
        <v>1791</v>
      </c>
      <c r="C221" s="194">
        <v>110</v>
      </c>
      <c r="D221" s="635" t="s">
        <v>33</v>
      </c>
      <c r="E221" s="635">
        <v>265</v>
      </c>
      <c r="F221" s="635">
        <v>170</v>
      </c>
      <c r="G221" s="635">
        <v>600</v>
      </c>
      <c r="H221" s="635" t="s">
        <v>441</v>
      </c>
      <c r="I221" s="194"/>
    </row>
    <row r="222" spans="1:9" ht="16.5" thickBot="1" x14ac:dyDescent="0.3">
      <c r="A222" s="639"/>
      <c r="B222" s="188" t="s">
        <v>1775</v>
      </c>
      <c r="C222" s="190"/>
      <c r="D222" s="636"/>
      <c r="E222" s="636"/>
      <c r="F222" s="670"/>
      <c r="G222" s="670"/>
      <c r="H222" s="640"/>
      <c r="I222" s="190">
        <v>32</v>
      </c>
    </row>
    <row r="223" spans="1:9" ht="15.75" x14ac:dyDescent="0.25">
      <c r="A223" s="638" t="s">
        <v>554</v>
      </c>
      <c r="B223" s="192" t="s">
        <v>1732</v>
      </c>
      <c r="C223" s="194">
        <v>110</v>
      </c>
      <c r="D223" s="635" t="s">
        <v>34</v>
      </c>
      <c r="E223" s="635">
        <v>330</v>
      </c>
      <c r="F223" s="635">
        <v>50</v>
      </c>
      <c r="G223" s="635">
        <v>200</v>
      </c>
      <c r="H223" s="635" t="s">
        <v>441</v>
      </c>
      <c r="I223" s="633">
        <v>9</v>
      </c>
    </row>
    <row r="224" spans="1:9" ht="16.5" thickBot="1" x14ac:dyDescent="0.3">
      <c r="A224" s="639"/>
      <c r="B224" s="188" t="s">
        <v>1792</v>
      </c>
      <c r="C224" s="190"/>
      <c r="D224" s="636"/>
      <c r="E224" s="636"/>
      <c r="F224" s="636"/>
      <c r="G224" s="636"/>
      <c r="H224" s="636"/>
      <c r="I224" s="634"/>
    </row>
    <row r="225" spans="1:9" ht="15.75" x14ac:dyDescent="0.25">
      <c r="A225" s="638" t="s">
        <v>555</v>
      </c>
      <c r="B225" s="192" t="s">
        <v>556</v>
      </c>
      <c r="C225" s="194">
        <v>110</v>
      </c>
      <c r="D225" s="635" t="s">
        <v>443</v>
      </c>
      <c r="E225" s="635">
        <v>510</v>
      </c>
      <c r="F225" s="194"/>
      <c r="G225" s="194"/>
      <c r="H225" s="633" t="s">
        <v>1697</v>
      </c>
      <c r="I225" s="633">
        <v>97</v>
      </c>
    </row>
    <row r="226" spans="1:9" ht="16.5" thickBot="1" x14ac:dyDescent="0.3">
      <c r="A226" s="639"/>
      <c r="B226" s="188" t="s">
        <v>1775</v>
      </c>
      <c r="C226" s="190"/>
      <c r="D226" s="636"/>
      <c r="E226" s="636"/>
      <c r="F226" s="190"/>
      <c r="G226" s="190"/>
      <c r="H226" s="634"/>
      <c r="I226" s="634"/>
    </row>
    <row r="227" spans="1:9" ht="15.75" x14ac:dyDescent="0.25">
      <c r="A227" s="638" t="s">
        <v>557</v>
      </c>
      <c r="B227" s="192" t="s">
        <v>1793</v>
      </c>
      <c r="C227" s="194">
        <v>110</v>
      </c>
      <c r="D227" s="635" t="s">
        <v>34</v>
      </c>
      <c r="E227" s="635">
        <v>330</v>
      </c>
      <c r="F227" s="633"/>
      <c r="G227" s="633"/>
      <c r="H227" s="633" t="s">
        <v>1697</v>
      </c>
      <c r="I227" s="633">
        <v>62</v>
      </c>
    </row>
    <row r="228" spans="1:9" ht="16.5" thickBot="1" x14ac:dyDescent="0.3">
      <c r="A228" s="639"/>
      <c r="B228" s="188" t="s">
        <v>558</v>
      </c>
      <c r="C228" s="190"/>
      <c r="D228" s="636"/>
      <c r="E228" s="636"/>
      <c r="F228" s="634"/>
      <c r="G228" s="634"/>
      <c r="H228" s="634"/>
      <c r="I228" s="634"/>
    </row>
    <row r="229" spans="1:9" ht="15.75" x14ac:dyDescent="0.25">
      <c r="A229" s="638" t="s">
        <v>559</v>
      </c>
      <c r="B229" s="192" t="s">
        <v>494</v>
      </c>
      <c r="C229" s="194"/>
      <c r="D229" s="635" t="s">
        <v>470</v>
      </c>
      <c r="E229" s="635">
        <v>445</v>
      </c>
      <c r="F229" s="194"/>
      <c r="G229" s="194"/>
      <c r="H229" s="635" t="s">
        <v>1697</v>
      </c>
      <c r="I229" s="635">
        <v>84</v>
      </c>
    </row>
    <row r="230" spans="1:9" ht="15.75" x14ac:dyDescent="0.25">
      <c r="A230" s="641"/>
      <c r="B230" s="192" t="s">
        <v>1044</v>
      </c>
      <c r="C230" s="194">
        <v>110</v>
      </c>
      <c r="D230" s="637"/>
      <c r="E230" s="637"/>
      <c r="F230" s="194">
        <v>650</v>
      </c>
      <c r="G230" s="194">
        <v>600</v>
      </c>
      <c r="H230" s="637"/>
      <c r="I230" s="637"/>
    </row>
    <row r="231" spans="1:9" ht="0.75" customHeight="1" thickBot="1" x14ac:dyDescent="0.3">
      <c r="A231" s="639"/>
      <c r="B231" s="188"/>
      <c r="C231" s="190"/>
      <c r="D231" s="636"/>
      <c r="E231" s="636"/>
      <c r="F231" s="188"/>
      <c r="G231" s="188"/>
      <c r="H231" s="636"/>
      <c r="I231" s="636"/>
    </row>
    <row r="232" spans="1:9" ht="15.75" x14ac:dyDescent="0.25">
      <c r="A232" s="215" t="s">
        <v>560</v>
      </c>
      <c r="B232" s="186" t="s">
        <v>1704</v>
      </c>
      <c r="C232" s="187"/>
      <c r="D232" s="635" t="s">
        <v>470</v>
      </c>
      <c r="E232" s="635">
        <v>445</v>
      </c>
      <c r="F232" s="635">
        <v>360</v>
      </c>
      <c r="G232" s="635" t="s">
        <v>765</v>
      </c>
      <c r="H232" s="635" t="s">
        <v>1698</v>
      </c>
      <c r="I232" s="633">
        <v>18</v>
      </c>
    </row>
    <row r="233" spans="1:9" ht="15.75" x14ac:dyDescent="0.25">
      <c r="A233" s="216"/>
      <c r="B233" s="192" t="s">
        <v>1782</v>
      </c>
      <c r="C233" s="194">
        <v>35</v>
      </c>
      <c r="D233" s="637"/>
      <c r="E233" s="637"/>
      <c r="F233" s="637"/>
      <c r="G233" s="637"/>
      <c r="H233" s="647"/>
      <c r="I233" s="643"/>
    </row>
    <row r="234" spans="1:9" ht="0.75" customHeight="1" thickBot="1" x14ac:dyDescent="0.3">
      <c r="A234" s="216"/>
      <c r="B234" s="192"/>
      <c r="C234" s="194"/>
      <c r="D234" s="637"/>
      <c r="E234" s="637"/>
      <c r="F234" s="636"/>
      <c r="G234" s="636"/>
      <c r="H234" s="640"/>
      <c r="I234" s="643"/>
    </row>
    <row r="235" spans="1:9" ht="16.5" thickBot="1" x14ac:dyDescent="0.3">
      <c r="A235" s="195" t="s">
        <v>766</v>
      </c>
      <c r="B235" s="196" t="s">
        <v>1796</v>
      </c>
      <c r="C235" s="198">
        <v>35</v>
      </c>
      <c r="D235" s="197" t="s">
        <v>470</v>
      </c>
      <c r="E235" s="197">
        <v>445</v>
      </c>
      <c r="F235" s="198">
        <v>360</v>
      </c>
      <c r="G235" s="198">
        <v>300</v>
      </c>
      <c r="H235" s="198" t="s">
        <v>1698</v>
      </c>
      <c r="I235" s="198">
        <v>18</v>
      </c>
    </row>
    <row r="236" spans="1:9" ht="18.75" customHeight="1" x14ac:dyDescent="0.25">
      <c r="A236" s="216" t="s">
        <v>561</v>
      </c>
      <c r="B236" s="192" t="s">
        <v>1704</v>
      </c>
      <c r="C236" s="194">
        <v>35</v>
      </c>
      <c r="D236" s="637" t="s">
        <v>440</v>
      </c>
      <c r="E236" s="637">
        <v>380</v>
      </c>
      <c r="F236" s="635">
        <v>530</v>
      </c>
      <c r="G236" s="635">
        <v>600</v>
      </c>
      <c r="H236" s="633" t="s">
        <v>1698</v>
      </c>
      <c r="I236" s="643">
        <v>23</v>
      </c>
    </row>
    <row r="237" spans="1:9" ht="16.5" thickBot="1" x14ac:dyDescent="0.3">
      <c r="A237" s="216"/>
      <c r="B237" s="192" t="s">
        <v>1797</v>
      </c>
      <c r="C237" s="194"/>
      <c r="D237" s="637"/>
      <c r="E237" s="637"/>
      <c r="F237" s="636"/>
      <c r="G237" s="636"/>
      <c r="H237" s="648"/>
      <c r="I237" s="643"/>
    </row>
    <row r="238" spans="1:9" ht="16.5" thickBot="1" x14ac:dyDescent="0.3">
      <c r="A238" s="195" t="s">
        <v>767</v>
      </c>
      <c r="B238" s="196" t="s">
        <v>1798</v>
      </c>
      <c r="C238" s="198">
        <v>35</v>
      </c>
      <c r="D238" s="197" t="s">
        <v>440</v>
      </c>
      <c r="E238" s="197">
        <v>380</v>
      </c>
      <c r="F238" s="198">
        <v>530</v>
      </c>
      <c r="G238" s="198">
        <v>600</v>
      </c>
      <c r="H238" s="198" t="s">
        <v>1698</v>
      </c>
      <c r="I238" s="198">
        <v>23</v>
      </c>
    </row>
    <row r="239" spans="1:9" ht="15.75" x14ac:dyDescent="0.25">
      <c r="A239" s="216" t="s">
        <v>562</v>
      </c>
      <c r="B239" s="192" t="s">
        <v>1799</v>
      </c>
      <c r="C239" s="194">
        <v>35</v>
      </c>
      <c r="D239" s="637" t="s">
        <v>470</v>
      </c>
      <c r="E239" s="637">
        <v>445</v>
      </c>
      <c r="F239" s="643">
        <v>630</v>
      </c>
      <c r="G239" s="643">
        <v>300</v>
      </c>
      <c r="H239" s="633" t="s">
        <v>1698</v>
      </c>
      <c r="I239" s="643">
        <v>19</v>
      </c>
    </row>
    <row r="240" spans="1:9" ht="16.5" thickBot="1" x14ac:dyDescent="0.3">
      <c r="A240" s="216"/>
      <c r="B240" s="192" t="s">
        <v>1800</v>
      </c>
      <c r="C240" s="194"/>
      <c r="D240" s="637"/>
      <c r="E240" s="637"/>
      <c r="F240" s="643"/>
      <c r="G240" s="643"/>
      <c r="H240" s="648"/>
      <c r="I240" s="643"/>
    </row>
    <row r="241" spans="1:9" ht="16.5" thickBot="1" x14ac:dyDescent="0.3">
      <c r="A241" s="195" t="s">
        <v>768</v>
      </c>
      <c r="B241" s="196" t="s">
        <v>1801</v>
      </c>
      <c r="C241" s="198">
        <v>35</v>
      </c>
      <c r="D241" s="197" t="s">
        <v>470</v>
      </c>
      <c r="E241" s="197">
        <v>445</v>
      </c>
      <c r="F241" s="198">
        <v>630</v>
      </c>
      <c r="G241" s="198">
        <v>300</v>
      </c>
      <c r="H241" s="198" t="s">
        <v>1698</v>
      </c>
      <c r="I241" s="198">
        <v>18</v>
      </c>
    </row>
    <row r="242" spans="1:9" ht="15.75" x14ac:dyDescent="0.25">
      <c r="A242" s="215" t="s">
        <v>573</v>
      </c>
      <c r="B242" s="201" t="s">
        <v>1785</v>
      </c>
      <c r="C242" s="217">
        <v>35</v>
      </c>
      <c r="D242" s="635" t="s">
        <v>470</v>
      </c>
      <c r="E242" s="635">
        <v>445</v>
      </c>
      <c r="F242" s="635">
        <v>330</v>
      </c>
      <c r="G242" s="635">
        <v>2000</v>
      </c>
      <c r="H242" s="633" t="s">
        <v>1698</v>
      </c>
      <c r="I242" s="635">
        <v>19</v>
      </c>
    </row>
    <row r="243" spans="1:9" ht="16.5" thickBot="1" x14ac:dyDescent="0.3">
      <c r="A243" s="199"/>
      <c r="B243" s="203" t="s">
        <v>1802</v>
      </c>
      <c r="C243" s="218"/>
      <c r="D243" s="636"/>
      <c r="E243" s="636"/>
      <c r="F243" s="636"/>
      <c r="G243" s="636"/>
      <c r="H243" s="648"/>
      <c r="I243" s="636"/>
    </row>
    <row r="244" spans="1:9" ht="16.5" thickBot="1" x14ac:dyDescent="0.3">
      <c r="A244" s="195" t="s">
        <v>769</v>
      </c>
      <c r="B244" s="196" t="s">
        <v>1803</v>
      </c>
      <c r="C244" s="198">
        <v>35</v>
      </c>
      <c r="D244" s="197" t="s">
        <v>470</v>
      </c>
      <c r="E244" s="197">
        <v>445</v>
      </c>
      <c r="F244" s="197">
        <v>330</v>
      </c>
      <c r="G244" s="197">
        <v>2000</v>
      </c>
      <c r="H244" s="198" t="s">
        <v>1698</v>
      </c>
      <c r="I244" s="197">
        <v>19</v>
      </c>
    </row>
    <row r="245" spans="1:9" ht="31.5" customHeight="1" thickBot="1" x14ac:dyDescent="0.3">
      <c r="A245" s="228" t="s">
        <v>771</v>
      </c>
      <c r="B245" s="229" t="s">
        <v>1804</v>
      </c>
      <c r="C245" s="230">
        <v>35</v>
      </c>
      <c r="D245" s="224" t="s">
        <v>772</v>
      </c>
      <c r="E245" s="197" t="s">
        <v>773</v>
      </c>
      <c r="F245" s="224">
        <v>283</v>
      </c>
      <c r="G245" s="231">
        <v>100</v>
      </c>
      <c r="H245" s="198" t="s">
        <v>1698</v>
      </c>
      <c r="I245" s="232">
        <v>6</v>
      </c>
    </row>
    <row r="246" spans="1:9" ht="36.75" customHeight="1" thickBot="1" x14ac:dyDescent="0.3">
      <c r="A246" s="233">
        <v>18</v>
      </c>
      <c r="B246" s="234" t="s">
        <v>1804</v>
      </c>
      <c r="C246" s="235">
        <v>35</v>
      </c>
      <c r="D246" s="236" t="s">
        <v>440</v>
      </c>
      <c r="E246" s="236">
        <v>380</v>
      </c>
      <c r="F246" s="224">
        <v>283</v>
      </c>
      <c r="G246" s="237">
        <v>100</v>
      </c>
      <c r="H246" s="198" t="s">
        <v>1698</v>
      </c>
      <c r="I246" s="238">
        <v>6</v>
      </c>
    </row>
    <row r="247" spans="1:9" ht="95.25" thickBot="1" x14ac:dyDescent="0.3">
      <c r="A247" s="228" t="s">
        <v>774</v>
      </c>
      <c r="B247" s="229" t="s">
        <v>1727</v>
      </c>
      <c r="C247" s="230">
        <v>35</v>
      </c>
      <c r="D247" s="197" t="s">
        <v>775</v>
      </c>
      <c r="E247" s="224" t="s">
        <v>832</v>
      </c>
      <c r="F247" s="224">
        <v>105</v>
      </c>
      <c r="G247" s="231">
        <v>150</v>
      </c>
      <c r="H247" s="407" t="s">
        <v>1699</v>
      </c>
      <c r="I247" s="240">
        <v>6</v>
      </c>
    </row>
    <row r="248" spans="1:9" ht="16.5" thickBot="1" x14ac:dyDescent="0.3">
      <c r="A248" s="233">
        <v>52</v>
      </c>
      <c r="B248" s="234" t="s">
        <v>776</v>
      </c>
      <c r="C248" s="235">
        <v>35</v>
      </c>
      <c r="D248" s="236" t="s">
        <v>34</v>
      </c>
      <c r="E248" s="236">
        <v>330</v>
      </c>
      <c r="F248" s="224">
        <v>60</v>
      </c>
      <c r="G248" s="237">
        <v>100</v>
      </c>
      <c r="H248" s="198" t="s">
        <v>1698</v>
      </c>
      <c r="I248" s="238">
        <v>4</v>
      </c>
    </row>
    <row r="249" spans="1:9" ht="16.5" thickBot="1" x14ac:dyDescent="0.3">
      <c r="A249" s="242">
        <v>53</v>
      </c>
      <c r="B249" s="229" t="s">
        <v>777</v>
      </c>
      <c r="C249" s="239">
        <v>35</v>
      </c>
      <c r="D249" s="224" t="s">
        <v>778</v>
      </c>
      <c r="E249" s="224" t="s">
        <v>831</v>
      </c>
      <c r="F249" s="224">
        <v>85</v>
      </c>
      <c r="G249" s="231">
        <v>100</v>
      </c>
      <c r="H249" s="198" t="s">
        <v>1698</v>
      </c>
      <c r="I249" s="305">
        <v>5</v>
      </c>
    </row>
    <row r="250" spans="1:9" ht="32.25" thickBot="1" x14ac:dyDescent="0.3">
      <c r="A250" s="233">
        <v>54</v>
      </c>
      <c r="B250" s="234" t="s">
        <v>779</v>
      </c>
      <c r="C250" s="235">
        <v>35</v>
      </c>
      <c r="D250" s="236" t="s">
        <v>34</v>
      </c>
      <c r="E250" s="236">
        <v>330</v>
      </c>
      <c r="F250" s="224">
        <v>93</v>
      </c>
      <c r="G250" s="237">
        <v>150</v>
      </c>
      <c r="H250" s="304" t="s">
        <v>1698</v>
      </c>
      <c r="I250" s="240">
        <v>6</v>
      </c>
    </row>
    <row r="251" spans="1:9" ht="16.5" thickBot="1" x14ac:dyDescent="0.3">
      <c r="A251" s="242">
        <v>62</v>
      </c>
      <c r="B251" s="229" t="s">
        <v>780</v>
      </c>
      <c r="C251" s="239">
        <v>35</v>
      </c>
      <c r="D251" s="224" t="s">
        <v>33</v>
      </c>
      <c r="E251" s="224">
        <v>265</v>
      </c>
      <c r="F251" s="243">
        <v>93</v>
      </c>
      <c r="G251" s="231">
        <v>150</v>
      </c>
      <c r="H251" s="304" t="s">
        <v>1698</v>
      </c>
      <c r="I251" s="240">
        <v>6</v>
      </c>
    </row>
    <row r="252" spans="1:9" ht="16.5" thickBot="1" x14ac:dyDescent="0.3">
      <c r="A252" s="233">
        <v>61</v>
      </c>
      <c r="B252" s="234" t="s">
        <v>781</v>
      </c>
      <c r="C252" s="235">
        <v>35</v>
      </c>
      <c r="D252" s="236" t="s">
        <v>782</v>
      </c>
      <c r="E252" s="236">
        <v>330</v>
      </c>
      <c r="F252" s="244">
        <v>93</v>
      </c>
      <c r="G252" s="237">
        <v>150</v>
      </c>
      <c r="H252" s="304" t="s">
        <v>1698</v>
      </c>
      <c r="I252" s="240">
        <v>6</v>
      </c>
    </row>
    <row r="253" spans="1:9" ht="16.5" thickBot="1" x14ac:dyDescent="0.3">
      <c r="A253" s="242">
        <v>50</v>
      </c>
      <c r="B253" s="229" t="s">
        <v>1806</v>
      </c>
      <c r="C253" s="239">
        <v>35</v>
      </c>
      <c r="D253" s="224" t="s">
        <v>34</v>
      </c>
      <c r="E253" s="224">
        <v>330</v>
      </c>
      <c r="F253" s="245">
        <v>93</v>
      </c>
      <c r="G253" s="246">
        <v>150</v>
      </c>
      <c r="H253" s="304" t="s">
        <v>1698</v>
      </c>
      <c r="I253" s="240">
        <v>6</v>
      </c>
    </row>
    <row r="254" spans="1:9" ht="16.5" thickBot="1" x14ac:dyDescent="0.3">
      <c r="A254" s="233">
        <v>55</v>
      </c>
      <c r="B254" s="234" t="s">
        <v>1805</v>
      </c>
      <c r="C254" s="235">
        <v>35</v>
      </c>
      <c r="D254" s="236" t="s">
        <v>34</v>
      </c>
      <c r="E254" s="236">
        <v>330</v>
      </c>
      <c r="F254" s="224">
        <v>149</v>
      </c>
      <c r="G254" s="237">
        <v>150</v>
      </c>
      <c r="H254" s="304" t="s">
        <v>1698</v>
      </c>
      <c r="I254" s="240">
        <v>9</v>
      </c>
    </row>
    <row r="255" spans="1:9" ht="16.5" thickBot="1" x14ac:dyDescent="0.3">
      <c r="A255" s="242" t="s">
        <v>783</v>
      </c>
      <c r="B255" s="229" t="s">
        <v>1808</v>
      </c>
      <c r="C255" s="239">
        <v>35</v>
      </c>
      <c r="D255" s="224" t="s">
        <v>34</v>
      </c>
      <c r="E255" s="224">
        <v>330</v>
      </c>
      <c r="F255" s="224">
        <v>170</v>
      </c>
      <c r="G255" s="231">
        <v>150</v>
      </c>
      <c r="H255" s="198" t="s">
        <v>1698</v>
      </c>
      <c r="I255" s="306">
        <v>9</v>
      </c>
    </row>
    <row r="256" spans="1:9" ht="95.25" thickBot="1" x14ac:dyDescent="0.3">
      <c r="A256" s="242">
        <v>58</v>
      </c>
      <c r="B256" s="267" t="s">
        <v>1807</v>
      </c>
      <c r="C256" s="230">
        <v>35</v>
      </c>
      <c r="D256" s="224" t="s">
        <v>575</v>
      </c>
      <c r="E256" s="224">
        <v>210</v>
      </c>
      <c r="F256" s="224">
        <v>170</v>
      </c>
      <c r="G256" s="231">
        <v>150</v>
      </c>
      <c r="H256" s="407" t="s">
        <v>1699</v>
      </c>
      <c r="I256" s="240">
        <v>9</v>
      </c>
    </row>
    <row r="257" spans="1:9" ht="95.25" thickBot="1" x14ac:dyDescent="0.3">
      <c r="A257" s="242">
        <v>59</v>
      </c>
      <c r="B257" s="267" t="s">
        <v>784</v>
      </c>
      <c r="C257" s="230">
        <v>35</v>
      </c>
      <c r="D257" s="224" t="s">
        <v>34</v>
      </c>
      <c r="E257" s="224">
        <v>330</v>
      </c>
      <c r="F257" s="224">
        <v>170</v>
      </c>
      <c r="G257" s="231">
        <v>150</v>
      </c>
      <c r="H257" s="407" t="s">
        <v>1699</v>
      </c>
      <c r="I257" s="240">
        <v>9</v>
      </c>
    </row>
    <row r="258" spans="1:9" ht="16.5" thickBot="1" x14ac:dyDescent="0.3">
      <c r="A258" s="291">
        <v>97.98</v>
      </c>
      <c r="B258" s="229" t="s">
        <v>882</v>
      </c>
      <c r="C258" s="266">
        <v>35</v>
      </c>
      <c r="D258" s="224" t="s">
        <v>34</v>
      </c>
      <c r="E258" s="224">
        <v>330</v>
      </c>
      <c r="F258" s="224">
        <v>58.9</v>
      </c>
      <c r="G258" s="293">
        <v>75</v>
      </c>
      <c r="H258" s="198" t="s">
        <v>1698</v>
      </c>
      <c r="I258" s="522">
        <v>3.5</v>
      </c>
    </row>
    <row r="259" spans="1:9" ht="16.5" thickBot="1" x14ac:dyDescent="0.3">
      <c r="A259" s="242">
        <v>56</v>
      </c>
      <c r="B259" s="229" t="s">
        <v>785</v>
      </c>
      <c r="C259" s="239">
        <v>35</v>
      </c>
      <c r="D259" s="224" t="s">
        <v>575</v>
      </c>
      <c r="E259" s="224">
        <v>210</v>
      </c>
      <c r="F259" s="224">
        <v>99</v>
      </c>
      <c r="G259" s="231">
        <v>100</v>
      </c>
      <c r="H259" s="198" t="s">
        <v>1698</v>
      </c>
      <c r="I259" s="240">
        <v>6</v>
      </c>
    </row>
    <row r="260" spans="1:9" ht="16.5" thickBot="1" x14ac:dyDescent="0.3">
      <c r="A260" s="242">
        <v>91.92</v>
      </c>
      <c r="B260" s="229" t="s">
        <v>1809</v>
      </c>
      <c r="C260" s="239">
        <v>35</v>
      </c>
      <c r="D260" s="224" t="s">
        <v>34</v>
      </c>
      <c r="E260" s="224">
        <v>330</v>
      </c>
      <c r="F260" s="224">
        <v>99</v>
      </c>
      <c r="G260" s="231">
        <v>100</v>
      </c>
      <c r="H260" s="198" t="s">
        <v>1698</v>
      </c>
      <c r="I260" s="240">
        <v>6</v>
      </c>
    </row>
    <row r="261" spans="1:9" ht="16.5" thickBot="1" x14ac:dyDescent="0.3">
      <c r="A261" s="242">
        <v>57</v>
      </c>
      <c r="B261" s="229" t="s">
        <v>1810</v>
      </c>
      <c r="C261" s="239">
        <v>35</v>
      </c>
      <c r="D261" s="224" t="s">
        <v>575</v>
      </c>
      <c r="E261" s="224">
        <v>210</v>
      </c>
      <c r="F261" s="224">
        <v>99</v>
      </c>
      <c r="G261" s="231">
        <v>100</v>
      </c>
      <c r="H261" s="198" t="s">
        <v>1698</v>
      </c>
      <c r="I261" s="240">
        <v>6</v>
      </c>
    </row>
    <row r="262" spans="1:9" ht="16.5" thickBot="1" x14ac:dyDescent="0.3">
      <c r="A262" s="242">
        <v>82</v>
      </c>
      <c r="B262" s="229" t="s">
        <v>786</v>
      </c>
      <c r="C262" s="239">
        <v>35</v>
      </c>
      <c r="D262" s="224" t="s">
        <v>787</v>
      </c>
      <c r="E262" s="224" t="s">
        <v>830</v>
      </c>
      <c r="F262" s="224">
        <v>85</v>
      </c>
      <c r="G262" s="231">
        <v>100</v>
      </c>
      <c r="H262" s="198" t="s">
        <v>1698</v>
      </c>
      <c r="I262" s="240">
        <v>5</v>
      </c>
    </row>
    <row r="263" spans="1:9" ht="16.5" thickBot="1" x14ac:dyDescent="0.3">
      <c r="A263" s="242">
        <v>63</v>
      </c>
      <c r="B263" s="229" t="s">
        <v>788</v>
      </c>
      <c r="C263" s="239">
        <v>35</v>
      </c>
      <c r="D263" s="224" t="s">
        <v>689</v>
      </c>
      <c r="E263" s="224" t="s">
        <v>755</v>
      </c>
      <c r="F263" s="224">
        <v>85</v>
      </c>
      <c r="G263" s="231">
        <v>100</v>
      </c>
      <c r="H263" s="198" t="s">
        <v>1698</v>
      </c>
      <c r="I263" s="240">
        <v>5</v>
      </c>
    </row>
    <row r="264" spans="1:9" ht="16.5" thickBot="1" x14ac:dyDescent="0.3">
      <c r="A264" s="242">
        <v>66</v>
      </c>
      <c r="B264" s="229" t="s">
        <v>789</v>
      </c>
      <c r="C264" s="239">
        <v>35</v>
      </c>
      <c r="D264" s="224" t="s">
        <v>575</v>
      </c>
      <c r="E264" s="224">
        <v>210</v>
      </c>
      <c r="F264" s="224">
        <v>142</v>
      </c>
      <c r="G264" s="231">
        <v>100</v>
      </c>
      <c r="H264" s="198" t="s">
        <v>1698</v>
      </c>
      <c r="I264" s="240">
        <v>6</v>
      </c>
    </row>
    <row r="265" spans="1:9" ht="16.5" thickBot="1" x14ac:dyDescent="0.3">
      <c r="A265" s="233">
        <v>94</v>
      </c>
      <c r="B265" s="234" t="s">
        <v>790</v>
      </c>
      <c r="C265" s="235">
        <v>35</v>
      </c>
      <c r="D265" s="236" t="s">
        <v>34</v>
      </c>
      <c r="E265" s="236">
        <v>330</v>
      </c>
      <c r="F265" s="224">
        <v>128</v>
      </c>
      <c r="G265" s="237">
        <v>100</v>
      </c>
      <c r="H265" s="198" t="s">
        <v>1698</v>
      </c>
      <c r="I265" s="238">
        <v>6</v>
      </c>
    </row>
    <row r="266" spans="1:9" ht="16.5" thickBot="1" x14ac:dyDescent="0.3">
      <c r="A266" s="247">
        <v>95</v>
      </c>
      <c r="B266" s="248" t="s">
        <v>791</v>
      </c>
      <c r="C266" s="249">
        <v>35</v>
      </c>
      <c r="D266" s="250" t="s">
        <v>34</v>
      </c>
      <c r="E266" s="250">
        <v>330</v>
      </c>
      <c r="F266" s="224">
        <v>128</v>
      </c>
      <c r="G266" s="231">
        <v>100</v>
      </c>
      <c r="H266" s="198" t="s">
        <v>1698</v>
      </c>
      <c r="I266" s="252">
        <v>6</v>
      </c>
    </row>
    <row r="267" spans="1:9" ht="16.5" thickBot="1" x14ac:dyDescent="0.3">
      <c r="A267" s="253">
        <v>68</v>
      </c>
      <c r="B267" s="254" t="s">
        <v>1794</v>
      </c>
      <c r="C267" s="255">
        <v>35</v>
      </c>
      <c r="D267" s="256" t="s">
        <v>575</v>
      </c>
      <c r="E267" s="256">
        <v>210</v>
      </c>
      <c r="F267" s="224">
        <v>142</v>
      </c>
      <c r="G267" s="257" t="s">
        <v>120</v>
      </c>
      <c r="H267" s="198" t="s">
        <v>1698</v>
      </c>
      <c r="I267" s="259">
        <v>6</v>
      </c>
    </row>
    <row r="268" spans="1:9" ht="16.5" thickBot="1" x14ac:dyDescent="0.3">
      <c r="A268" s="233" t="s">
        <v>792</v>
      </c>
      <c r="B268" s="234" t="s">
        <v>793</v>
      </c>
      <c r="C268" s="235">
        <v>35</v>
      </c>
      <c r="D268" s="236" t="s">
        <v>575</v>
      </c>
      <c r="E268" s="236">
        <v>210</v>
      </c>
      <c r="F268" s="224">
        <v>142</v>
      </c>
      <c r="G268" s="237">
        <v>100</v>
      </c>
      <c r="H268" s="198" t="s">
        <v>1698</v>
      </c>
      <c r="I268" s="238">
        <v>6</v>
      </c>
    </row>
    <row r="269" spans="1:9" ht="16.5" thickBot="1" x14ac:dyDescent="0.3">
      <c r="A269" s="242">
        <v>69</v>
      </c>
      <c r="B269" s="229" t="s">
        <v>1811</v>
      </c>
      <c r="C269" s="239">
        <v>35</v>
      </c>
      <c r="D269" s="224" t="s">
        <v>33</v>
      </c>
      <c r="E269" s="224">
        <v>265</v>
      </c>
      <c r="F269" s="224">
        <v>85</v>
      </c>
      <c r="G269" s="231">
        <v>100</v>
      </c>
      <c r="H269" s="198" t="s">
        <v>1698</v>
      </c>
      <c r="I269" s="240">
        <v>5</v>
      </c>
    </row>
    <row r="270" spans="1:9" ht="16.5" thickBot="1" x14ac:dyDescent="0.3">
      <c r="A270" s="233">
        <v>80</v>
      </c>
      <c r="B270" s="234" t="s">
        <v>1812</v>
      </c>
      <c r="C270" s="235">
        <v>35</v>
      </c>
      <c r="D270" s="236" t="s">
        <v>33</v>
      </c>
      <c r="E270" s="236">
        <v>265</v>
      </c>
      <c r="F270" s="224">
        <v>71</v>
      </c>
      <c r="G270" s="237">
        <v>100</v>
      </c>
      <c r="H270" s="198" t="s">
        <v>1698</v>
      </c>
      <c r="I270" s="238">
        <v>4</v>
      </c>
    </row>
    <row r="271" spans="1:9" ht="16.5" thickBot="1" x14ac:dyDescent="0.3">
      <c r="A271" s="242">
        <v>70</v>
      </c>
      <c r="B271" s="229" t="s">
        <v>1813</v>
      </c>
      <c r="C271" s="239">
        <v>35</v>
      </c>
      <c r="D271" s="224" t="s">
        <v>574</v>
      </c>
      <c r="E271" s="224">
        <v>175</v>
      </c>
      <c r="F271" s="224">
        <v>106</v>
      </c>
      <c r="G271" s="231">
        <v>100</v>
      </c>
      <c r="H271" s="198" t="s">
        <v>1698</v>
      </c>
      <c r="I271" s="240">
        <v>6</v>
      </c>
    </row>
    <row r="272" spans="1:9" ht="16.5" thickBot="1" x14ac:dyDescent="0.3">
      <c r="A272" s="242">
        <v>71</v>
      </c>
      <c r="B272" s="229" t="s">
        <v>794</v>
      </c>
      <c r="C272" s="239">
        <v>35</v>
      </c>
      <c r="D272" s="224" t="s">
        <v>575</v>
      </c>
      <c r="E272" s="224">
        <v>210</v>
      </c>
      <c r="F272" s="224">
        <v>85</v>
      </c>
      <c r="G272" s="231">
        <v>100</v>
      </c>
      <c r="H272" s="198" t="s">
        <v>1698</v>
      </c>
      <c r="I272" s="240">
        <v>5</v>
      </c>
    </row>
    <row r="273" spans="1:9" ht="16.5" thickBot="1" x14ac:dyDescent="0.3">
      <c r="A273" s="233">
        <v>75</v>
      </c>
      <c r="B273" s="234" t="s">
        <v>1817</v>
      </c>
      <c r="C273" s="235">
        <v>35</v>
      </c>
      <c r="D273" s="236" t="s">
        <v>575</v>
      </c>
      <c r="E273" s="236">
        <v>210</v>
      </c>
      <c r="F273" s="224">
        <v>71</v>
      </c>
      <c r="G273" s="237">
        <v>50</v>
      </c>
      <c r="H273" s="198" t="s">
        <v>1698</v>
      </c>
      <c r="I273" s="238">
        <v>4</v>
      </c>
    </row>
    <row r="274" spans="1:9" ht="16.5" thickBot="1" x14ac:dyDescent="0.3">
      <c r="A274" s="242">
        <v>72</v>
      </c>
      <c r="B274" s="229" t="s">
        <v>1818</v>
      </c>
      <c r="C274" s="239">
        <v>35</v>
      </c>
      <c r="D274" s="224" t="s">
        <v>689</v>
      </c>
      <c r="E274" s="224" t="s">
        <v>755</v>
      </c>
      <c r="F274" s="224">
        <v>85</v>
      </c>
      <c r="G274" s="231">
        <v>100</v>
      </c>
      <c r="H274" s="198" t="s">
        <v>1698</v>
      </c>
      <c r="I274" s="240">
        <v>5</v>
      </c>
    </row>
    <row r="275" spans="1:9" ht="38.25" customHeight="1" thickBot="1" x14ac:dyDescent="0.3">
      <c r="A275" s="242">
        <v>72</v>
      </c>
      <c r="B275" s="229" t="s">
        <v>1819</v>
      </c>
      <c r="C275" s="239">
        <v>35</v>
      </c>
      <c r="D275" s="224" t="s">
        <v>574</v>
      </c>
      <c r="E275" s="224">
        <v>175</v>
      </c>
      <c r="F275" s="224">
        <v>85</v>
      </c>
      <c r="G275" s="231">
        <v>100</v>
      </c>
      <c r="H275" s="198" t="s">
        <v>1698</v>
      </c>
      <c r="I275" s="240">
        <v>5</v>
      </c>
    </row>
    <row r="276" spans="1:9" ht="39.75" customHeight="1" thickBot="1" x14ac:dyDescent="0.3">
      <c r="A276" s="242">
        <v>72</v>
      </c>
      <c r="B276" s="229" t="s">
        <v>1820</v>
      </c>
      <c r="C276" s="239">
        <v>35</v>
      </c>
      <c r="D276" s="224" t="s">
        <v>574</v>
      </c>
      <c r="E276" s="224">
        <v>175</v>
      </c>
      <c r="F276" s="224">
        <v>85</v>
      </c>
      <c r="G276" s="231">
        <v>100</v>
      </c>
      <c r="H276" s="198" t="s">
        <v>1698</v>
      </c>
      <c r="I276" s="240">
        <v>5</v>
      </c>
    </row>
    <row r="277" spans="1:9" ht="16.5" thickBot="1" x14ac:dyDescent="0.3">
      <c r="A277" s="242">
        <v>74</v>
      </c>
      <c r="B277" s="229" t="s">
        <v>1821</v>
      </c>
      <c r="C277" s="239">
        <v>35</v>
      </c>
      <c r="D277" s="224" t="s">
        <v>575</v>
      </c>
      <c r="E277" s="224">
        <v>210</v>
      </c>
      <c r="F277" s="224">
        <v>57</v>
      </c>
      <c r="G277" s="231">
        <v>50</v>
      </c>
      <c r="H277" s="198" t="s">
        <v>1698</v>
      </c>
      <c r="I277" s="240">
        <v>3</v>
      </c>
    </row>
    <row r="278" spans="1:9" ht="16.5" thickBot="1" x14ac:dyDescent="0.3">
      <c r="A278" s="242">
        <v>77</v>
      </c>
      <c r="B278" s="229" t="s">
        <v>1824</v>
      </c>
      <c r="C278" s="239">
        <v>35</v>
      </c>
      <c r="D278" s="224" t="s">
        <v>33</v>
      </c>
      <c r="E278" s="224">
        <v>265</v>
      </c>
      <c r="F278" s="224">
        <v>113</v>
      </c>
      <c r="G278" s="231">
        <v>200</v>
      </c>
      <c r="H278" s="198" t="s">
        <v>1698</v>
      </c>
      <c r="I278" s="240">
        <v>6</v>
      </c>
    </row>
    <row r="279" spans="1:9" ht="16.5" thickBot="1" x14ac:dyDescent="0.3">
      <c r="A279" s="242">
        <v>78</v>
      </c>
      <c r="B279" s="229" t="s">
        <v>1823</v>
      </c>
      <c r="C279" s="239">
        <v>35</v>
      </c>
      <c r="D279" s="224" t="s">
        <v>33</v>
      </c>
      <c r="E279" s="224">
        <v>265</v>
      </c>
      <c r="F279" s="224">
        <v>170</v>
      </c>
      <c r="G279" s="231">
        <v>200</v>
      </c>
      <c r="H279" s="198" t="s">
        <v>1698</v>
      </c>
      <c r="I279" s="240">
        <v>11</v>
      </c>
    </row>
    <row r="280" spans="1:9" ht="32.25" thickBot="1" x14ac:dyDescent="0.3">
      <c r="A280" s="242">
        <v>79</v>
      </c>
      <c r="B280" s="229" t="s">
        <v>1822</v>
      </c>
      <c r="C280" s="239">
        <v>35</v>
      </c>
      <c r="D280" s="224" t="s">
        <v>33</v>
      </c>
      <c r="E280" s="224">
        <v>265</v>
      </c>
      <c r="F280" s="224">
        <v>106</v>
      </c>
      <c r="G280" s="231">
        <v>100</v>
      </c>
      <c r="H280" s="198" t="s">
        <v>1698</v>
      </c>
      <c r="I280" s="240">
        <v>6</v>
      </c>
    </row>
    <row r="281" spans="1:9" ht="32.25" thickBot="1" x14ac:dyDescent="0.3">
      <c r="A281" s="242" t="s">
        <v>834</v>
      </c>
      <c r="B281" s="229" t="s">
        <v>1825</v>
      </c>
      <c r="C281" s="239">
        <v>35</v>
      </c>
      <c r="D281" s="224" t="s">
        <v>33</v>
      </c>
      <c r="E281" s="224">
        <v>265</v>
      </c>
      <c r="F281" s="224">
        <v>390</v>
      </c>
      <c r="G281" s="231">
        <v>2000</v>
      </c>
      <c r="H281" s="198" t="s">
        <v>1698</v>
      </c>
      <c r="I281" s="240">
        <v>16</v>
      </c>
    </row>
    <row r="282" spans="1:9" ht="32.25" thickBot="1" x14ac:dyDescent="0.3">
      <c r="A282" s="242" t="s">
        <v>835</v>
      </c>
      <c r="B282" s="229" t="s">
        <v>1827</v>
      </c>
      <c r="C282" s="239">
        <v>35</v>
      </c>
      <c r="D282" s="224" t="s">
        <v>575</v>
      </c>
      <c r="E282" s="224">
        <v>210</v>
      </c>
      <c r="F282" s="224">
        <v>390</v>
      </c>
      <c r="G282" s="231">
        <v>2000</v>
      </c>
      <c r="H282" s="198" t="s">
        <v>1698</v>
      </c>
      <c r="I282" s="240">
        <v>12</v>
      </c>
    </row>
    <row r="283" spans="1:9" ht="33.75" customHeight="1" thickBot="1" x14ac:dyDescent="0.3">
      <c r="A283" s="242">
        <v>57</v>
      </c>
      <c r="B283" s="229" t="s">
        <v>1826</v>
      </c>
      <c r="C283" s="239">
        <v>35</v>
      </c>
      <c r="D283" s="224" t="s">
        <v>34</v>
      </c>
      <c r="E283" s="224">
        <v>330</v>
      </c>
      <c r="F283" s="224">
        <v>99</v>
      </c>
      <c r="G283" s="231">
        <v>100</v>
      </c>
      <c r="H283" s="198" t="s">
        <v>1698</v>
      </c>
      <c r="I283" s="240">
        <v>6</v>
      </c>
    </row>
    <row r="284" spans="1:9" ht="16.5" thickBot="1" x14ac:dyDescent="0.3">
      <c r="A284" s="242">
        <v>1.2</v>
      </c>
      <c r="B284" s="229" t="s">
        <v>1803</v>
      </c>
      <c r="C284" s="239">
        <v>35</v>
      </c>
      <c r="D284" s="224" t="s">
        <v>34</v>
      </c>
      <c r="E284" s="224">
        <v>330</v>
      </c>
      <c r="F284" s="224">
        <v>330</v>
      </c>
      <c r="G284" s="231">
        <v>2000</v>
      </c>
      <c r="H284" s="198" t="s">
        <v>1698</v>
      </c>
      <c r="I284" s="240">
        <v>19</v>
      </c>
    </row>
    <row r="285" spans="1:9" ht="16.5" thickBot="1" x14ac:dyDescent="0.3">
      <c r="A285" s="242">
        <v>1.2</v>
      </c>
      <c r="B285" s="229" t="s">
        <v>1828</v>
      </c>
      <c r="C285" s="239">
        <v>35</v>
      </c>
      <c r="D285" s="224" t="s">
        <v>770</v>
      </c>
      <c r="E285" s="224">
        <v>265</v>
      </c>
      <c r="F285" s="224">
        <v>920</v>
      </c>
      <c r="G285" s="231">
        <v>2000</v>
      </c>
      <c r="H285" s="198" t="s">
        <v>1698</v>
      </c>
      <c r="I285" s="240">
        <v>16</v>
      </c>
    </row>
    <row r="286" spans="1:9" ht="16.5" thickBot="1" x14ac:dyDescent="0.3">
      <c r="A286" s="242">
        <v>10</v>
      </c>
      <c r="B286" s="229" t="s">
        <v>795</v>
      </c>
      <c r="C286" s="239">
        <v>35</v>
      </c>
      <c r="D286" s="224" t="s">
        <v>33</v>
      </c>
      <c r="E286" s="224">
        <v>265</v>
      </c>
      <c r="F286" s="224">
        <v>134</v>
      </c>
      <c r="G286" s="231">
        <v>150</v>
      </c>
      <c r="H286" s="198" t="s">
        <v>1698</v>
      </c>
      <c r="I286" s="240">
        <v>8</v>
      </c>
    </row>
    <row r="287" spans="1:9" ht="16.5" thickBot="1" x14ac:dyDescent="0.3">
      <c r="A287" s="233">
        <v>11</v>
      </c>
      <c r="B287" s="234" t="s">
        <v>1829</v>
      </c>
      <c r="C287" s="235">
        <v>35</v>
      </c>
      <c r="D287" s="236" t="s">
        <v>33</v>
      </c>
      <c r="E287" s="236">
        <v>265</v>
      </c>
      <c r="F287" s="224">
        <v>134</v>
      </c>
      <c r="G287" s="237">
        <v>150</v>
      </c>
      <c r="H287" s="198" t="s">
        <v>1698</v>
      </c>
      <c r="I287" s="238">
        <v>8</v>
      </c>
    </row>
    <row r="288" spans="1:9" ht="16.5" thickBot="1" x14ac:dyDescent="0.3">
      <c r="A288" s="242">
        <v>14</v>
      </c>
      <c r="B288" s="229" t="s">
        <v>1830</v>
      </c>
      <c r="C288" s="239">
        <v>35</v>
      </c>
      <c r="D288" s="224" t="s">
        <v>34</v>
      </c>
      <c r="E288" s="224">
        <v>330</v>
      </c>
      <c r="F288" s="224">
        <v>190</v>
      </c>
      <c r="G288" s="231">
        <v>300</v>
      </c>
      <c r="H288" s="198" t="s">
        <v>1698</v>
      </c>
      <c r="I288" s="240">
        <v>11</v>
      </c>
    </row>
    <row r="289" spans="1:9" ht="16.5" thickBot="1" x14ac:dyDescent="0.3">
      <c r="A289" s="233">
        <v>19</v>
      </c>
      <c r="B289" s="234" t="s">
        <v>1831</v>
      </c>
      <c r="C289" s="235">
        <v>35</v>
      </c>
      <c r="D289" s="236" t="s">
        <v>34</v>
      </c>
      <c r="E289" s="236">
        <v>330</v>
      </c>
      <c r="F289" s="224">
        <v>154</v>
      </c>
      <c r="G289" s="237">
        <v>300</v>
      </c>
      <c r="H289" s="198" t="s">
        <v>1698</v>
      </c>
      <c r="I289" s="238">
        <v>9</v>
      </c>
    </row>
    <row r="290" spans="1:9" ht="16.5" thickBot="1" x14ac:dyDescent="0.3">
      <c r="A290" s="242">
        <v>20</v>
      </c>
      <c r="B290" s="229" t="s">
        <v>1832</v>
      </c>
      <c r="C290" s="239">
        <v>35</v>
      </c>
      <c r="D290" s="224" t="s">
        <v>34</v>
      </c>
      <c r="E290" s="224">
        <v>330</v>
      </c>
      <c r="F290" s="224">
        <v>100</v>
      </c>
      <c r="G290" s="231">
        <v>300</v>
      </c>
      <c r="H290" s="198" t="s">
        <v>1698</v>
      </c>
      <c r="I290" s="240">
        <v>6</v>
      </c>
    </row>
    <row r="291" spans="1:9" ht="16.5" thickBot="1" x14ac:dyDescent="0.3">
      <c r="A291" s="233">
        <v>24</v>
      </c>
      <c r="B291" s="234" t="s">
        <v>796</v>
      </c>
      <c r="C291" s="235">
        <v>35</v>
      </c>
      <c r="D291" s="236" t="s">
        <v>575</v>
      </c>
      <c r="E291" s="236">
        <v>210</v>
      </c>
      <c r="F291" s="224">
        <v>71</v>
      </c>
      <c r="G291" s="237">
        <v>100</v>
      </c>
      <c r="H291" s="198" t="s">
        <v>1698</v>
      </c>
      <c r="I291" s="238">
        <v>4</v>
      </c>
    </row>
    <row r="292" spans="1:9" ht="16.5" thickBot="1" x14ac:dyDescent="0.3">
      <c r="A292" s="242">
        <v>25</v>
      </c>
      <c r="B292" s="229" t="s">
        <v>797</v>
      </c>
      <c r="C292" s="239">
        <v>35</v>
      </c>
      <c r="D292" s="224" t="s">
        <v>575</v>
      </c>
      <c r="E292" s="224">
        <v>210</v>
      </c>
      <c r="F292" s="243">
        <v>85</v>
      </c>
      <c r="G292" s="231">
        <v>100</v>
      </c>
      <c r="H292" s="198" t="s">
        <v>1698</v>
      </c>
      <c r="I292" s="240">
        <v>5</v>
      </c>
    </row>
    <row r="293" spans="1:9" ht="16.5" thickBot="1" x14ac:dyDescent="0.3">
      <c r="A293" s="233">
        <v>26</v>
      </c>
      <c r="B293" s="234" t="s">
        <v>798</v>
      </c>
      <c r="C293" s="235">
        <v>35</v>
      </c>
      <c r="D293" s="236" t="s">
        <v>575</v>
      </c>
      <c r="E293" s="236">
        <v>210</v>
      </c>
      <c r="F293" s="244">
        <v>85</v>
      </c>
      <c r="G293" s="237">
        <v>100</v>
      </c>
      <c r="H293" s="198" t="s">
        <v>1698</v>
      </c>
      <c r="I293" s="238">
        <v>5</v>
      </c>
    </row>
    <row r="294" spans="1:9" ht="16.5" thickBot="1" x14ac:dyDescent="0.3">
      <c r="A294" s="242">
        <v>27</v>
      </c>
      <c r="B294" s="229" t="s">
        <v>799</v>
      </c>
      <c r="C294" s="239">
        <v>35</v>
      </c>
      <c r="D294" s="224" t="s">
        <v>575</v>
      </c>
      <c r="E294" s="224">
        <v>210</v>
      </c>
      <c r="F294" s="243">
        <v>85</v>
      </c>
      <c r="G294" s="231">
        <v>100</v>
      </c>
      <c r="H294" s="198" t="s">
        <v>1698</v>
      </c>
      <c r="I294" s="240">
        <v>5</v>
      </c>
    </row>
    <row r="295" spans="1:9" ht="16.5" thickBot="1" x14ac:dyDescent="0.3">
      <c r="A295" s="242">
        <v>28</v>
      </c>
      <c r="B295" s="229" t="s">
        <v>1734</v>
      </c>
      <c r="C295" s="239">
        <v>35</v>
      </c>
      <c r="D295" s="224" t="s">
        <v>33</v>
      </c>
      <c r="E295" s="224">
        <v>265</v>
      </c>
      <c r="F295" s="243">
        <v>71</v>
      </c>
      <c r="G295" s="231">
        <v>100</v>
      </c>
      <c r="H295" s="198" t="s">
        <v>1698</v>
      </c>
      <c r="I295" s="240">
        <v>4</v>
      </c>
    </row>
    <row r="296" spans="1:9" ht="16.5" thickBot="1" x14ac:dyDescent="0.3">
      <c r="A296" s="233" t="s">
        <v>800</v>
      </c>
      <c r="B296" s="234" t="s">
        <v>1833</v>
      </c>
      <c r="C296" s="235">
        <v>35</v>
      </c>
      <c r="D296" s="236" t="s">
        <v>574</v>
      </c>
      <c r="E296" s="236">
        <v>175</v>
      </c>
      <c r="F296" s="244">
        <v>71</v>
      </c>
      <c r="G296" s="237">
        <v>100</v>
      </c>
      <c r="H296" s="198" t="s">
        <v>1698</v>
      </c>
      <c r="I296" s="238">
        <v>4</v>
      </c>
    </row>
    <row r="297" spans="1:9" ht="16.5" thickBot="1" x14ac:dyDescent="0.3">
      <c r="A297" s="242">
        <v>29</v>
      </c>
      <c r="B297" s="229" t="s">
        <v>801</v>
      </c>
      <c r="C297" s="239">
        <v>35</v>
      </c>
      <c r="D297" s="224" t="s">
        <v>33</v>
      </c>
      <c r="E297" s="224">
        <v>265</v>
      </c>
      <c r="F297" s="243">
        <v>170</v>
      </c>
      <c r="G297" s="231">
        <v>150</v>
      </c>
      <c r="H297" s="198" t="s">
        <v>1698</v>
      </c>
      <c r="I297" s="240">
        <v>9</v>
      </c>
    </row>
    <row r="298" spans="1:9" ht="32.25" thickBot="1" x14ac:dyDescent="0.3">
      <c r="A298" s="242">
        <v>30</v>
      </c>
      <c r="B298" s="229" t="s">
        <v>802</v>
      </c>
      <c r="C298" s="239">
        <v>35</v>
      </c>
      <c r="D298" s="224" t="s">
        <v>33</v>
      </c>
      <c r="E298" s="224">
        <v>265</v>
      </c>
      <c r="F298" s="260">
        <v>170</v>
      </c>
      <c r="G298" s="231">
        <v>150</v>
      </c>
      <c r="H298" s="198" t="s">
        <v>1698</v>
      </c>
      <c r="I298" s="240">
        <v>9</v>
      </c>
    </row>
    <row r="299" spans="1:9" ht="32.25" thickBot="1" x14ac:dyDescent="0.3">
      <c r="A299" s="242">
        <v>30</v>
      </c>
      <c r="B299" s="229" t="s">
        <v>1834</v>
      </c>
      <c r="C299" s="239">
        <v>35</v>
      </c>
      <c r="D299" s="224" t="s">
        <v>33</v>
      </c>
      <c r="E299" s="224">
        <v>265</v>
      </c>
      <c r="F299" s="243">
        <v>170</v>
      </c>
      <c r="G299" s="231">
        <v>150</v>
      </c>
      <c r="H299" s="198" t="s">
        <v>1698</v>
      </c>
      <c r="I299" s="240">
        <v>9</v>
      </c>
    </row>
    <row r="300" spans="1:9" ht="16.5" thickBot="1" x14ac:dyDescent="0.3">
      <c r="A300" s="233">
        <v>31</v>
      </c>
      <c r="B300" s="234" t="s">
        <v>1835</v>
      </c>
      <c r="C300" s="235">
        <v>35</v>
      </c>
      <c r="D300" s="236" t="s">
        <v>33</v>
      </c>
      <c r="E300" s="236">
        <v>265</v>
      </c>
      <c r="F300" s="244">
        <v>134</v>
      </c>
      <c r="G300" s="237">
        <v>150</v>
      </c>
      <c r="H300" s="198" t="s">
        <v>1698</v>
      </c>
      <c r="I300" s="238">
        <v>8</v>
      </c>
    </row>
    <row r="301" spans="1:9" ht="16.5" thickBot="1" x14ac:dyDescent="0.3">
      <c r="A301" s="261" t="s">
        <v>803</v>
      </c>
      <c r="B301" s="229" t="s">
        <v>1836</v>
      </c>
      <c r="C301" s="262">
        <v>35</v>
      </c>
      <c r="D301" s="224" t="s">
        <v>33</v>
      </c>
      <c r="E301" s="224">
        <v>265</v>
      </c>
      <c r="F301" s="243">
        <v>134</v>
      </c>
      <c r="G301" s="231">
        <v>150</v>
      </c>
      <c r="H301" s="198" t="s">
        <v>1698</v>
      </c>
      <c r="I301" s="240">
        <v>8</v>
      </c>
    </row>
    <row r="302" spans="1:9" ht="16.5" thickBot="1" x14ac:dyDescent="0.3">
      <c r="A302" s="247">
        <v>32</v>
      </c>
      <c r="B302" s="248" t="s">
        <v>1837</v>
      </c>
      <c r="C302" s="249">
        <v>35</v>
      </c>
      <c r="D302" s="250" t="s">
        <v>575</v>
      </c>
      <c r="E302" s="250">
        <v>210</v>
      </c>
      <c r="F302" s="263">
        <v>57</v>
      </c>
      <c r="G302" s="251">
        <v>150</v>
      </c>
      <c r="H302" s="198" t="s">
        <v>1698</v>
      </c>
      <c r="I302" s="252">
        <v>3</v>
      </c>
    </row>
    <row r="303" spans="1:9" ht="16.5" thickBot="1" x14ac:dyDescent="0.3">
      <c r="A303" s="253">
        <v>33</v>
      </c>
      <c r="B303" s="254" t="s">
        <v>804</v>
      </c>
      <c r="C303" s="255">
        <v>35</v>
      </c>
      <c r="D303" s="256" t="s">
        <v>33</v>
      </c>
      <c r="E303" s="256">
        <v>265</v>
      </c>
      <c r="F303" s="264">
        <v>57</v>
      </c>
      <c r="G303" s="258">
        <v>150</v>
      </c>
      <c r="H303" s="198" t="s">
        <v>1698</v>
      </c>
      <c r="I303" s="259">
        <v>3</v>
      </c>
    </row>
    <row r="304" spans="1:9" ht="16.5" thickBot="1" x14ac:dyDescent="0.3">
      <c r="A304" s="242" t="s">
        <v>805</v>
      </c>
      <c r="B304" s="229" t="s">
        <v>1838</v>
      </c>
      <c r="C304" s="239">
        <v>35</v>
      </c>
      <c r="D304" s="224" t="s">
        <v>33</v>
      </c>
      <c r="E304" s="224">
        <v>265</v>
      </c>
      <c r="F304" s="243">
        <v>106</v>
      </c>
      <c r="G304" s="231">
        <v>150</v>
      </c>
      <c r="H304" s="198" t="s">
        <v>1698</v>
      </c>
      <c r="I304" s="240">
        <v>7</v>
      </c>
    </row>
    <row r="305" spans="1:9" ht="16.5" thickBot="1" x14ac:dyDescent="0.3">
      <c r="A305" s="242">
        <v>34</v>
      </c>
      <c r="B305" s="229" t="s">
        <v>1839</v>
      </c>
      <c r="C305" s="239">
        <v>35</v>
      </c>
      <c r="D305" s="224" t="s">
        <v>33</v>
      </c>
      <c r="E305" s="224">
        <v>265</v>
      </c>
      <c r="F305" s="243">
        <v>106</v>
      </c>
      <c r="G305" s="231">
        <v>150</v>
      </c>
      <c r="H305" s="198" t="s">
        <v>1698</v>
      </c>
      <c r="I305" s="240">
        <v>7</v>
      </c>
    </row>
    <row r="306" spans="1:9" ht="16.5" thickBot="1" x14ac:dyDescent="0.3">
      <c r="A306" s="242">
        <v>35</v>
      </c>
      <c r="B306" s="229" t="s">
        <v>1840</v>
      </c>
      <c r="C306" s="239">
        <v>35</v>
      </c>
      <c r="D306" s="224" t="s">
        <v>33</v>
      </c>
      <c r="E306" s="224">
        <v>265</v>
      </c>
      <c r="F306" s="243">
        <v>127</v>
      </c>
      <c r="G306" s="231">
        <v>150</v>
      </c>
      <c r="H306" s="198" t="s">
        <v>1698</v>
      </c>
      <c r="I306" s="240">
        <v>8</v>
      </c>
    </row>
    <row r="307" spans="1:9" ht="42" customHeight="1" thickBot="1" x14ac:dyDescent="0.3">
      <c r="A307" s="242">
        <v>36</v>
      </c>
      <c r="B307" s="267" t="s">
        <v>1841</v>
      </c>
      <c r="C307" s="230">
        <v>35</v>
      </c>
      <c r="D307" s="224" t="s">
        <v>33</v>
      </c>
      <c r="E307" s="224">
        <v>265</v>
      </c>
      <c r="F307" s="260">
        <v>141</v>
      </c>
      <c r="G307" s="231">
        <v>100</v>
      </c>
      <c r="H307" s="197" t="s">
        <v>1698</v>
      </c>
      <c r="I307" s="240">
        <v>6</v>
      </c>
    </row>
    <row r="308" spans="1:9" ht="120" customHeight="1" thickBot="1" x14ac:dyDescent="0.3">
      <c r="A308" s="233">
        <v>38</v>
      </c>
      <c r="B308" s="236" t="s">
        <v>1842</v>
      </c>
      <c r="C308" s="89">
        <v>35</v>
      </c>
      <c r="D308" s="236" t="s">
        <v>34</v>
      </c>
      <c r="E308" s="236">
        <v>330</v>
      </c>
      <c r="F308" s="297">
        <v>85</v>
      </c>
      <c r="G308" s="237">
        <v>100</v>
      </c>
      <c r="H308" s="528" t="s">
        <v>1699</v>
      </c>
      <c r="I308" s="238">
        <v>5</v>
      </c>
    </row>
    <row r="309" spans="1:9" ht="16.5" thickBot="1" x14ac:dyDescent="0.3">
      <c r="A309" s="242" t="s">
        <v>806</v>
      </c>
      <c r="B309" s="229" t="s">
        <v>1843</v>
      </c>
      <c r="C309" s="262">
        <v>35</v>
      </c>
      <c r="D309" s="224" t="s">
        <v>440</v>
      </c>
      <c r="E309" s="224">
        <v>380</v>
      </c>
      <c r="F309" s="243">
        <v>116</v>
      </c>
      <c r="G309" s="231">
        <v>150</v>
      </c>
      <c r="H309" s="221" t="s">
        <v>1698</v>
      </c>
      <c r="I309" s="240">
        <v>7</v>
      </c>
    </row>
    <row r="310" spans="1:9" ht="16.5" thickBot="1" x14ac:dyDescent="0.3">
      <c r="A310" s="233">
        <v>43</v>
      </c>
      <c r="B310" s="234" t="s">
        <v>1844</v>
      </c>
      <c r="C310" s="265">
        <v>35</v>
      </c>
      <c r="D310" s="236" t="s">
        <v>440</v>
      </c>
      <c r="E310" s="236">
        <v>380</v>
      </c>
      <c r="F310" s="244">
        <v>141</v>
      </c>
      <c r="G310" s="231">
        <v>150</v>
      </c>
      <c r="H310" s="198" t="s">
        <v>1698</v>
      </c>
      <c r="I310" s="238">
        <v>8</v>
      </c>
    </row>
    <row r="311" spans="1:9" ht="16.5" thickBot="1" x14ac:dyDescent="0.3">
      <c r="A311" s="242" t="s">
        <v>807</v>
      </c>
      <c r="B311" s="229" t="s">
        <v>1845</v>
      </c>
      <c r="C311" s="262">
        <v>35</v>
      </c>
      <c r="D311" s="224" t="s">
        <v>440</v>
      </c>
      <c r="E311" s="224">
        <v>380</v>
      </c>
      <c r="F311" s="243">
        <v>212</v>
      </c>
      <c r="G311" s="237">
        <v>150</v>
      </c>
      <c r="H311" s="198" t="s">
        <v>1698</v>
      </c>
      <c r="I311" s="240">
        <v>9</v>
      </c>
    </row>
    <row r="312" spans="1:9" ht="16.5" thickBot="1" x14ac:dyDescent="0.3">
      <c r="A312" s="233" t="s">
        <v>808</v>
      </c>
      <c r="B312" s="234" t="s">
        <v>1846</v>
      </c>
      <c r="C312" s="265">
        <v>35</v>
      </c>
      <c r="D312" s="236" t="s">
        <v>33</v>
      </c>
      <c r="E312" s="236">
        <v>265</v>
      </c>
      <c r="F312" s="244">
        <v>85</v>
      </c>
      <c r="G312" s="231">
        <v>100</v>
      </c>
      <c r="H312" s="198" t="s">
        <v>1698</v>
      </c>
      <c r="I312" s="238">
        <v>5</v>
      </c>
    </row>
    <row r="313" spans="1:9" ht="16.5" thickBot="1" x14ac:dyDescent="0.3">
      <c r="A313" s="242">
        <v>60</v>
      </c>
      <c r="B313" s="229" t="s">
        <v>809</v>
      </c>
      <c r="C313" s="239">
        <v>35</v>
      </c>
      <c r="D313" s="224" t="s">
        <v>33</v>
      </c>
      <c r="E313" s="224">
        <v>265</v>
      </c>
      <c r="F313" s="243">
        <v>113</v>
      </c>
      <c r="G313" s="231">
        <v>100</v>
      </c>
      <c r="H313" s="198" t="s">
        <v>1698</v>
      </c>
      <c r="I313" s="240">
        <v>6</v>
      </c>
    </row>
    <row r="314" spans="1:9" ht="16.5" thickBot="1" x14ac:dyDescent="0.3">
      <c r="A314" s="233">
        <v>61</v>
      </c>
      <c r="B314" s="234" t="s">
        <v>1847</v>
      </c>
      <c r="C314" s="265">
        <v>35</v>
      </c>
      <c r="D314" s="236" t="s">
        <v>33</v>
      </c>
      <c r="E314" s="236">
        <v>265</v>
      </c>
      <c r="F314" s="244">
        <v>85</v>
      </c>
      <c r="G314" s="237">
        <v>100</v>
      </c>
      <c r="H314" s="198" t="s">
        <v>1698</v>
      </c>
      <c r="I314" s="238">
        <v>5</v>
      </c>
    </row>
    <row r="315" spans="1:9" ht="16.5" thickBot="1" x14ac:dyDescent="0.3">
      <c r="A315" s="242">
        <v>61</v>
      </c>
      <c r="B315" s="229" t="s">
        <v>1848</v>
      </c>
      <c r="C315" s="239">
        <v>35</v>
      </c>
      <c r="D315" s="224" t="s">
        <v>574</v>
      </c>
      <c r="E315" s="224">
        <v>175</v>
      </c>
      <c r="F315" s="243">
        <v>85</v>
      </c>
      <c r="G315" s="231">
        <v>100</v>
      </c>
      <c r="H315" s="198" t="s">
        <v>1698</v>
      </c>
      <c r="I315" s="240">
        <v>10</v>
      </c>
    </row>
    <row r="316" spans="1:9" ht="16.5" thickBot="1" x14ac:dyDescent="0.3">
      <c r="A316" s="233">
        <v>62</v>
      </c>
      <c r="B316" s="234" t="s">
        <v>1737</v>
      </c>
      <c r="C316" s="235">
        <v>35</v>
      </c>
      <c r="D316" s="236" t="s">
        <v>34</v>
      </c>
      <c r="E316" s="236">
        <v>330</v>
      </c>
      <c r="F316" s="244">
        <v>141</v>
      </c>
      <c r="G316" s="237">
        <v>100</v>
      </c>
      <c r="H316" s="198" t="s">
        <v>1698</v>
      </c>
      <c r="I316" s="238">
        <v>6</v>
      </c>
    </row>
    <row r="317" spans="1:9" ht="16.5" thickBot="1" x14ac:dyDescent="0.3">
      <c r="A317" s="242" t="s">
        <v>810</v>
      </c>
      <c r="B317" s="229" t="s">
        <v>811</v>
      </c>
      <c r="C317" s="239">
        <v>35</v>
      </c>
      <c r="D317" s="224" t="s">
        <v>34</v>
      </c>
      <c r="E317" s="224">
        <v>330</v>
      </c>
      <c r="F317" s="243">
        <v>141</v>
      </c>
      <c r="G317" s="231">
        <v>100</v>
      </c>
      <c r="H317" s="198" t="s">
        <v>1698</v>
      </c>
      <c r="I317" s="240">
        <v>6</v>
      </c>
    </row>
    <row r="318" spans="1:9" ht="16.5" thickBot="1" x14ac:dyDescent="0.3">
      <c r="A318" s="233" t="s">
        <v>812</v>
      </c>
      <c r="B318" s="234" t="s">
        <v>1783</v>
      </c>
      <c r="C318" s="235">
        <v>35</v>
      </c>
      <c r="D318" s="236" t="s">
        <v>34</v>
      </c>
      <c r="E318" s="236">
        <v>330</v>
      </c>
      <c r="F318" s="244">
        <v>141</v>
      </c>
      <c r="G318" s="237">
        <v>100</v>
      </c>
      <c r="H318" s="198" t="s">
        <v>1698</v>
      </c>
      <c r="I318" s="238">
        <v>6</v>
      </c>
    </row>
    <row r="319" spans="1:9" ht="16.5" thickBot="1" x14ac:dyDescent="0.3">
      <c r="A319" s="242">
        <v>63</v>
      </c>
      <c r="B319" s="229" t="s">
        <v>1849</v>
      </c>
      <c r="C319" s="239">
        <v>35</v>
      </c>
      <c r="D319" s="224" t="s">
        <v>440</v>
      </c>
      <c r="E319" s="224">
        <v>380</v>
      </c>
      <c r="F319" s="243">
        <v>85</v>
      </c>
      <c r="G319" s="231">
        <v>100</v>
      </c>
      <c r="H319" s="198" t="s">
        <v>1698</v>
      </c>
      <c r="I319" s="240">
        <v>5</v>
      </c>
    </row>
    <row r="320" spans="1:9" ht="16.5" thickBot="1" x14ac:dyDescent="0.3">
      <c r="A320" s="233" t="s">
        <v>813</v>
      </c>
      <c r="B320" s="234" t="s">
        <v>1850</v>
      </c>
      <c r="C320" s="235">
        <v>35</v>
      </c>
      <c r="D320" s="236" t="s">
        <v>440</v>
      </c>
      <c r="E320" s="236">
        <v>380</v>
      </c>
      <c r="F320" s="244">
        <v>85</v>
      </c>
      <c r="G320" s="237">
        <v>100</v>
      </c>
      <c r="H320" s="198" t="s">
        <v>1698</v>
      </c>
      <c r="I320" s="238">
        <v>5</v>
      </c>
    </row>
    <row r="321" spans="1:9" ht="16.5" thickBot="1" x14ac:dyDescent="0.3">
      <c r="A321" s="242" t="s">
        <v>814</v>
      </c>
      <c r="B321" s="229" t="s">
        <v>1851</v>
      </c>
      <c r="C321" s="239">
        <v>35</v>
      </c>
      <c r="D321" s="224" t="s">
        <v>440</v>
      </c>
      <c r="E321" s="224">
        <v>380</v>
      </c>
      <c r="F321" s="243">
        <v>85</v>
      </c>
      <c r="G321" s="231">
        <v>100</v>
      </c>
      <c r="H321" s="198" t="s">
        <v>1698</v>
      </c>
      <c r="I321" s="240">
        <v>5</v>
      </c>
    </row>
    <row r="322" spans="1:9" ht="16.5" thickBot="1" x14ac:dyDescent="0.3">
      <c r="A322" s="233">
        <v>64</v>
      </c>
      <c r="B322" s="234" t="s">
        <v>1852</v>
      </c>
      <c r="C322" s="235">
        <v>35</v>
      </c>
      <c r="D322" s="236" t="s">
        <v>33</v>
      </c>
      <c r="E322" s="236">
        <v>265</v>
      </c>
      <c r="F322" s="244">
        <v>85</v>
      </c>
      <c r="G322" s="237">
        <v>100</v>
      </c>
      <c r="H322" s="198" t="s">
        <v>1698</v>
      </c>
      <c r="I322" s="306">
        <v>5</v>
      </c>
    </row>
    <row r="323" spans="1:9" ht="16.5" thickBot="1" x14ac:dyDescent="0.3">
      <c r="A323" s="242">
        <v>65</v>
      </c>
      <c r="B323" s="229" t="s">
        <v>1741</v>
      </c>
      <c r="C323" s="239">
        <v>35</v>
      </c>
      <c r="D323" s="224" t="s">
        <v>440</v>
      </c>
      <c r="E323" s="224">
        <v>380</v>
      </c>
      <c r="F323" s="243">
        <v>99</v>
      </c>
      <c r="G323" s="231">
        <v>100</v>
      </c>
      <c r="H323" s="198" t="s">
        <v>1698</v>
      </c>
      <c r="I323" s="240">
        <v>6</v>
      </c>
    </row>
    <row r="324" spans="1:9" ht="16.5" thickBot="1" x14ac:dyDescent="0.3">
      <c r="A324" s="233" t="s">
        <v>815</v>
      </c>
      <c r="B324" s="234" t="s">
        <v>816</v>
      </c>
      <c r="C324" s="235">
        <v>35</v>
      </c>
      <c r="D324" s="236" t="s">
        <v>33</v>
      </c>
      <c r="E324" s="236">
        <v>265</v>
      </c>
      <c r="F324" s="244">
        <v>99</v>
      </c>
      <c r="G324" s="237">
        <v>100</v>
      </c>
      <c r="H324" s="198" t="s">
        <v>1698</v>
      </c>
      <c r="I324" s="238">
        <v>6</v>
      </c>
    </row>
    <row r="325" spans="1:9" ht="16.5" thickBot="1" x14ac:dyDescent="0.3">
      <c r="A325" s="242">
        <v>66</v>
      </c>
      <c r="B325" s="229" t="s">
        <v>1814</v>
      </c>
      <c r="C325" s="239">
        <v>35</v>
      </c>
      <c r="D325" s="224" t="s">
        <v>440</v>
      </c>
      <c r="E325" s="224">
        <v>380</v>
      </c>
      <c r="F325" s="243">
        <v>71</v>
      </c>
      <c r="G325" s="231">
        <v>75</v>
      </c>
      <c r="H325" s="198" t="s">
        <v>1698</v>
      </c>
      <c r="I325" s="240">
        <v>4</v>
      </c>
    </row>
    <row r="326" spans="1:9" ht="16.5" thickBot="1" x14ac:dyDescent="0.3">
      <c r="A326" s="233" t="s">
        <v>817</v>
      </c>
      <c r="B326" s="234" t="s">
        <v>1703</v>
      </c>
      <c r="C326" s="235">
        <v>35</v>
      </c>
      <c r="D326" s="236" t="s">
        <v>34</v>
      </c>
      <c r="E326" s="236">
        <v>330</v>
      </c>
      <c r="F326" s="244">
        <v>71</v>
      </c>
      <c r="G326" s="237">
        <v>75</v>
      </c>
      <c r="H326" s="198" t="s">
        <v>1698</v>
      </c>
      <c r="I326" s="238">
        <v>4</v>
      </c>
    </row>
    <row r="327" spans="1:9" ht="16.5" thickBot="1" x14ac:dyDescent="0.3">
      <c r="A327" s="242">
        <v>67</v>
      </c>
      <c r="B327" s="229" t="s">
        <v>1815</v>
      </c>
      <c r="C327" s="239">
        <v>35</v>
      </c>
      <c r="D327" s="224" t="s">
        <v>33</v>
      </c>
      <c r="E327" s="224">
        <v>265</v>
      </c>
      <c r="F327" s="243">
        <v>106</v>
      </c>
      <c r="G327" s="231">
        <v>150</v>
      </c>
      <c r="H327" s="198" t="s">
        <v>1698</v>
      </c>
      <c r="I327" s="240">
        <v>6</v>
      </c>
    </row>
    <row r="328" spans="1:9" ht="16.5" thickBot="1" x14ac:dyDescent="0.3">
      <c r="A328" s="233" t="s">
        <v>818</v>
      </c>
      <c r="B328" s="234" t="s">
        <v>1816</v>
      </c>
      <c r="C328" s="235">
        <v>35</v>
      </c>
      <c r="D328" s="236" t="s">
        <v>33</v>
      </c>
      <c r="E328" s="236">
        <v>265</v>
      </c>
      <c r="F328" s="244">
        <v>71</v>
      </c>
      <c r="G328" s="237">
        <v>75</v>
      </c>
      <c r="H328" s="198" t="s">
        <v>1698</v>
      </c>
      <c r="I328" s="238">
        <v>4</v>
      </c>
    </row>
    <row r="329" spans="1:9" ht="16.5" thickBot="1" x14ac:dyDescent="0.3">
      <c r="A329" s="242">
        <v>68</v>
      </c>
      <c r="B329" s="229" t="s">
        <v>819</v>
      </c>
      <c r="C329" s="239">
        <v>35</v>
      </c>
      <c r="D329" s="224" t="s">
        <v>33</v>
      </c>
      <c r="E329" s="224">
        <v>265</v>
      </c>
      <c r="F329" s="243">
        <v>99</v>
      </c>
      <c r="G329" s="231">
        <v>200</v>
      </c>
      <c r="H329" s="198" t="s">
        <v>1698</v>
      </c>
      <c r="I329" s="240">
        <v>6</v>
      </c>
    </row>
    <row r="330" spans="1:9" ht="16.5" thickBot="1" x14ac:dyDescent="0.3">
      <c r="A330" s="233">
        <v>69</v>
      </c>
      <c r="B330" s="234" t="s">
        <v>820</v>
      </c>
      <c r="C330" s="235">
        <v>35</v>
      </c>
      <c r="D330" s="236" t="s">
        <v>33</v>
      </c>
      <c r="E330" s="236">
        <v>265</v>
      </c>
      <c r="F330" s="244">
        <v>99</v>
      </c>
      <c r="G330" s="237">
        <v>200</v>
      </c>
      <c r="H330" s="198" t="s">
        <v>1698</v>
      </c>
      <c r="I330" s="238">
        <v>6</v>
      </c>
    </row>
    <row r="331" spans="1:9" ht="16.5" thickBot="1" x14ac:dyDescent="0.3">
      <c r="A331" s="242">
        <v>71</v>
      </c>
      <c r="B331" s="229" t="s">
        <v>1745</v>
      </c>
      <c r="C331" s="239">
        <v>35</v>
      </c>
      <c r="D331" s="224" t="s">
        <v>33</v>
      </c>
      <c r="E331" s="224">
        <v>330</v>
      </c>
      <c r="F331" s="243">
        <v>97</v>
      </c>
      <c r="G331" s="231">
        <v>200</v>
      </c>
      <c r="H331" s="198" t="s">
        <v>1698</v>
      </c>
      <c r="I331" s="240">
        <v>6</v>
      </c>
    </row>
    <row r="332" spans="1:9" ht="16.5" thickBot="1" x14ac:dyDescent="0.3">
      <c r="A332" s="233">
        <v>72</v>
      </c>
      <c r="B332" s="234" t="s">
        <v>1738</v>
      </c>
      <c r="C332" s="235">
        <v>35</v>
      </c>
      <c r="D332" s="236" t="s">
        <v>33</v>
      </c>
      <c r="E332" s="236">
        <v>265</v>
      </c>
      <c r="F332" s="244">
        <v>106</v>
      </c>
      <c r="G332" s="237">
        <v>75</v>
      </c>
      <c r="H332" s="198" t="s">
        <v>1698</v>
      </c>
      <c r="I332" s="238">
        <v>4</v>
      </c>
    </row>
    <row r="333" spans="1:9" ht="32.25" thickBot="1" x14ac:dyDescent="0.3">
      <c r="A333" s="242">
        <v>74</v>
      </c>
      <c r="B333" s="229" t="s">
        <v>821</v>
      </c>
      <c r="C333" s="239">
        <v>35</v>
      </c>
      <c r="D333" s="224" t="s">
        <v>33</v>
      </c>
      <c r="E333" s="224">
        <v>265</v>
      </c>
      <c r="F333" s="243">
        <v>113</v>
      </c>
      <c r="G333" s="231">
        <v>200</v>
      </c>
      <c r="H333" s="198" t="s">
        <v>1698</v>
      </c>
      <c r="I333" s="240">
        <v>6</v>
      </c>
    </row>
    <row r="334" spans="1:9" ht="16.5" thickBot="1" x14ac:dyDescent="0.3">
      <c r="A334" s="242">
        <v>75</v>
      </c>
      <c r="B334" s="229" t="s">
        <v>1853</v>
      </c>
      <c r="C334" s="239">
        <v>35</v>
      </c>
      <c r="D334" s="224" t="s">
        <v>575</v>
      </c>
      <c r="E334" s="224">
        <v>210</v>
      </c>
      <c r="F334" s="243">
        <v>85</v>
      </c>
      <c r="G334" s="231">
        <v>100</v>
      </c>
      <c r="H334" s="198" t="s">
        <v>1698</v>
      </c>
      <c r="I334" s="240">
        <v>5</v>
      </c>
    </row>
    <row r="335" spans="1:9" ht="16.5" thickBot="1" x14ac:dyDescent="0.3">
      <c r="A335" s="288">
        <v>80</v>
      </c>
      <c r="B335" s="234" t="s">
        <v>1854</v>
      </c>
      <c r="C335" s="265">
        <v>35</v>
      </c>
      <c r="D335" s="236" t="s">
        <v>575</v>
      </c>
      <c r="E335" s="236">
        <v>210</v>
      </c>
      <c r="F335" s="289">
        <v>85</v>
      </c>
      <c r="G335" s="290">
        <v>100</v>
      </c>
      <c r="H335" s="198" t="s">
        <v>1698</v>
      </c>
      <c r="I335" s="238">
        <v>5</v>
      </c>
    </row>
    <row r="336" spans="1:9" ht="16.5" thickBot="1" x14ac:dyDescent="0.3">
      <c r="A336" s="291">
        <v>81</v>
      </c>
      <c r="B336" s="229" t="s">
        <v>1855</v>
      </c>
      <c r="C336" s="266">
        <v>35</v>
      </c>
      <c r="D336" s="224" t="s">
        <v>575</v>
      </c>
      <c r="E336" s="224">
        <v>210</v>
      </c>
      <c r="F336" s="292">
        <v>85</v>
      </c>
      <c r="G336" s="293">
        <v>100</v>
      </c>
      <c r="H336" s="198" t="s">
        <v>1698</v>
      </c>
      <c r="I336" s="240">
        <v>5</v>
      </c>
    </row>
    <row r="337" spans="1:9" ht="16.5" thickBot="1" x14ac:dyDescent="0.3">
      <c r="A337" s="288">
        <v>82</v>
      </c>
      <c r="B337" s="234" t="s">
        <v>1856</v>
      </c>
      <c r="C337" s="265">
        <v>35</v>
      </c>
      <c r="D337" s="236" t="s">
        <v>575</v>
      </c>
      <c r="E337" s="236">
        <v>210</v>
      </c>
      <c r="F337" s="289">
        <v>95</v>
      </c>
      <c r="G337" s="290">
        <v>75</v>
      </c>
      <c r="H337" s="198" t="s">
        <v>1698</v>
      </c>
      <c r="I337" s="238">
        <v>4</v>
      </c>
    </row>
    <row r="338" spans="1:9" ht="16.5" thickBot="1" x14ac:dyDescent="0.3">
      <c r="A338" s="291">
        <v>83</v>
      </c>
      <c r="B338" s="229" t="s">
        <v>1857</v>
      </c>
      <c r="C338" s="266">
        <v>35</v>
      </c>
      <c r="D338" s="224" t="s">
        <v>575</v>
      </c>
      <c r="E338" s="224">
        <v>210</v>
      </c>
      <c r="F338" s="292">
        <v>71</v>
      </c>
      <c r="G338" s="293">
        <v>100</v>
      </c>
      <c r="H338" s="198" t="s">
        <v>1698</v>
      </c>
      <c r="I338" s="240">
        <v>4</v>
      </c>
    </row>
    <row r="339" spans="1:9" ht="16.5" thickBot="1" x14ac:dyDescent="0.3">
      <c r="A339" s="288">
        <v>84</v>
      </c>
      <c r="B339" s="234" t="s">
        <v>1774</v>
      </c>
      <c r="C339" s="265">
        <v>35</v>
      </c>
      <c r="D339" s="236" t="s">
        <v>575</v>
      </c>
      <c r="E339" s="236">
        <v>210</v>
      </c>
      <c r="F339" s="289">
        <v>106</v>
      </c>
      <c r="G339" s="290">
        <v>100</v>
      </c>
      <c r="H339" s="198" t="s">
        <v>1698</v>
      </c>
      <c r="I339" s="238">
        <v>6</v>
      </c>
    </row>
    <row r="340" spans="1:9" ht="16.5" thickBot="1" x14ac:dyDescent="0.3">
      <c r="A340" s="291">
        <v>85</v>
      </c>
      <c r="B340" s="229" t="s">
        <v>1858</v>
      </c>
      <c r="C340" s="266">
        <v>35</v>
      </c>
      <c r="D340" s="224" t="s">
        <v>575</v>
      </c>
      <c r="E340" s="224">
        <v>210</v>
      </c>
      <c r="F340" s="292">
        <v>92</v>
      </c>
      <c r="G340" s="293">
        <v>75</v>
      </c>
      <c r="H340" s="198" t="s">
        <v>1698</v>
      </c>
      <c r="I340" s="240">
        <v>4</v>
      </c>
    </row>
    <row r="341" spans="1:9" ht="16.5" thickBot="1" x14ac:dyDescent="0.3">
      <c r="A341" s="288">
        <v>86</v>
      </c>
      <c r="B341" s="234" t="s">
        <v>1859</v>
      </c>
      <c r="C341" s="265">
        <v>35</v>
      </c>
      <c r="D341" s="236" t="s">
        <v>575</v>
      </c>
      <c r="E341" s="236">
        <v>210</v>
      </c>
      <c r="F341" s="289">
        <v>106</v>
      </c>
      <c r="G341" s="290">
        <v>150</v>
      </c>
      <c r="H341" s="198" t="s">
        <v>1698</v>
      </c>
      <c r="I341" s="238">
        <v>6</v>
      </c>
    </row>
    <row r="342" spans="1:9" ht="16.5" thickBot="1" x14ac:dyDescent="0.3">
      <c r="A342" s="291">
        <v>87</v>
      </c>
      <c r="B342" s="229" t="s">
        <v>822</v>
      </c>
      <c r="C342" s="266">
        <v>35</v>
      </c>
      <c r="D342" s="224" t="s">
        <v>575</v>
      </c>
      <c r="E342" s="224">
        <v>210</v>
      </c>
      <c r="F342" s="292">
        <v>92</v>
      </c>
      <c r="G342" s="293">
        <v>75</v>
      </c>
      <c r="H342" s="198" t="s">
        <v>1698</v>
      </c>
      <c r="I342" s="240">
        <v>4</v>
      </c>
    </row>
    <row r="343" spans="1:9" ht="16.5" thickBot="1" x14ac:dyDescent="0.3">
      <c r="A343" s="288">
        <v>92</v>
      </c>
      <c r="B343" s="234" t="s">
        <v>1860</v>
      </c>
      <c r="C343" s="235">
        <v>35</v>
      </c>
      <c r="D343" s="236" t="s">
        <v>440</v>
      </c>
      <c r="E343" s="236">
        <v>380</v>
      </c>
      <c r="F343" s="289">
        <v>172</v>
      </c>
      <c r="G343" s="290">
        <v>300</v>
      </c>
      <c r="H343" s="198" t="s">
        <v>1698</v>
      </c>
      <c r="I343" s="238">
        <v>10</v>
      </c>
    </row>
    <row r="344" spans="1:9" ht="16.5" thickBot="1" x14ac:dyDescent="0.3">
      <c r="A344" s="291">
        <v>93</v>
      </c>
      <c r="B344" s="229" t="s">
        <v>1861</v>
      </c>
      <c r="C344" s="239">
        <v>35</v>
      </c>
      <c r="D344" s="224" t="s">
        <v>33</v>
      </c>
      <c r="E344" s="224">
        <v>265</v>
      </c>
      <c r="F344" s="224">
        <v>112</v>
      </c>
      <c r="G344" s="293">
        <v>200</v>
      </c>
      <c r="H344" s="198" t="s">
        <v>1698</v>
      </c>
      <c r="I344" s="240">
        <v>7</v>
      </c>
    </row>
    <row r="345" spans="1:9" ht="16.5" thickBot="1" x14ac:dyDescent="0.3">
      <c r="A345" s="288">
        <v>95</v>
      </c>
      <c r="B345" s="234" t="s">
        <v>1862</v>
      </c>
      <c r="C345" s="265">
        <v>35</v>
      </c>
      <c r="D345" s="236" t="s">
        <v>34</v>
      </c>
      <c r="E345" s="236">
        <v>330</v>
      </c>
      <c r="F345" s="224">
        <v>85</v>
      </c>
      <c r="G345" s="290">
        <v>100</v>
      </c>
      <c r="H345" s="198" t="s">
        <v>1698</v>
      </c>
      <c r="I345" s="238">
        <v>5</v>
      </c>
    </row>
    <row r="346" spans="1:9" ht="16.5" thickBot="1" x14ac:dyDescent="0.3">
      <c r="A346" s="291">
        <v>96</v>
      </c>
      <c r="B346" s="229" t="s">
        <v>1862</v>
      </c>
      <c r="C346" s="266">
        <v>35</v>
      </c>
      <c r="D346" s="224" t="s">
        <v>34</v>
      </c>
      <c r="E346" s="224">
        <v>330</v>
      </c>
      <c r="F346" s="224">
        <v>85</v>
      </c>
      <c r="G346" s="293">
        <v>15</v>
      </c>
      <c r="H346" s="198" t="s">
        <v>1698</v>
      </c>
      <c r="I346" s="240">
        <v>5</v>
      </c>
    </row>
    <row r="347" spans="1:9" ht="32.25" thickBot="1" x14ac:dyDescent="0.3">
      <c r="A347" s="242">
        <v>96</v>
      </c>
      <c r="B347" s="267" t="s">
        <v>1865</v>
      </c>
      <c r="C347" s="266" t="s">
        <v>1868</v>
      </c>
      <c r="D347" s="224" t="s">
        <v>823</v>
      </c>
      <c r="E347" s="224" t="s">
        <v>830</v>
      </c>
      <c r="F347" s="224">
        <v>30</v>
      </c>
      <c r="G347" s="231">
        <v>50</v>
      </c>
      <c r="H347" s="198" t="s">
        <v>1698</v>
      </c>
      <c r="I347" s="240">
        <v>0.6</v>
      </c>
    </row>
    <row r="348" spans="1:9" ht="32.25" thickBot="1" x14ac:dyDescent="0.3">
      <c r="A348" s="233" t="s">
        <v>824</v>
      </c>
      <c r="B348" s="268" t="s">
        <v>1863</v>
      </c>
      <c r="C348" s="265" t="s">
        <v>1869</v>
      </c>
      <c r="D348" s="236" t="s">
        <v>34</v>
      </c>
      <c r="E348" s="236">
        <v>330</v>
      </c>
      <c r="F348" s="224">
        <v>241</v>
      </c>
      <c r="G348" s="237">
        <v>150</v>
      </c>
      <c r="H348" s="198" t="s">
        <v>1698</v>
      </c>
      <c r="I348" s="238">
        <v>3</v>
      </c>
    </row>
    <row r="349" spans="1:9" ht="32.25" thickBot="1" x14ac:dyDescent="0.3">
      <c r="A349" s="242">
        <v>178</v>
      </c>
      <c r="B349" s="267" t="s">
        <v>825</v>
      </c>
      <c r="C349" s="266" t="s">
        <v>1869</v>
      </c>
      <c r="D349" s="224" t="s">
        <v>34</v>
      </c>
      <c r="E349" s="224">
        <v>330</v>
      </c>
      <c r="F349" s="224">
        <v>45</v>
      </c>
      <c r="G349" s="231">
        <v>75</v>
      </c>
      <c r="H349" s="198" t="s">
        <v>1698</v>
      </c>
      <c r="I349" s="240">
        <v>0.7</v>
      </c>
    </row>
    <row r="350" spans="1:9" ht="32.25" thickBot="1" x14ac:dyDescent="0.3">
      <c r="A350" s="233">
        <v>174</v>
      </c>
      <c r="B350" s="268" t="s">
        <v>1864</v>
      </c>
      <c r="C350" s="265" t="s">
        <v>1869</v>
      </c>
      <c r="D350" s="236" t="s">
        <v>440</v>
      </c>
      <c r="E350" s="236">
        <v>380</v>
      </c>
      <c r="F350" s="224">
        <v>71</v>
      </c>
      <c r="G350" s="237">
        <v>50</v>
      </c>
      <c r="H350" s="198" t="s">
        <v>1698</v>
      </c>
      <c r="I350" s="238">
        <v>1</v>
      </c>
    </row>
    <row r="351" spans="1:9" ht="32.25" thickBot="1" x14ac:dyDescent="0.3">
      <c r="A351" s="242">
        <v>90</v>
      </c>
      <c r="B351" s="267" t="s">
        <v>1795</v>
      </c>
      <c r="C351" s="266" t="s">
        <v>1868</v>
      </c>
      <c r="D351" s="224" t="s">
        <v>826</v>
      </c>
      <c r="E351" s="224">
        <v>265</v>
      </c>
      <c r="F351" s="224">
        <v>43</v>
      </c>
      <c r="G351" s="231">
        <v>50</v>
      </c>
      <c r="H351" s="198" t="s">
        <v>1698</v>
      </c>
      <c r="I351" s="240">
        <v>1</v>
      </c>
    </row>
    <row r="352" spans="1:9" ht="32.25" thickBot="1" x14ac:dyDescent="0.3">
      <c r="A352" s="233">
        <v>65</v>
      </c>
      <c r="B352" s="268" t="s">
        <v>827</v>
      </c>
      <c r="C352" s="265" t="s">
        <v>1868</v>
      </c>
      <c r="D352" s="236" t="s">
        <v>692</v>
      </c>
      <c r="E352" s="236" t="s">
        <v>755</v>
      </c>
      <c r="F352" s="224">
        <v>85</v>
      </c>
      <c r="G352" s="237">
        <v>100</v>
      </c>
      <c r="H352" s="198" t="s">
        <v>1698</v>
      </c>
      <c r="I352" s="238">
        <v>2</v>
      </c>
    </row>
    <row r="353" spans="1:10" ht="32.25" thickBot="1" x14ac:dyDescent="0.3">
      <c r="A353" s="242">
        <v>83.84</v>
      </c>
      <c r="B353" s="267" t="s">
        <v>1866</v>
      </c>
      <c r="C353" s="266" t="s">
        <v>1868</v>
      </c>
      <c r="D353" s="224" t="s">
        <v>33</v>
      </c>
      <c r="E353" s="224">
        <v>265</v>
      </c>
      <c r="F353" s="224">
        <v>60</v>
      </c>
      <c r="G353" s="231">
        <v>100</v>
      </c>
      <c r="H353" s="198" t="s">
        <v>1698</v>
      </c>
      <c r="I353" s="240">
        <v>2</v>
      </c>
    </row>
    <row r="354" spans="1:10" ht="32.25" thickBot="1" x14ac:dyDescent="0.3">
      <c r="A354" s="233">
        <v>85</v>
      </c>
      <c r="B354" s="268" t="s">
        <v>1867</v>
      </c>
      <c r="C354" s="265" t="s">
        <v>1868</v>
      </c>
      <c r="D354" s="236" t="s">
        <v>33</v>
      </c>
      <c r="E354" s="236">
        <v>265</v>
      </c>
      <c r="F354" s="224">
        <v>106</v>
      </c>
      <c r="G354" s="237">
        <v>150</v>
      </c>
      <c r="H354" s="198" t="s">
        <v>1698</v>
      </c>
      <c r="I354" s="238">
        <v>2</v>
      </c>
    </row>
    <row r="355" spans="1:10" ht="32.25" thickBot="1" x14ac:dyDescent="0.3">
      <c r="A355" s="242">
        <v>93</v>
      </c>
      <c r="B355" s="267" t="s">
        <v>1755</v>
      </c>
      <c r="C355" s="266" t="s">
        <v>1868</v>
      </c>
      <c r="D355" s="224" t="s">
        <v>33</v>
      </c>
      <c r="E355" s="224">
        <v>265</v>
      </c>
      <c r="F355" s="224">
        <v>113</v>
      </c>
      <c r="G355" s="231">
        <v>100</v>
      </c>
      <c r="H355" s="198" t="s">
        <v>1698</v>
      </c>
      <c r="I355" s="240">
        <v>2</v>
      </c>
    </row>
    <row r="356" spans="1:10" ht="32.25" thickBot="1" x14ac:dyDescent="0.3">
      <c r="A356" s="242">
        <v>64</v>
      </c>
      <c r="B356" s="229" t="s">
        <v>833</v>
      </c>
      <c r="C356" s="266" t="s">
        <v>1868</v>
      </c>
      <c r="D356" s="224" t="s">
        <v>828</v>
      </c>
      <c r="E356" s="224" t="s">
        <v>829</v>
      </c>
      <c r="F356" s="224">
        <v>177</v>
      </c>
      <c r="G356" s="231">
        <v>200</v>
      </c>
      <c r="H356" s="198" t="s">
        <v>1698</v>
      </c>
      <c r="I356" s="231">
        <v>3</v>
      </c>
      <c r="J356" s="303"/>
    </row>
  </sheetData>
  <mergeCells count="394">
    <mergeCell ref="D239:D240"/>
    <mergeCell ref="E239:E240"/>
    <mergeCell ref="F239:F240"/>
    <mergeCell ref="G239:G240"/>
    <mergeCell ref="H239:H240"/>
    <mergeCell ref="I239:I240"/>
    <mergeCell ref="D242:D243"/>
    <mergeCell ref="E242:E243"/>
    <mergeCell ref="F242:F243"/>
    <mergeCell ref="G242:G243"/>
    <mergeCell ref="H242:H243"/>
    <mergeCell ref="I242:I243"/>
    <mergeCell ref="H229:H231"/>
    <mergeCell ref="H223:H224"/>
    <mergeCell ref="I229:I231"/>
    <mergeCell ref="D232:D234"/>
    <mergeCell ref="E232:E234"/>
    <mergeCell ref="F232:F234"/>
    <mergeCell ref="G232:G234"/>
    <mergeCell ref="H232:H234"/>
    <mergeCell ref="I232:I234"/>
    <mergeCell ref="I223:I224"/>
    <mergeCell ref="G227:G228"/>
    <mergeCell ref="H227:H228"/>
    <mergeCell ref="I227:I228"/>
    <mergeCell ref="D225:D226"/>
    <mergeCell ref="E225:E226"/>
    <mergeCell ref="H225:H226"/>
    <mergeCell ref="D236:D237"/>
    <mergeCell ref="E236:E237"/>
    <mergeCell ref="F236:F237"/>
    <mergeCell ref="G236:G237"/>
    <mergeCell ref="H236:H237"/>
    <mergeCell ref="I236:I237"/>
    <mergeCell ref="A221:A222"/>
    <mergeCell ref="A223:A224"/>
    <mergeCell ref="A225:A226"/>
    <mergeCell ref="A227:A228"/>
    <mergeCell ref="A229:A231"/>
    <mergeCell ref="D229:D231"/>
    <mergeCell ref="E229:E231"/>
    <mergeCell ref="F221:F222"/>
    <mergeCell ref="G221:G222"/>
    <mergeCell ref="H221:H222"/>
    <mergeCell ref="D223:D224"/>
    <mergeCell ref="E223:E224"/>
    <mergeCell ref="F223:F224"/>
    <mergeCell ref="G223:G224"/>
    <mergeCell ref="I225:I226"/>
    <mergeCell ref="D227:D228"/>
    <mergeCell ref="E227:E228"/>
    <mergeCell ref="F227:F228"/>
    <mergeCell ref="A219:A220"/>
    <mergeCell ref="A216:A218"/>
    <mergeCell ref="D221:D222"/>
    <mergeCell ref="E221:E222"/>
    <mergeCell ref="A210:A212"/>
    <mergeCell ref="D210:D212"/>
    <mergeCell ref="E210:E212"/>
    <mergeCell ref="A206:A207"/>
    <mergeCell ref="D206:D207"/>
    <mergeCell ref="E206:E207"/>
    <mergeCell ref="A208:A209"/>
    <mergeCell ref="A213:A215"/>
    <mergeCell ref="D213:D215"/>
    <mergeCell ref="E213:E215"/>
    <mergeCell ref="A182:A184"/>
    <mergeCell ref="D182:D184"/>
    <mergeCell ref="E182:E184"/>
    <mergeCell ref="A175:A177"/>
    <mergeCell ref="D175:D177"/>
    <mergeCell ref="A204:A205"/>
    <mergeCell ref="D204:D205"/>
    <mergeCell ref="E204:E205"/>
    <mergeCell ref="E175:E177"/>
    <mergeCell ref="A185:A187"/>
    <mergeCell ref="D185:D187"/>
    <mergeCell ref="E185:E187"/>
    <mergeCell ref="A188:A190"/>
    <mergeCell ref="D188:D190"/>
    <mergeCell ref="E188:E190"/>
    <mergeCell ref="A191:A193"/>
    <mergeCell ref="D191:D193"/>
    <mergeCell ref="E191:E193"/>
    <mergeCell ref="A200:A201"/>
    <mergeCell ref="D200:D201"/>
    <mergeCell ref="E200:E201"/>
    <mergeCell ref="A202:A203"/>
    <mergeCell ref="D202:D203"/>
    <mergeCell ref="E202:E203"/>
    <mergeCell ref="I145:I146"/>
    <mergeCell ref="A147:A148"/>
    <mergeCell ref="C147:C148"/>
    <mergeCell ref="D147:D148"/>
    <mergeCell ref="E147:E148"/>
    <mergeCell ref="H147:H148"/>
    <mergeCell ref="I147:I148"/>
    <mergeCell ref="H145:H146"/>
    <mergeCell ref="A178:A180"/>
    <mergeCell ref="D178:D180"/>
    <mergeCell ref="E178:E180"/>
    <mergeCell ref="A149:A150"/>
    <mergeCell ref="B149:B150"/>
    <mergeCell ref="D149:D150"/>
    <mergeCell ref="E149:E150"/>
    <mergeCell ref="A151:A152"/>
    <mergeCell ref="D151:D152"/>
    <mergeCell ref="H175:H177"/>
    <mergeCell ref="I175:I177"/>
    <mergeCell ref="A145:A146"/>
    <mergeCell ref="D145:D146"/>
    <mergeCell ref="E145:E146"/>
    <mergeCell ref="H156:H157"/>
    <mergeCell ref="A159:A161"/>
    <mergeCell ref="D129:D131"/>
    <mergeCell ref="E129:E131"/>
    <mergeCell ref="H129:H131"/>
    <mergeCell ref="I129:I131"/>
    <mergeCell ref="A132:A134"/>
    <mergeCell ref="D132:D134"/>
    <mergeCell ref="E132:E134"/>
    <mergeCell ref="H132:H134"/>
    <mergeCell ref="I132:I134"/>
    <mergeCell ref="D159:D161"/>
    <mergeCell ref="E159:E161"/>
    <mergeCell ref="I109:I111"/>
    <mergeCell ref="A112:A113"/>
    <mergeCell ref="D112:D113"/>
    <mergeCell ref="E112:E113"/>
    <mergeCell ref="H112:H113"/>
    <mergeCell ref="I112:I113"/>
    <mergeCell ref="A102:A104"/>
    <mergeCell ref="D102:D104"/>
    <mergeCell ref="E102:E104"/>
    <mergeCell ref="A105:A106"/>
    <mergeCell ref="D105:D106"/>
    <mergeCell ref="E105:E106"/>
    <mergeCell ref="A107:A108"/>
    <mergeCell ref="D107:D108"/>
    <mergeCell ref="E107:E108"/>
    <mergeCell ref="H107:H108"/>
    <mergeCell ref="I107:I108"/>
    <mergeCell ref="E120:E122"/>
    <mergeCell ref="D117:D119"/>
    <mergeCell ref="E117:E119"/>
    <mergeCell ref="A120:A122"/>
    <mergeCell ref="D120:D122"/>
    <mergeCell ref="I93:I94"/>
    <mergeCell ref="A87:A88"/>
    <mergeCell ref="D87:D88"/>
    <mergeCell ref="E87:E88"/>
    <mergeCell ref="A97:A98"/>
    <mergeCell ref="D97:D98"/>
    <mergeCell ref="E97:E98"/>
    <mergeCell ref="F87:F88"/>
    <mergeCell ref="I87:I88"/>
    <mergeCell ref="A91:A92"/>
    <mergeCell ref="D91:D92"/>
    <mergeCell ref="E91:E92"/>
    <mergeCell ref="I91:I92"/>
    <mergeCell ref="A95:A96"/>
    <mergeCell ref="D95:D96"/>
    <mergeCell ref="E95:E96"/>
    <mergeCell ref="A93:A94"/>
    <mergeCell ref="D93:D94"/>
    <mergeCell ref="E93:E94"/>
    <mergeCell ref="D69:D70"/>
    <mergeCell ref="E69:E70"/>
    <mergeCell ref="A71:A73"/>
    <mergeCell ref="D71:D73"/>
    <mergeCell ref="E71:E73"/>
    <mergeCell ref="A74:A75"/>
    <mergeCell ref="D74:D75"/>
    <mergeCell ref="E74:E75"/>
    <mergeCell ref="D66:D68"/>
    <mergeCell ref="E66:E68"/>
    <mergeCell ref="F33:F34"/>
    <mergeCell ref="G33:G34"/>
    <mergeCell ref="H33:H34"/>
    <mergeCell ref="I33:I34"/>
    <mergeCell ref="B39:B40"/>
    <mergeCell ref="C39:C40"/>
    <mergeCell ref="E61:E63"/>
    <mergeCell ref="F61:F63"/>
    <mergeCell ref="H61:H63"/>
    <mergeCell ref="E50:E51"/>
    <mergeCell ref="E52:E53"/>
    <mergeCell ref="F52:F53"/>
    <mergeCell ref="G52:G53"/>
    <mergeCell ref="H52:H53"/>
    <mergeCell ref="I52:I53"/>
    <mergeCell ref="D61:D63"/>
    <mergeCell ref="A2:A3"/>
    <mergeCell ref="E2:G2"/>
    <mergeCell ref="H2:H3"/>
    <mergeCell ref="I2:I3"/>
    <mergeCell ref="B2:B3"/>
    <mergeCell ref="D2:D3"/>
    <mergeCell ref="I5:I6"/>
    <mergeCell ref="F7:F9"/>
    <mergeCell ref="G7:G9"/>
    <mergeCell ref="H7:H9"/>
    <mergeCell ref="I7:I9"/>
    <mergeCell ref="C2:C3"/>
    <mergeCell ref="H5:H6"/>
    <mergeCell ref="H10:H12"/>
    <mergeCell ref="I10:I12"/>
    <mergeCell ref="I18:I19"/>
    <mergeCell ref="A28:A29"/>
    <mergeCell ref="D28:D29"/>
    <mergeCell ref="E28:E29"/>
    <mergeCell ref="A30:A32"/>
    <mergeCell ref="D30:D32"/>
    <mergeCell ref="E30:E32"/>
    <mergeCell ref="I30:I32"/>
    <mergeCell ref="A18:A19"/>
    <mergeCell ref="D18:D19"/>
    <mergeCell ref="H18:H19"/>
    <mergeCell ref="A15:A17"/>
    <mergeCell ref="D15:D17"/>
    <mergeCell ref="E15:E17"/>
    <mergeCell ref="H15:H17"/>
    <mergeCell ref="I15:I17"/>
    <mergeCell ref="A44:A45"/>
    <mergeCell ref="C44:C45"/>
    <mergeCell ref="D44:D45"/>
    <mergeCell ref="A5:A6"/>
    <mergeCell ref="D5:D6"/>
    <mergeCell ref="E5:E6"/>
    <mergeCell ref="A7:A9"/>
    <mergeCell ref="E39:E40"/>
    <mergeCell ref="D7:D9"/>
    <mergeCell ref="E7:E9"/>
    <mergeCell ref="A39:A40"/>
    <mergeCell ref="D39:D40"/>
    <mergeCell ref="A33:A34"/>
    <mergeCell ref="C33:C34"/>
    <mergeCell ref="E44:E45"/>
    <mergeCell ref="E18:E19"/>
    <mergeCell ref="A10:A12"/>
    <mergeCell ref="D10:D12"/>
    <mergeCell ref="E10:E12"/>
    <mergeCell ref="A41:A43"/>
    <mergeCell ref="B41:B43"/>
    <mergeCell ref="D41:D43"/>
    <mergeCell ref="E41:E43"/>
    <mergeCell ref="A54:A55"/>
    <mergeCell ref="D54:D55"/>
    <mergeCell ref="E54:E55"/>
    <mergeCell ref="A52:A53"/>
    <mergeCell ref="D52:D53"/>
    <mergeCell ref="A46:A47"/>
    <mergeCell ref="D46:D47"/>
    <mergeCell ref="E46:E47"/>
    <mergeCell ref="A48:A49"/>
    <mergeCell ref="D48:D49"/>
    <mergeCell ref="E48:E49"/>
    <mergeCell ref="A50:A51"/>
    <mergeCell ref="D50:D51"/>
    <mergeCell ref="I76:I77"/>
    <mergeCell ref="E78:E79"/>
    <mergeCell ref="I78:I79"/>
    <mergeCell ref="A57:A58"/>
    <mergeCell ref="D57:D58"/>
    <mergeCell ref="E57:E58"/>
    <mergeCell ref="F57:F58"/>
    <mergeCell ref="G57:G58"/>
    <mergeCell ref="H57:H58"/>
    <mergeCell ref="A59:A60"/>
    <mergeCell ref="D59:D60"/>
    <mergeCell ref="E59:E60"/>
    <mergeCell ref="F59:F60"/>
    <mergeCell ref="G59:G60"/>
    <mergeCell ref="H59:H60"/>
    <mergeCell ref="H64:H65"/>
    <mergeCell ref="A61:A63"/>
    <mergeCell ref="A64:A65"/>
    <mergeCell ref="D64:D65"/>
    <mergeCell ref="E64:E65"/>
    <mergeCell ref="F64:F65"/>
    <mergeCell ref="G64:G65"/>
    <mergeCell ref="I66:I68"/>
    <mergeCell ref="A69:A70"/>
    <mergeCell ref="A81:A83"/>
    <mergeCell ref="D81:D83"/>
    <mergeCell ref="E81:E83"/>
    <mergeCell ref="A84:A86"/>
    <mergeCell ref="C84:C86"/>
    <mergeCell ref="D84:D86"/>
    <mergeCell ref="E84:E86"/>
    <mergeCell ref="H76:H77"/>
    <mergeCell ref="H78:H79"/>
    <mergeCell ref="A76:A77"/>
    <mergeCell ref="D76:D77"/>
    <mergeCell ref="E76:E77"/>
    <mergeCell ref="A78:A79"/>
    <mergeCell ref="D78:D79"/>
    <mergeCell ref="A99:A101"/>
    <mergeCell ref="D99:D101"/>
    <mergeCell ref="E99:E101"/>
    <mergeCell ref="H109:H111"/>
    <mergeCell ref="I139:I140"/>
    <mergeCell ref="H141:H142"/>
    <mergeCell ref="I141:I142"/>
    <mergeCell ref="H143:H144"/>
    <mergeCell ref="H117:H119"/>
    <mergeCell ref="I117:I119"/>
    <mergeCell ref="A129:A131"/>
    <mergeCell ref="A109:A111"/>
    <mergeCell ref="D109:D111"/>
    <mergeCell ref="E109:E111"/>
    <mergeCell ref="A123:A125"/>
    <mergeCell ref="D123:D125"/>
    <mergeCell ref="E123:E125"/>
    <mergeCell ref="A126:A128"/>
    <mergeCell ref="F114:F116"/>
    <mergeCell ref="G114:G116"/>
    <mergeCell ref="E114:E116"/>
    <mergeCell ref="D126:D128"/>
    <mergeCell ref="E126:E128"/>
    <mergeCell ref="A117:A119"/>
    <mergeCell ref="E151:E152"/>
    <mergeCell ref="A153:A154"/>
    <mergeCell ref="D153:D154"/>
    <mergeCell ref="E153:E154"/>
    <mergeCell ref="A156:A157"/>
    <mergeCell ref="D156:D157"/>
    <mergeCell ref="E156:E157"/>
    <mergeCell ref="H114:H116"/>
    <mergeCell ref="I114:I116"/>
    <mergeCell ref="A114:A116"/>
    <mergeCell ref="D114:D116"/>
    <mergeCell ref="A135:A137"/>
    <mergeCell ref="D135:D137"/>
    <mergeCell ref="E135:E137"/>
    <mergeCell ref="A143:A144"/>
    <mergeCell ref="D143:D144"/>
    <mergeCell ref="E143:E144"/>
    <mergeCell ref="A139:A140"/>
    <mergeCell ref="D139:D140"/>
    <mergeCell ref="E139:E140"/>
    <mergeCell ref="A141:A142"/>
    <mergeCell ref="D141:D142"/>
    <mergeCell ref="E141:E142"/>
    <mergeCell ref="H139:H140"/>
    <mergeCell ref="I162:I163"/>
    <mergeCell ref="A165:A166"/>
    <mergeCell ref="D165:D166"/>
    <mergeCell ref="E165:E166"/>
    <mergeCell ref="H165:H166"/>
    <mergeCell ref="A172:A174"/>
    <mergeCell ref="D172:D174"/>
    <mergeCell ref="E172:E174"/>
    <mergeCell ref="A167:A169"/>
    <mergeCell ref="D167:D169"/>
    <mergeCell ref="E167:E169"/>
    <mergeCell ref="H172:H174"/>
    <mergeCell ref="I172:I174"/>
    <mergeCell ref="A162:A163"/>
    <mergeCell ref="D162:D163"/>
    <mergeCell ref="E162:E163"/>
    <mergeCell ref="H162:H163"/>
    <mergeCell ref="H191:H193"/>
    <mergeCell ref="I191:I193"/>
    <mergeCell ref="A194:A195"/>
    <mergeCell ref="D194:D195"/>
    <mergeCell ref="E194:E195"/>
    <mergeCell ref="H194:H195"/>
    <mergeCell ref="A196:A199"/>
    <mergeCell ref="D196:D199"/>
    <mergeCell ref="E196:E199"/>
    <mergeCell ref="H196:H198"/>
    <mergeCell ref="H202:H203"/>
    <mergeCell ref="I202:I203"/>
    <mergeCell ref="F204:F205"/>
    <mergeCell ref="G204:G205"/>
    <mergeCell ref="D219:D220"/>
    <mergeCell ref="E219:E220"/>
    <mergeCell ref="H219:H220"/>
    <mergeCell ref="D216:D218"/>
    <mergeCell ref="E216:E218"/>
    <mergeCell ref="H216:H218"/>
    <mergeCell ref="D208:D209"/>
    <mergeCell ref="E208:E209"/>
    <mergeCell ref="H204:H205"/>
    <mergeCell ref="I204:I205"/>
    <mergeCell ref="G206:G207"/>
    <mergeCell ref="H206:H207"/>
    <mergeCell ref="I206:I207"/>
    <mergeCell ref="F208:F209"/>
    <mergeCell ref="G208:G209"/>
    <mergeCell ref="H208:H209"/>
    <mergeCell ref="I208:I209"/>
    <mergeCell ref="F206:F20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3</vt:i4>
      </vt:variant>
    </vt:vector>
  </HeadingPairs>
  <TitlesOfParts>
    <vt:vector size="15" baseType="lpstr">
      <vt:lpstr>Жиынтық</vt:lpstr>
      <vt:lpstr>Интерактивті карта </vt:lpstr>
      <vt:lpstr>ТҚ ақпараты </vt:lpstr>
      <vt:lpstr>Ағымдағы дефицит ҚС 35-110кВ</vt:lpstr>
      <vt:lpstr>Күтілетін дефицит</vt:lpstr>
      <vt:lpstr>Ағымдағы дефицит ЭБЖ-35кВ</vt:lpstr>
      <vt:lpstr>10 кВ фид бойынша ағымдағы дефи</vt:lpstr>
      <vt:lpstr> Ағымдағы дефицит ТР-РП-КТП</vt:lpstr>
      <vt:lpstr>35кВ ЭБЖ өткізу қабілеті</vt:lpstr>
      <vt:lpstr>10кВ ЭБЖ өткізу қабілеті</vt:lpstr>
      <vt:lpstr>Лист1</vt:lpstr>
      <vt:lpstr>Лист2</vt:lpstr>
      <vt:lpstr>'Ағымдағы дефицит ҚС 35-110кВ'!Область_печати</vt:lpstr>
      <vt:lpstr>'Интерактивті карта '!Область_печати</vt:lpstr>
      <vt:lpstr>'ТҚ ақпараты '!Область_печати</vt:lpstr>
    </vt:vector>
  </TitlesOfParts>
  <Company>mrsk-1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Rybnikov_DA</dc:creator>
  <cp:lastModifiedBy>YaroshukVA</cp:lastModifiedBy>
  <cp:lastPrinted>2025-07-01T05:16:10Z</cp:lastPrinted>
  <dcterms:created xsi:type="dcterms:W3CDTF">2008-10-03T08:18:33Z</dcterms:created>
  <dcterms:modified xsi:type="dcterms:W3CDTF">2026-06-30T09:33:11Z</dcterms:modified>
</cp:coreProperties>
</file>