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645" windowWidth="9690" windowHeight="7170" activeTab="0"/>
  </bookViews>
  <sheets>
    <sheet name="2016 с причинами отклонений" sheetId="1" r:id="rId1"/>
  </sheets>
  <definedNames>
    <definedName name="_xlnm.Print_Titles" localSheetId="0">'2016 с причинами отклонений'!$A:$C,'2016 с причинами отклонений'!$19:$22</definedName>
    <definedName name="_xlnm.Print_Area" localSheetId="0">'2016 с причинами отклонений'!$A$1:$H$91</definedName>
  </definedNames>
  <calcPr fullCalcOnLoad="1"/>
</workbook>
</file>

<file path=xl/sharedStrings.xml><?xml version="1.0" encoding="utf-8"?>
<sst xmlns="http://schemas.openxmlformats.org/spreadsheetml/2006/main" count="211" uniqueCount="151">
  <si>
    <t>тыс.тенге</t>
  </si>
  <si>
    <t>I</t>
  </si>
  <si>
    <t>в том числе:</t>
  </si>
  <si>
    <t>Материальные затраты, всего</t>
  </si>
  <si>
    <t>Ремонт, всего</t>
  </si>
  <si>
    <t>IV</t>
  </si>
  <si>
    <t>Прибыль</t>
  </si>
  <si>
    <t>V</t>
  </si>
  <si>
    <t>Всего доходов</t>
  </si>
  <si>
    <t>VI</t>
  </si>
  <si>
    <t>VII</t>
  </si>
  <si>
    <t>№п/п</t>
  </si>
  <si>
    <t>Наименование показателей</t>
  </si>
  <si>
    <t>Ед. изм.</t>
  </si>
  <si>
    <t>1</t>
  </si>
  <si>
    <t>2</t>
  </si>
  <si>
    <t>3</t>
  </si>
  <si>
    <t>-сырье и материалы</t>
  </si>
  <si>
    <t>-ГСМ</t>
  </si>
  <si>
    <t>Затраты на оплату труда, всего</t>
  </si>
  <si>
    <t>-заработная плата</t>
  </si>
  <si>
    <t>-социальный налог</t>
  </si>
  <si>
    <t>Услуги сторонних организаций производственного характера</t>
  </si>
  <si>
    <t>Прочие затраты, всего</t>
  </si>
  <si>
    <t>-командировки</t>
  </si>
  <si>
    <t>-канц. и почтовые расходы</t>
  </si>
  <si>
    <t>-услуги связи</t>
  </si>
  <si>
    <t>-поверка приборов</t>
  </si>
  <si>
    <t>-содержание зданий</t>
  </si>
  <si>
    <t>-аренда основных фондов</t>
  </si>
  <si>
    <t>-затраты по ОТ и ТБ</t>
  </si>
  <si>
    <t>-подготовка кадров</t>
  </si>
  <si>
    <t>-охрана объектов</t>
  </si>
  <si>
    <t>-экспертные услуги</t>
  </si>
  <si>
    <t>-прочие расходы</t>
  </si>
  <si>
    <t>%</t>
  </si>
  <si>
    <t>Тариф (без НДС)</t>
  </si>
  <si>
    <t>тенге/кВтч</t>
  </si>
  <si>
    <t>- энергия</t>
  </si>
  <si>
    <t>4</t>
  </si>
  <si>
    <t>Капитальный ремонт, не приводящий к росту стоимости основных фондов</t>
  </si>
  <si>
    <t>II</t>
  </si>
  <si>
    <t>III</t>
  </si>
  <si>
    <t>Амортизация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</si>
  <si>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</si>
  <si>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</si>
  <si>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</si>
  <si>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</si>
  <si>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</si>
  <si>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</si>
  <si>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</si>
  <si>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</si>
  <si>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</si>
  <si>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</si>
  <si>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</si>
  <si>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Затраты на компенсацию нормативных технических потерь, всего</t>
  </si>
  <si>
    <t>тыс. кВтч</t>
  </si>
  <si>
    <t>нормативные потери</t>
  </si>
  <si>
    <t>Услуги АО "KEGOC" по организации балансирования производства-потребления электроэнергии</t>
  </si>
  <si>
    <t>тыс. тенге</t>
  </si>
  <si>
    <t>Расходы периода, всего</t>
  </si>
  <si>
    <t xml:space="preserve">  в том числе:</t>
  </si>
  <si>
    <t>Общие и административные расходы, всего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</si>
  <si>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</si>
  <si>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</si>
  <si>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</si>
  <si>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</si>
  <si>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</si>
  <si>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</si>
  <si>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</si>
  <si>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</si>
  <si>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</si>
  <si>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</si>
  <si>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9.10.1</t>
  </si>
  <si>
    <t>9.10.2</t>
  </si>
  <si>
    <t>9.10.3</t>
  </si>
  <si>
    <t>10</t>
  </si>
  <si>
    <t>заработная плата</t>
  </si>
  <si>
    <t>социальный налог</t>
  </si>
  <si>
    <t>амортизация</t>
  </si>
  <si>
    <t>налоговые платежи и сборы</t>
  </si>
  <si>
    <t>командировочные</t>
  </si>
  <si>
    <t>оплата консалтинговых, аудиторских, маркетинговых услуг</t>
  </si>
  <si>
    <t>услуги банка</t>
  </si>
  <si>
    <t>обязательное страхование</t>
  </si>
  <si>
    <t>другие расходы, всего</t>
  </si>
  <si>
    <t>услуги автотранспорта</t>
  </si>
  <si>
    <t>канцелярские и почтовые расходы</t>
  </si>
  <si>
    <t>прочие расходы</t>
  </si>
  <si>
    <t>Расходы на выплату вознаграждений</t>
  </si>
  <si>
    <t>Всего затрат</t>
  </si>
  <si>
    <t>Объем оказываемых услуг</t>
  </si>
  <si>
    <t>услуги связи</t>
  </si>
  <si>
    <t>5</t>
  </si>
  <si>
    <t>7</t>
  </si>
  <si>
    <t>Предусмотрено в утвержденной тарифной смете на 2016 год</t>
  </si>
  <si>
    <t>Отклонение в %</t>
  </si>
  <si>
    <t>Причины отклонения</t>
  </si>
  <si>
    <t>Приложение 1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</si>
  <si>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</si>
  <si>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</si>
  <si>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</si>
  <si>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</si>
  <si>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</si>
  <si>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№ 213-ОД от 17.07.2013 года</t>
  </si>
  <si>
    <t>Индекс: ИТС-1</t>
  </si>
  <si>
    <t>Представляет: АО "ПРЭК"</t>
  </si>
  <si>
    <t>Наименование организации АО "Павлодарская Распределительная Электросетевая Компания"</t>
  </si>
  <si>
    <t>Адрес  г. Павлодар, промышленная зона Центральная, строение 2014</t>
  </si>
  <si>
    <t>М.П.</t>
  </si>
  <si>
    <t>АО "Павлодарская Распределительная Электросетевая Компания"</t>
  </si>
  <si>
    <t>Телефон: +7(7182) 32 20 22</t>
  </si>
  <si>
    <t>Адрес электронной почты: predc@pavlodarenergo.kz</t>
  </si>
  <si>
    <t>Руководитель: Бодрухин Ф.Ф.</t>
  </si>
  <si>
    <r>
      <t xml:space="preserve">к </t>
    </r>
    <r>
      <rPr>
        <b/>
        <sz val="11"/>
        <rFont val="Times New Roman"/>
        <family val="1"/>
      </rPr>
      <t>Правилам</t>
    </r>
    <r>
      <rPr>
        <sz val="11"/>
        <rFont val="Times New Roman"/>
        <family val="1"/>
      </rPr>
      <t xml:space="preserve"> утверждения</t>
    </r>
  </si>
  <si>
    <t>Затраты на производство товаров и предоставление услуг, всего</t>
  </si>
  <si>
    <t>Отклонения ( +; - )</t>
  </si>
  <si>
    <t>Увеличение цены на канцеляркие товары</t>
  </si>
  <si>
    <t>Внедрение сети передачи данных между подразделениями АО "ПРЭК"</t>
  </si>
  <si>
    <t>Увеличение цены на коммунальные услуги</t>
  </si>
  <si>
    <t>Увеличение цены на спецодежду, молоко и материалы по охране труда</t>
  </si>
  <si>
    <t>Увеличение цены на услуги охраны</t>
  </si>
  <si>
    <t>Увеличение цены на услуги по вывозу промышленных отходов</t>
  </si>
  <si>
    <t>Увеличение тарифов, платежных поручений и валютных операций</t>
  </si>
  <si>
    <t>За счет увеличения курса доллара</t>
  </si>
  <si>
    <t>6</t>
  </si>
  <si>
    <t>Фамилия и телефон исполнителя: Морозова А.Б. +7(7182) 75-14-62</t>
  </si>
  <si>
    <t>Увеличение цены на канцеляркие товары и бланки</t>
  </si>
  <si>
    <t>В связи с увеличением затрат по серверной</t>
  </si>
  <si>
    <t>В утв. тарифе не учтено внедрение системы энергетического менеджмента, согласно требованиям  действующих стандартов РК</t>
  </si>
  <si>
    <t>В утвержденную тарифную смету не приняты услуги по проведению сертификационного аудита                         OHSAS 18001:2007, ISO 9001:2008</t>
  </si>
  <si>
    <t>Увеличение цены на услуги автотранспорта, маш/час.</t>
  </si>
  <si>
    <t>Куда предоставляется форма: в Департамент комитета по регулированию естественных монополий и защите конкуренции по Павлодарской области</t>
  </si>
  <si>
    <t xml:space="preserve">Фактически сложившиеся показатели тарифной сметы за 2016 год </t>
  </si>
  <si>
    <t>Увеличение ФОТ</t>
  </si>
  <si>
    <t>В тарифе не утверждены расходы на услуги интернет (электронная отчётность)</t>
  </si>
  <si>
    <t>Выполнение ивестиционной программы, ввод основных средств</t>
  </si>
  <si>
    <t>Увеличение за счет цены и дополнительного приобретения НТД</t>
  </si>
  <si>
    <t>Периодичность: годовая</t>
  </si>
  <si>
    <t>Срок предоставления: ежегодно не позднее 1 мая года, следующего за отчетным</t>
  </si>
  <si>
    <t>Увеличение за счет цены на материалы, утверждённые зтраты занижены по сравнению с проектом</t>
  </si>
  <si>
    <t>Увеличение цены за 1 кВтч. Договор заключен с энергоснабжающей организацией, согласно Правилам закупок № 18 от 20.01.2016г.</t>
  </si>
  <si>
    <t>Необходимость обучения персоналав том числе вновь принятого, и увеличение цены на обучение кадров</t>
  </si>
  <si>
    <t>Перерасход сложился в связи с тем, что утверждённые затраты в тарифной смете занижены по сравнению с проектом</t>
  </si>
  <si>
    <t xml:space="preserve">В тарифе не утверждены затраты на амортизацию нематериальных активов </t>
  </si>
  <si>
    <t>Дата 28 апреля 2017 года</t>
  </si>
  <si>
    <t>Отчет об исполнении тарифной сметы на услуги по передаче и распределению электрической энергии</t>
  </si>
  <si>
    <r>
      <t xml:space="preserve">Отчетный период </t>
    </r>
    <r>
      <rPr>
        <u val="single"/>
        <sz val="12"/>
        <rFont val="Times New Roman"/>
        <family val="1"/>
      </rPr>
      <t>2016 год</t>
    </r>
  </si>
  <si>
    <t>Экономия в пределах допустимых норм</t>
  </si>
  <si>
    <t>Перерасход за счет роста цен</t>
  </si>
  <si>
    <t>Увеличение цены ГСМ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</si>
</sst>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.0"/>
    <numFmt numFmtId="190" formatCode="_-* #,##0.0_р_._-;\-* #,##0.0_р_._-;_-* &quot;-&quot;??_р_._-;_-@_-"/>
    <numFmt numFmtId="191" formatCode="#,##0.0000"/>
    <numFmt numFmtId="192" formatCode="#,##0.000"/>
    <numFmt numFmtId="193" formatCode="_-* #,##0_р_._-;\-* #,##0_р_._-;_-* &quot;-&quot;??_р_._-;_-@_-"/>
    <numFmt numFmtId="194" formatCode="0.0"/>
    <numFmt numFmtId="195" formatCode="#,##0.00000"/>
    <numFmt numFmtId="196" formatCode="#,##0.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%"/>
    <numFmt numFmtId="204" formatCode="_(* #,##0.0_);_(* \(#,##0.0\);_(* &quot;-&quot;??_);_(@_)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[$-FC19]d\ mmmm\ yyyy\ &quot;г.&quot;"/>
    <numFmt numFmtId="211" formatCode="#,##0.00&quot;р.&quot;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0.000000000"/>
    <numFmt numFmtId="217" formatCode="0.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_р_."/>
    <numFmt numFmtId="223" formatCode="#,##0.000_р_."/>
    <numFmt numFmtId="224" formatCode="#,##0.0000_р_."/>
    <numFmt numFmtId="225" formatCode="#,##0.0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Alignment="1">
      <alignment/>
    </xf>
    <xf numFmtId="195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95" fontId="4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justify" vertical="distributed"/>
    </xf>
    <xf numFmtId="0" fontId="5" fillId="0" borderId="0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/>
    </xf>
    <xf numFmtId="189" fontId="6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9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189" fontId="6" fillId="0" borderId="10" xfId="0" applyNumberFormat="1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3" fontId="50" fillId="0" borderId="10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18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/>
    </xf>
    <xf numFmtId="192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189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91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49" fontId="7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"/>
  <sheetViews>
    <sheetView tabSelected="1" zoomScale="75" zoomScaleNormal="75" zoomScaleSheetLayoutView="55" zoomScalePageLayoutView="0" workbookViewId="0" topLeftCell="A46">
      <selection activeCell="B46" sqref="B46"/>
    </sheetView>
  </sheetViews>
  <sheetFormatPr defaultColWidth="9.140625" defaultRowHeight="12.75" outlineLevelCol="1"/>
  <cols>
    <col min="1" max="1" width="6.7109375" style="1" customWidth="1"/>
    <col min="2" max="2" width="42.140625" style="2" customWidth="1"/>
    <col min="3" max="3" width="11.28125" style="3" customWidth="1"/>
    <col min="4" max="4" width="17.8515625" style="4" customWidth="1" collapsed="1"/>
    <col min="5" max="5" width="18.00390625" style="5" customWidth="1"/>
    <col min="6" max="6" width="17.00390625" style="5" hidden="1" customWidth="1" outlineLevel="1"/>
    <col min="7" max="7" width="13.57421875" style="6" customWidth="1" collapsed="1"/>
    <col min="8" max="8" width="104.421875" style="25" customWidth="1"/>
    <col min="9" max="9" width="10.57421875" style="18" customWidth="1"/>
    <col min="10" max="16384" width="9.140625" style="6" customWidth="1"/>
  </cols>
  <sheetData>
    <row r="1" ht="15">
      <c r="H1" s="24" t="s">
        <v>98</v>
      </c>
    </row>
    <row r="2" ht="15">
      <c r="H2" s="24" t="s">
        <v>114</v>
      </c>
    </row>
    <row r="3" ht="15">
      <c r="H3" s="24" t="s">
        <v>99</v>
      </c>
    </row>
    <row r="4" ht="15">
      <c r="H4" s="24" t="s">
        <v>100</v>
      </c>
    </row>
    <row r="5" ht="15">
      <c r="H5" s="24" t="s">
        <v>101</v>
      </c>
    </row>
    <row r="6" ht="15">
      <c r="H6" s="24" t="s">
        <v>102</v>
      </c>
    </row>
    <row r="7" ht="15">
      <c r="H7" s="24" t="s">
        <v>103</v>
      </c>
    </row>
    <row r="8" spans="7:8" ht="15">
      <c r="G8" s="5"/>
      <c r="H8" s="24" t="s">
        <v>104</v>
      </c>
    </row>
    <row r="10" spans="1:8" ht="15.75">
      <c r="A10" s="104" t="s">
        <v>146</v>
      </c>
      <c r="B10" s="104"/>
      <c r="C10" s="104"/>
      <c r="D10" s="104"/>
      <c r="E10" s="104"/>
      <c r="F10" s="104"/>
      <c r="G10" s="104"/>
      <c r="H10" s="104"/>
    </row>
    <row r="11" spans="1:8" ht="15.75">
      <c r="A11" s="104" t="s">
        <v>110</v>
      </c>
      <c r="B11" s="104"/>
      <c r="C11" s="104"/>
      <c r="D11" s="104"/>
      <c r="E11" s="104"/>
      <c r="F11" s="104"/>
      <c r="G11" s="104"/>
      <c r="H11" s="104"/>
    </row>
    <row r="12" spans="1:8" ht="15.75">
      <c r="A12" s="31"/>
      <c r="B12" s="32"/>
      <c r="C12" s="33"/>
      <c r="D12" s="34"/>
      <c r="E12" s="35"/>
      <c r="F12" s="35"/>
      <c r="G12" s="36"/>
      <c r="H12" s="37"/>
    </row>
    <row r="13" spans="1:8" ht="15.75">
      <c r="A13" s="98" t="s">
        <v>147</v>
      </c>
      <c r="B13" s="98"/>
      <c r="C13" s="98"/>
      <c r="D13" s="98"/>
      <c r="E13" s="98"/>
      <c r="F13" s="98"/>
      <c r="G13" s="98"/>
      <c r="H13" s="98"/>
    </row>
    <row r="14" spans="1:8" ht="15.75">
      <c r="A14" s="38" t="s">
        <v>105</v>
      </c>
      <c r="B14" s="30"/>
      <c r="C14" s="30"/>
      <c r="D14" s="30"/>
      <c r="E14" s="30"/>
      <c r="F14" s="30"/>
      <c r="G14" s="30"/>
      <c r="H14" s="39"/>
    </row>
    <row r="15" spans="1:8" ht="15.75">
      <c r="A15" s="38" t="s">
        <v>138</v>
      </c>
      <c r="B15" s="30"/>
      <c r="C15" s="30"/>
      <c r="D15" s="30"/>
      <c r="E15" s="30"/>
      <c r="F15" s="30"/>
      <c r="G15" s="30"/>
      <c r="H15" s="39"/>
    </row>
    <row r="16" spans="1:8" ht="15.75">
      <c r="A16" s="38" t="s">
        <v>106</v>
      </c>
      <c r="B16" s="30"/>
      <c r="C16" s="30"/>
      <c r="D16" s="30"/>
      <c r="E16" s="30"/>
      <c r="F16" s="30"/>
      <c r="G16" s="30"/>
      <c r="H16" s="39"/>
    </row>
    <row r="17" spans="1:8" ht="15.75">
      <c r="A17" s="38" t="s">
        <v>132</v>
      </c>
      <c r="B17" s="32"/>
      <c r="C17" s="33"/>
      <c r="D17" s="34"/>
      <c r="E17" s="35"/>
      <c r="F17" s="35"/>
      <c r="G17" s="36"/>
      <c r="H17" s="37"/>
    </row>
    <row r="18" spans="1:8" ht="15.75">
      <c r="A18" s="38" t="s">
        <v>139</v>
      </c>
      <c r="B18" s="30"/>
      <c r="C18" s="40"/>
      <c r="D18" s="41"/>
      <c r="E18" s="41"/>
      <c r="F18" s="41"/>
      <c r="G18" s="42"/>
      <c r="H18" s="43"/>
    </row>
    <row r="19" spans="1:9" s="7" customFormat="1" ht="12.75" customHeight="1">
      <c r="A19" s="103" t="s">
        <v>11</v>
      </c>
      <c r="B19" s="102" t="s">
        <v>12</v>
      </c>
      <c r="C19" s="102" t="s">
        <v>13</v>
      </c>
      <c r="D19" s="101" t="s">
        <v>95</v>
      </c>
      <c r="E19" s="101" t="s">
        <v>133</v>
      </c>
      <c r="F19" s="17"/>
      <c r="G19" s="101" t="s">
        <v>96</v>
      </c>
      <c r="H19" s="101" t="s">
        <v>97</v>
      </c>
      <c r="I19" s="19"/>
    </row>
    <row r="20" spans="1:9" s="8" customFormat="1" ht="12.75" customHeight="1">
      <c r="A20" s="103"/>
      <c r="B20" s="102"/>
      <c r="C20" s="102"/>
      <c r="D20" s="101"/>
      <c r="E20" s="101"/>
      <c r="F20" s="17"/>
      <c r="G20" s="101"/>
      <c r="H20" s="101"/>
      <c r="I20" s="20"/>
    </row>
    <row r="21" spans="1:9" s="8" customFormat="1" ht="52.5" customHeight="1">
      <c r="A21" s="103"/>
      <c r="B21" s="102"/>
      <c r="C21" s="102"/>
      <c r="D21" s="101"/>
      <c r="E21" s="101"/>
      <c r="F21" s="17" t="s">
        <v>116</v>
      </c>
      <c r="G21" s="101"/>
      <c r="H21" s="101"/>
      <c r="I21" s="20"/>
    </row>
    <row r="22" spans="1:31" s="9" customFormat="1" ht="15.75">
      <c r="A22" s="44" t="s">
        <v>14</v>
      </c>
      <c r="B22" s="44" t="s">
        <v>15</v>
      </c>
      <c r="C22" s="44" t="s">
        <v>16</v>
      </c>
      <c r="D22" s="44" t="s">
        <v>39</v>
      </c>
      <c r="E22" s="44" t="s">
        <v>93</v>
      </c>
      <c r="F22" s="44"/>
      <c r="G22" s="44" t="s">
        <v>125</v>
      </c>
      <c r="H22" s="44" t="s">
        <v>94</v>
      </c>
      <c r="I22" s="21"/>
      <c r="Z22" s="10"/>
      <c r="AA22" s="10"/>
      <c r="AB22" s="10"/>
      <c r="AC22" s="10"/>
      <c r="AD22" s="10"/>
      <c r="AE22" s="10"/>
    </row>
    <row r="23" spans="1:9" s="7" customFormat="1" ht="31.5">
      <c r="A23" s="45" t="s">
        <v>1</v>
      </c>
      <c r="B23" s="46" t="s">
        <v>115</v>
      </c>
      <c r="C23" s="47" t="s">
        <v>0</v>
      </c>
      <c r="D23" s="48">
        <f>D25+D30+D34+D35+D38+D39+D52+D56</f>
        <v>6098051</v>
      </c>
      <c r="E23" s="49">
        <f>E25+E30+E34+E35+E38+E39+E52+E56</f>
        <v>6132643.699999999</v>
      </c>
      <c r="F23" s="49">
        <f>E23-D23</f>
        <v>34592.699999999255</v>
      </c>
      <c r="G23" s="56">
        <f>F23/D23%</f>
        <v>0.5672746915366771</v>
      </c>
      <c r="H23" s="50"/>
      <c r="I23" s="19"/>
    </row>
    <row r="24" spans="1:8" ht="13.5" customHeight="1">
      <c r="A24" s="51"/>
      <c r="B24" s="52" t="s">
        <v>2</v>
      </c>
      <c r="C24" s="53"/>
      <c r="D24" s="54"/>
      <c r="E24" s="55"/>
      <c r="F24" s="49"/>
      <c r="G24" s="56"/>
      <c r="H24" s="50"/>
    </row>
    <row r="25" spans="1:9" s="7" customFormat="1" ht="15.75">
      <c r="A25" s="45">
        <v>1</v>
      </c>
      <c r="B25" s="57" t="s">
        <v>3</v>
      </c>
      <c r="C25" s="53" t="s">
        <v>0</v>
      </c>
      <c r="D25" s="58">
        <f>SUM(D27:D29)</f>
        <v>132936</v>
      </c>
      <c r="E25" s="58">
        <f>SUM(E27:E29)</f>
        <v>233706.19999999998</v>
      </c>
      <c r="F25" s="49">
        <f aca="true" t="shared" si="0" ref="F25:F61">E25-D25</f>
        <v>100770.19999999998</v>
      </c>
      <c r="G25" s="56">
        <f aca="true" t="shared" si="1" ref="G25:G61">F25/D25%</f>
        <v>75.80354456279713</v>
      </c>
      <c r="H25" s="50"/>
      <c r="I25" s="19"/>
    </row>
    <row r="26" spans="1:8" ht="13.5" customHeight="1">
      <c r="A26" s="51"/>
      <c r="B26" s="52" t="s">
        <v>2</v>
      </c>
      <c r="C26" s="53"/>
      <c r="D26" s="55"/>
      <c r="E26" s="55"/>
      <c r="F26" s="49"/>
      <c r="G26" s="56"/>
      <c r="H26" s="50"/>
    </row>
    <row r="27" spans="1:8" ht="15.75">
      <c r="A27" s="51">
        <v>1.1</v>
      </c>
      <c r="B27" s="52" t="s">
        <v>17</v>
      </c>
      <c r="C27" s="53" t="s">
        <v>0</v>
      </c>
      <c r="D27" s="55">
        <v>30267</v>
      </c>
      <c r="E27" s="55">
        <v>43338.6</v>
      </c>
      <c r="F27" s="49">
        <f t="shared" si="0"/>
        <v>13071.599999999999</v>
      </c>
      <c r="G27" s="59">
        <f t="shared" si="1"/>
        <v>43.187630092179596</v>
      </c>
      <c r="H27" s="60" t="s">
        <v>140</v>
      </c>
    </row>
    <row r="28" spans="1:8" ht="15.75">
      <c r="A28" s="51">
        <v>1.2</v>
      </c>
      <c r="B28" s="52" t="s">
        <v>18</v>
      </c>
      <c r="C28" s="53" t="s">
        <v>0</v>
      </c>
      <c r="D28" s="55">
        <v>3812</v>
      </c>
      <c r="E28" s="55">
        <v>3944.7</v>
      </c>
      <c r="F28" s="49">
        <f t="shared" si="0"/>
        <v>132.69999999999982</v>
      </c>
      <c r="G28" s="59">
        <f t="shared" si="1"/>
        <v>3.4811122770199323</v>
      </c>
      <c r="H28" s="60" t="s">
        <v>150</v>
      </c>
    </row>
    <row r="29" spans="1:8" ht="31.5">
      <c r="A29" s="51">
        <v>1.3</v>
      </c>
      <c r="B29" s="52" t="s">
        <v>38</v>
      </c>
      <c r="C29" s="53" t="s">
        <v>0</v>
      </c>
      <c r="D29" s="55">
        <v>98857</v>
      </c>
      <c r="E29" s="55">
        <v>186422.9</v>
      </c>
      <c r="F29" s="49">
        <f t="shared" si="0"/>
        <v>87565.9</v>
      </c>
      <c r="G29" s="59">
        <f t="shared" si="1"/>
        <v>88.57835054674933</v>
      </c>
      <c r="H29" s="60" t="s">
        <v>141</v>
      </c>
    </row>
    <row r="30" spans="1:9" s="7" customFormat="1" ht="15.75">
      <c r="A30" s="45">
        <v>2</v>
      </c>
      <c r="B30" s="57" t="s">
        <v>19</v>
      </c>
      <c r="C30" s="53" t="s">
        <v>0</v>
      </c>
      <c r="D30" s="58">
        <f>D32+D33</f>
        <v>2199649</v>
      </c>
      <c r="E30" s="58">
        <f>E32+E33</f>
        <v>2116985</v>
      </c>
      <c r="F30" s="49">
        <f t="shared" si="0"/>
        <v>-82664</v>
      </c>
      <c r="G30" s="56">
        <f t="shared" si="1"/>
        <v>-3.7580541259082696</v>
      </c>
      <c r="H30" s="50"/>
      <c r="I30" s="19"/>
    </row>
    <row r="31" spans="1:8" ht="12.75" customHeight="1">
      <c r="A31" s="51"/>
      <c r="B31" s="52" t="s">
        <v>2</v>
      </c>
      <c r="C31" s="53"/>
      <c r="D31" s="58"/>
      <c r="E31" s="55"/>
      <c r="F31" s="49"/>
      <c r="G31" s="56"/>
      <c r="H31" s="60"/>
    </row>
    <row r="32" spans="1:8" ht="15.75">
      <c r="A32" s="51">
        <v>2.1</v>
      </c>
      <c r="B32" s="52" t="s">
        <v>20</v>
      </c>
      <c r="C32" s="53" t="s">
        <v>0</v>
      </c>
      <c r="D32" s="55">
        <v>2001500</v>
      </c>
      <c r="E32" s="55">
        <v>1923898.2</v>
      </c>
      <c r="F32" s="49">
        <f t="shared" si="0"/>
        <v>-77601.80000000005</v>
      </c>
      <c r="G32" s="59">
        <f t="shared" si="1"/>
        <v>-3.877182113414941</v>
      </c>
      <c r="H32" s="60" t="s">
        <v>148</v>
      </c>
    </row>
    <row r="33" spans="1:8" ht="15.75">
      <c r="A33" s="51">
        <v>2.2</v>
      </c>
      <c r="B33" s="52" t="s">
        <v>21</v>
      </c>
      <c r="C33" s="53" t="s">
        <v>0</v>
      </c>
      <c r="D33" s="58">
        <v>198149</v>
      </c>
      <c r="E33" s="58">
        <v>193086.8</v>
      </c>
      <c r="F33" s="49">
        <f t="shared" si="0"/>
        <v>-5062.200000000012</v>
      </c>
      <c r="G33" s="56">
        <f t="shared" si="1"/>
        <v>-2.554744157174657</v>
      </c>
      <c r="H33" s="60" t="s">
        <v>148</v>
      </c>
    </row>
    <row r="34" spans="1:9" s="7" customFormat="1" ht="15.75">
      <c r="A34" s="45">
        <v>3</v>
      </c>
      <c r="B34" s="61" t="s">
        <v>43</v>
      </c>
      <c r="C34" s="53"/>
      <c r="D34" s="58">
        <v>705211</v>
      </c>
      <c r="E34" s="58">
        <v>677509.1</v>
      </c>
      <c r="F34" s="49">
        <f t="shared" si="0"/>
        <v>-27701.900000000023</v>
      </c>
      <c r="G34" s="56">
        <f t="shared" si="1"/>
        <v>-3.92817185211235</v>
      </c>
      <c r="H34" s="60" t="s">
        <v>148</v>
      </c>
      <c r="I34" s="19"/>
    </row>
    <row r="35" spans="1:9" s="7" customFormat="1" ht="15.75">
      <c r="A35" s="45">
        <v>4</v>
      </c>
      <c r="B35" s="61" t="s">
        <v>4</v>
      </c>
      <c r="C35" s="53" t="s">
        <v>0</v>
      </c>
      <c r="D35" s="58">
        <f>D37</f>
        <v>331000</v>
      </c>
      <c r="E35" s="58">
        <f>E37</f>
        <v>327319.3</v>
      </c>
      <c r="F35" s="49">
        <f t="shared" si="0"/>
        <v>-3680.7000000000116</v>
      </c>
      <c r="G35" s="56">
        <f t="shared" si="1"/>
        <v>-1.111993957703931</v>
      </c>
      <c r="H35" s="60" t="s">
        <v>148</v>
      </c>
      <c r="I35" s="19"/>
    </row>
    <row r="36" spans="1:8" ht="12.75" customHeight="1">
      <c r="A36" s="51"/>
      <c r="B36" s="52" t="s">
        <v>2</v>
      </c>
      <c r="C36" s="53"/>
      <c r="D36" s="58"/>
      <c r="E36" s="55"/>
      <c r="F36" s="49"/>
      <c r="G36" s="56"/>
      <c r="H36" s="60"/>
    </row>
    <row r="37" spans="1:8" ht="33" customHeight="1">
      <c r="A37" s="51">
        <v>4.1</v>
      </c>
      <c r="B37" s="62" t="s">
        <v>40</v>
      </c>
      <c r="C37" s="47" t="s">
        <v>0</v>
      </c>
      <c r="D37" s="55">
        <v>331000</v>
      </c>
      <c r="E37" s="55">
        <v>327319.3</v>
      </c>
      <c r="F37" s="49">
        <f t="shared" si="0"/>
        <v>-3680.7000000000116</v>
      </c>
      <c r="G37" s="59">
        <f t="shared" si="1"/>
        <v>-1.111993957703931</v>
      </c>
      <c r="H37" s="60" t="s">
        <v>148</v>
      </c>
    </row>
    <row r="38" spans="1:9" s="7" customFormat="1" ht="31.5">
      <c r="A38" s="45">
        <v>5</v>
      </c>
      <c r="B38" s="46" t="s">
        <v>22</v>
      </c>
      <c r="C38" s="47" t="s">
        <v>0</v>
      </c>
      <c r="D38" s="58">
        <v>734795</v>
      </c>
      <c r="E38" s="58">
        <v>706395.8</v>
      </c>
      <c r="F38" s="49">
        <f t="shared" si="0"/>
        <v>-28399.199999999953</v>
      </c>
      <c r="G38" s="56">
        <f t="shared" si="1"/>
        <v>-3.8649147041011376</v>
      </c>
      <c r="H38" s="60" t="s">
        <v>148</v>
      </c>
      <c r="I38" s="19"/>
    </row>
    <row r="39" spans="1:9" s="7" customFormat="1" ht="15.75">
      <c r="A39" s="45">
        <v>6</v>
      </c>
      <c r="B39" s="61" t="s">
        <v>23</v>
      </c>
      <c r="C39" s="53" t="s">
        <v>0</v>
      </c>
      <c r="D39" s="58">
        <f>SUM(D41:D46)+D47+D48+D49+D50+D51</f>
        <v>162648</v>
      </c>
      <c r="E39" s="58">
        <f>SUM(E41:E46)+E47+E48+E49+E50+E51</f>
        <v>241059.3</v>
      </c>
      <c r="F39" s="49">
        <f t="shared" si="0"/>
        <v>78411.29999999999</v>
      </c>
      <c r="G39" s="56">
        <f t="shared" si="1"/>
        <v>48.209200236092656</v>
      </c>
      <c r="H39" s="50"/>
      <c r="I39" s="19"/>
    </row>
    <row r="40" spans="1:8" ht="13.5" customHeight="1">
      <c r="A40" s="51"/>
      <c r="B40" s="63" t="s">
        <v>2</v>
      </c>
      <c r="C40" s="53"/>
      <c r="D40" s="58"/>
      <c r="E40" s="55"/>
      <c r="F40" s="49"/>
      <c r="G40" s="56"/>
      <c r="H40" s="60"/>
    </row>
    <row r="41" spans="1:8" ht="15.75">
      <c r="A41" s="64" t="s">
        <v>44</v>
      </c>
      <c r="B41" s="52" t="s">
        <v>24</v>
      </c>
      <c r="C41" s="53" t="s">
        <v>0</v>
      </c>
      <c r="D41" s="55">
        <v>25974</v>
      </c>
      <c r="E41" s="55">
        <f>14902.4+12972.6</f>
        <v>27875</v>
      </c>
      <c r="F41" s="49">
        <f t="shared" si="0"/>
        <v>1901</v>
      </c>
      <c r="G41" s="59">
        <f t="shared" si="1"/>
        <v>7.318857318857319</v>
      </c>
      <c r="H41" s="60" t="s">
        <v>149</v>
      </c>
    </row>
    <row r="42" spans="1:8" ht="15.75">
      <c r="A42" s="64" t="s">
        <v>45</v>
      </c>
      <c r="B42" s="52" t="s">
        <v>25</v>
      </c>
      <c r="C42" s="53" t="s">
        <v>0</v>
      </c>
      <c r="D42" s="55">
        <v>6096</v>
      </c>
      <c r="E42" s="55">
        <v>7771.1</v>
      </c>
      <c r="F42" s="49">
        <f t="shared" si="0"/>
        <v>1675.1000000000004</v>
      </c>
      <c r="G42" s="59">
        <f t="shared" si="1"/>
        <v>27.47867454068242</v>
      </c>
      <c r="H42" s="60" t="s">
        <v>127</v>
      </c>
    </row>
    <row r="43" spans="1:12" ht="15.75">
      <c r="A43" s="64" t="s">
        <v>46</v>
      </c>
      <c r="B43" s="52" t="s">
        <v>26</v>
      </c>
      <c r="C43" s="53" t="s">
        <v>0</v>
      </c>
      <c r="D43" s="55">
        <v>13988</v>
      </c>
      <c r="E43" s="55">
        <v>23367.9</v>
      </c>
      <c r="F43" s="49">
        <f t="shared" si="0"/>
        <v>9379.900000000001</v>
      </c>
      <c r="G43" s="59">
        <f t="shared" si="1"/>
        <v>67.05676293966258</v>
      </c>
      <c r="H43" s="60" t="s">
        <v>118</v>
      </c>
      <c r="L43" s="28"/>
    </row>
    <row r="44" spans="1:8" ht="16.5" customHeight="1">
      <c r="A44" s="64" t="s">
        <v>47</v>
      </c>
      <c r="B44" s="52" t="s">
        <v>27</v>
      </c>
      <c r="C44" s="53" t="s">
        <v>0</v>
      </c>
      <c r="D44" s="55">
        <v>2018</v>
      </c>
      <c r="E44" s="55">
        <v>2101.8</v>
      </c>
      <c r="F44" s="49">
        <f t="shared" si="0"/>
        <v>83.80000000000018</v>
      </c>
      <c r="G44" s="59">
        <f t="shared" si="1"/>
        <v>4.152626362735391</v>
      </c>
      <c r="H44" s="60" t="s">
        <v>149</v>
      </c>
    </row>
    <row r="45" spans="1:8" ht="15.75">
      <c r="A45" s="64" t="s">
        <v>48</v>
      </c>
      <c r="B45" s="52" t="s">
        <v>28</v>
      </c>
      <c r="C45" s="53" t="s">
        <v>0</v>
      </c>
      <c r="D45" s="55">
        <v>5216</v>
      </c>
      <c r="E45" s="55">
        <v>6163.9</v>
      </c>
      <c r="F45" s="49">
        <f t="shared" si="0"/>
        <v>947.8999999999996</v>
      </c>
      <c r="G45" s="59">
        <f t="shared" si="1"/>
        <v>18.172929447852756</v>
      </c>
      <c r="H45" s="60" t="s">
        <v>119</v>
      </c>
    </row>
    <row r="46" spans="1:10" ht="15.75">
      <c r="A46" s="64" t="s">
        <v>49</v>
      </c>
      <c r="B46" s="52" t="s">
        <v>29</v>
      </c>
      <c r="C46" s="53" t="s">
        <v>0</v>
      </c>
      <c r="D46" s="55">
        <v>18239</v>
      </c>
      <c r="E46" s="55">
        <v>49543.3</v>
      </c>
      <c r="F46" s="49">
        <f t="shared" si="0"/>
        <v>31304.300000000003</v>
      </c>
      <c r="G46" s="59">
        <f t="shared" si="1"/>
        <v>171.63386150556502</v>
      </c>
      <c r="H46" s="60" t="s">
        <v>128</v>
      </c>
      <c r="J46" s="29"/>
    </row>
    <row r="47" spans="1:8" ht="15.75">
      <c r="A47" s="64" t="s">
        <v>50</v>
      </c>
      <c r="B47" s="52" t="s">
        <v>30</v>
      </c>
      <c r="C47" s="53" t="s">
        <v>0</v>
      </c>
      <c r="D47" s="55">
        <v>21764</v>
      </c>
      <c r="E47" s="55">
        <v>29713.5</v>
      </c>
      <c r="F47" s="49">
        <f t="shared" si="0"/>
        <v>7949.5</v>
      </c>
      <c r="G47" s="59">
        <f t="shared" si="1"/>
        <v>36.52591435397905</v>
      </c>
      <c r="H47" s="60" t="s">
        <v>120</v>
      </c>
    </row>
    <row r="48" spans="1:8" ht="16.5" customHeight="1">
      <c r="A48" s="64" t="s">
        <v>51</v>
      </c>
      <c r="B48" s="52" t="s">
        <v>31</v>
      </c>
      <c r="C48" s="53" t="s">
        <v>0</v>
      </c>
      <c r="D48" s="55">
        <v>9343</v>
      </c>
      <c r="E48" s="55">
        <v>14224.4</v>
      </c>
      <c r="F48" s="49">
        <f t="shared" si="0"/>
        <v>4881.4</v>
      </c>
      <c r="G48" s="59">
        <f t="shared" si="1"/>
        <v>52.24660173391843</v>
      </c>
      <c r="H48" s="60" t="s">
        <v>142</v>
      </c>
    </row>
    <row r="49" spans="1:8" ht="15.75">
      <c r="A49" s="64" t="s">
        <v>52</v>
      </c>
      <c r="B49" s="52" t="s">
        <v>32</v>
      </c>
      <c r="C49" s="53" t="s">
        <v>0</v>
      </c>
      <c r="D49" s="55">
        <v>55871</v>
      </c>
      <c r="E49" s="55">
        <v>66479.4</v>
      </c>
      <c r="F49" s="49">
        <f t="shared" si="0"/>
        <v>10608.399999999994</v>
      </c>
      <c r="G49" s="59">
        <f t="shared" si="1"/>
        <v>18.987310053516122</v>
      </c>
      <c r="H49" s="60" t="s">
        <v>121</v>
      </c>
    </row>
    <row r="50" spans="1:8" ht="31.5">
      <c r="A50" s="64" t="s">
        <v>53</v>
      </c>
      <c r="B50" s="52" t="s">
        <v>33</v>
      </c>
      <c r="C50" s="53" t="s">
        <v>0</v>
      </c>
      <c r="D50" s="55">
        <v>1033</v>
      </c>
      <c r="E50" s="55">
        <v>7927.6</v>
      </c>
      <c r="F50" s="49">
        <f t="shared" si="0"/>
        <v>6894.6</v>
      </c>
      <c r="G50" s="59">
        <f t="shared" si="1"/>
        <v>667.4346563407552</v>
      </c>
      <c r="H50" s="60" t="s">
        <v>129</v>
      </c>
    </row>
    <row r="51" spans="1:8" ht="15.75">
      <c r="A51" s="64" t="s">
        <v>54</v>
      </c>
      <c r="B51" s="52" t="s">
        <v>34</v>
      </c>
      <c r="C51" s="64" t="s">
        <v>0</v>
      </c>
      <c r="D51" s="55">
        <v>3106</v>
      </c>
      <c r="E51" s="55">
        <v>5891.4</v>
      </c>
      <c r="F51" s="49">
        <f t="shared" si="0"/>
        <v>2785.3999999999996</v>
      </c>
      <c r="G51" s="59">
        <f t="shared" si="1"/>
        <v>89.6780424983902</v>
      </c>
      <c r="H51" s="65" t="s">
        <v>122</v>
      </c>
    </row>
    <row r="52" spans="1:9" s="7" customFormat="1" ht="33.75" customHeight="1">
      <c r="A52" s="45">
        <v>7</v>
      </c>
      <c r="B52" s="46" t="s">
        <v>55</v>
      </c>
      <c r="C52" s="53" t="s">
        <v>59</v>
      </c>
      <c r="D52" s="58">
        <v>1811945</v>
      </c>
      <c r="E52" s="58">
        <v>1810072.4</v>
      </c>
      <c r="F52" s="49">
        <f t="shared" si="0"/>
        <v>-1872.6000000000931</v>
      </c>
      <c r="G52" s="56">
        <f t="shared" si="1"/>
        <v>-0.10334750778859696</v>
      </c>
      <c r="H52" s="60" t="s">
        <v>148</v>
      </c>
      <c r="I52" s="19"/>
    </row>
    <row r="53" spans="1:8" ht="15.75" customHeight="1">
      <c r="A53" s="66"/>
      <c r="B53" s="52" t="s">
        <v>2</v>
      </c>
      <c r="C53" s="53"/>
      <c r="D53" s="55"/>
      <c r="E53" s="55"/>
      <c r="F53" s="49"/>
      <c r="G53" s="56"/>
      <c r="H53" s="60"/>
    </row>
    <row r="54" spans="1:8" ht="15.75" customHeight="1">
      <c r="A54" s="66"/>
      <c r="B54" s="105" t="s">
        <v>57</v>
      </c>
      <c r="C54" s="64" t="s">
        <v>35</v>
      </c>
      <c r="D54" s="67">
        <v>9.39</v>
      </c>
      <c r="E54" s="67">
        <v>8.52</v>
      </c>
      <c r="F54" s="49">
        <f t="shared" si="0"/>
        <v>-0.870000000000001</v>
      </c>
      <c r="G54" s="59">
        <v>-0.9</v>
      </c>
      <c r="H54" s="60"/>
    </row>
    <row r="55" spans="1:8" ht="15.75" customHeight="1">
      <c r="A55" s="66"/>
      <c r="B55" s="105"/>
      <c r="C55" s="64" t="s">
        <v>56</v>
      </c>
      <c r="D55" s="55">
        <v>236516</v>
      </c>
      <c r="E55" s="55">
        <v>237097.5</v>
      </c>
      <c r="F55" s="49">
        <f t="shared" si="0"/>
        <v>581.5</v>
      </c>
      <c r="G55" s="59">
        <f t="shared" si="1"/>
        <v>0.24586074515043382</v>
      </c>
      <c r="H55" s="60"/>
    </row>
    <row r="56" spans="1:9" s="7" customFormat="1" ht="47.25">
      <c r="A56" s="45">
        <v>8</v>
      </c>
      <c r="B56" s="46" t="s">
        <v>58</v>
      </c>
      <c r="C56" s="53" t="s">
        <v>59</v>
      </c>
      <c r="D56" s="58">
        <v>19867</v>
      </c>
      <c r="E56" s="58">
        <v>19596.6</v>
      </c>
      <c r="F56" s="49">
        <f t="shared" si="0"/>
        <v>-270.40000000000146</v>
      </c>
      <c r="G56" s="56">
        <f t="shared" si="1"/>
        <v>-1.3610509890773719</v>
      </c>
      <c r="H56" s="60" t="s">
        <v>148</v>
      </c>
      <c r="I56" s="19"/>
    </row>
    <row r="57" spans="1:9" s="11" customFormat="1" ht="21" customHeight="1">
      <c r="A57" s="45" t="s">
        <v>41</v>
      </c>
      <c r="B57" s="46" t="s">
        <v>60</v>
      </c>
      <c r="C57" s="53" t="s">
        <v>0</v>
      </c>
      <c r="D57" s="58">
        <f>D59+D75</f>
        <v>357085</v>
      </c>
      <c r="E57" s="58">
        <f>E59+E75</f>
        <v>515484.064</v>
      </c>
      <c r="F57" s="49">
        <f t="shared" si="0"/>
        <v>158399.064</v>
      </c>
      <c r="G57" s="56">
        <f t="shared" si="1"/>
        <v>44.358924065698645</v>
      </c>
      <c r="H57" s="50"/>
      <c r="I57" s="22"/>
    </row>
    <row r="58" spans="1:9" s="11" customFormat="1" ht="15.75">
      <c r="A58" s="45"/>
      <c r="B58" s="68" t="s">
        <v>61</v>
      </c>
      <c r="C58" s="53"/>
      <c r="D58" s="58"/>
      <c r="E58" s="58"/>
      <c r="F58" s="49"/>
      <c r="G58" s="56"/>
      <c r="H58" s="50"/>
      <c r="I58" s="22"/>
    </row>
    <row r="59" spans="1:9" s="12" customFormat="1" ht="31.5">
      <c r="A59" s="51">
        <v>9</v>
      </c>
      <c r="B59" s="62" t="s">
        <v>62</v>
      </c>
      <c r="C59" s="64"/>
      <c r="D59" s="55">
        <f>SUM(D61:D70)</f>
        <v>263585</v>
      </c>
      <c r="E59" s="55">
        <f>SUM(E61:E70)</f>
        <v>376018.064</v>
      </c>
      <c r="F59" s="49">
        <f t="shared" si="0"/>
        <v>112433.06400000001</v>
      </c>
      <c r="G59" s="59">
        <f t="shared" si="1"/>
        <v>42.65533471176281</v>
      </c>
      <c r="H59" s="60"/>
      <c r="I59" s="23"/>
    </row>
    <row r="60" spans="1:9" s="11" customFormat="1" ht="15.75">
      <c r="A60" s="45"/>
      <c r="B60" s="68" t="s">
        <v>61</v>
      </c>
      <c r="C60" s="53"/>
      <c r="D60" s="58"/>
      <c r="E60" s="58"/>
      <c r="F60" s="49"/>
      <c r="G60" s="56"/>
      <c r="H60" s="50"/>
      <c r="I60" s="22"/>
    </row>
    <row r="61" spans="1:9" s="11" customFormat="1" ht="31.5">
      <c r="A61" s="64" t="s">
        <v>63</v>
      </c>
      <c r="B61" s="62" t="s">
        <v>77</v>
      </c>
      <c r="C61" s="64" t="s">
        <v>0</v>
      </c>
      <c r="D61" s="55">
        <v>95610</v>
      </c>
      <c r="E61" s="55">
        <v>156510.2</v>
      </c>
      <c r="F61" s="49">
        <f t="shared" si="0"/>
        <v>60900.20000000001</v>
      </c>
      <c r="G61" s="59">
        <f t="shared" si="1"/>
        <v>63.69647526409373</v>
      </c>
      <c r="H61" s="69" t="s">
        <v>143</v>
      </c>
      <c r="I61" s="22"/>
    </row>
    <row r="62" spans="1:10" s="11" customFormat="1" ht="15.75">
      <c r="A62" s="64" t="s">
        <v>64</v>
      </c>
      <c r="B62" s="62" t="s">
        <v>78</v>
      </c>
      <c r="C62" s="64" t="s">
        <v>0</v>
      </c>
      <c r="D62" s="55">
        <v>9465</v>
      </c>
      <c r="E62" s="55">
        <v>18857</v>
      </c>
      <c r="F62" s="49">
        <f aca="true" t="shared" si="2" ref="F62:F75">E62-D62</f>
        <v>9392</v>
      </c>
      <c r="G62" s="59">
        <f aca="true" t="shared" si="3" ref="G62:G75">F62/D62%</f>
        <v>99.22873745377707</v>
      </c>
      <c r="H62" s="60" t="s">
        <v>134</v>
      </c>
      <c r="I62" s="22"/>
      <c r="J62" s="13"/>
    </row>
    <row r="63" spans="1:9" s="11" customFormat="1" ht="15.75">
      <c r="A63" s="64" t="s">
        <v>65</v>
      </c>
      <c r="B63" s="62" t="s">
        <v>79</v>
      </c>
      <c r="C63" s="64" t="s">
        <v>0</v>
      </c>
      <c r="D63" s="55">
        <v>0</v>
      </c>
      <c r="E63" s="55">
        <v>4993.7</v>
      </c>
      <c r="F63" s="49">
        <f t="shared" si="2"/>
        <v>4993.7</v>
      </c>
      <c r="G63" s="59"/>
      <c r="H63" s="60" t="s">
        <v>144</v>
      </c>
      <c r="I63" s="22"/>
    </row>
    <row r="64" spans="1:9" s="11" customFormat="1" ht="15.75">
      <c r="A64" s="64" t="s">
        <v>66</v>
      </c>
      <c r="B64" s="62" t="s">
        <v>80</v>
      </c>
      <c r="C64" s="64" t="s">
        <v>0</v>
      </c>
      <c r="D64" s="55">
        <v>106989</v>
      </c>
      <c r="E64" s="55">
        <v>121826.6</v>
      </c>
      <c r="F64" s="49">
        <f t="shared" si="2"/>
        <v>14837.600000000006</v>
      </c>
      <c r="G64" s="59">
        <f t="shared" si="3"/>
        <v>13.868341605211755</v>
      </c>
      <c r="H64" s="60" t="s">
        <v>136</v>
      </c>
      <c r="I64" s="22"/>
    </row>
    <row r="65" spans="1:10" s="11" customFormat="1" ht="15.75">
      <c r="A65" s="64" t="s">
        <v>67</v>
      </c>
      <c r="B65" s="62" t="s">
        <v>81</v>
      </c>
      <c r="C65" s="64" t="s">
        <v>0</v>
      </c>
      <c r="D65" s="55">
        <v>1371</v>
      </c>
      <c r="E65" s="55">
        <f>1159.4+178.164</f>
        <v>1337.564</v>
      </c>
      <c r="F65" s="49">
        <f t="shared" si="2"/>
        <v>-33.43599999999992</v>
      </c>
      <c r="G65" s="59">
        <f t="shared" si="3"/>
        <v>-2.438803792851927</v>
      </c>
      <c r="H65" s="60" t="s">
        <v>148</v>
      </c>
      <c r="I65" s="23"/>
      <c r="J65" s="12"/>
    </row>
    <row r="66" spans="1:9" s="11" customFormat="1" ht="15.75">
      <c r="A66" s="64" t="s">
        <v>68</v>
      </c>
      <c r="B66" s="62" t="s">
        <v>92</v>
      </c>
      <c r="C66" s="64" t="s">
        <v>0</v>
      </c>
      <c r="D66" s="55">
        <v>632</v>
      </c>
      <c r="E66" s="55">
        <v>1102.6</v>
      </c>
      <c r="F66" s="49">
        <f t="shared" si="2"/>
        <v>470.5999999999999</v>
      </c>
      <c r="G66" s="59">
        <f t="shared" si="3"/>
        <v>74.46202531645568</v>
      </c>
      <c r="H66" s="60" t="s">
        <v>135</v>
      </c>
      <c r="I66" s="22"/>
    </row>
    <row r="67" spans="1:9" s="11" customFormat="1" ht="31.5">
      <c r="A67" s="64" t="s">
        <v>69</v>
      </c>
      <c r="B67" s="62" t="s">
        <v>82</v>
      </c>
      <c r="C67" s="64" t="s">
        <v>0</v>
      </c>
      <c r="D67" s="55">
        <v>11393</v>
      </c>
      <c r="E67" s="55">
        <v>20816.4</v>
      </c>
      <c r="F67" s="49">
        <f t="shared" si="2"/>
        <v>9423.400000000001</v>
      </c>
      <c r="G67" s="59">
        <f t="shared" si="3"/>
        <v>82.71219169665585</v>
      </c>
      <c r="H67" s="69" t="s">
        <v>130</v>
      </c>
      <c r="I67" s="22"/>
    </row>
    <row r="68" spans="1:9" s="11" customFormat="1" ht="15.75">
      <c r="A68" s="64" t="s">
        <v>70</v>
      </c>
      <c r="B68" s="62" t="s">
        <v>83</v>
      </c>
      <c r="C68" s="64" t="s">
        <v>0</v>
      </c>
      <c r="D68" s="55">
        <v>7338</v>
      </c>
      <c r="E68" s="55">
        <v>9049.1</v>
      </c>
      <c r="F68" s="49">
        <f t="shared" si="2"/>
        <v>1711.1000000000004</v>
      </c>
      <c r="G68" s="59">
        <f t="shared" si="3"/>
        <v>23.31834287271737</v>
      </c>
      <c r="H68" s="60" t="s">
        <v>123</v>
      </c>
      <c r="I68" s="22"/>
    </row>
    <row r="69" spans="1:9" s="11" customFormat="1" ht="15.75">
      <c r="A69" s="64" t="s">
        <v>71</v>
      </c>
      <c r="B69" s="62" t="s">
        <v>84</v>
      </c>
      <c r="C69" s="64" t="s">
        <v>0</v>
      </c>
      <c r="D69" s="55">
        <v>22618</v>
      </c>
      <c r="E69" s="55">
        <v>22032.7</v>
      </c>
      <c r="F69" s="49">
        <f t="shared" si="2"/>
        <v>-585.2999999999993</v>
      </c>
      <c r="G69" s="59">
        <f t="shared" si="3"/>
        <v>-2.587761959501279</v>
      </c>
      <c r="H69" s="60" t="s">
        <v>148</v>
      </c>
      <c r="I69" s="22"/>
    </row>
    <row r="70" spans="1:9" s="11" customFormat="1" ht="15.75">
      <c r="A70" s="64" t="s">
        <v>72</v>
      </c>
      <c r="B70" s="62" t="s">
        <v>85</v>
      </c>
      <c r="C70" s="64" t="s">
        <v>0</v>
      </c>
      <c r="D70" s="55">
        <f>SUM(D72:D74)</f>
        <v>8169</v>
      </c>
      <c r="E70" s="55">
        <f>SUM(E72:E74)</f>
        <v>19492.2</v>
      </c>
      <c r="F70" s="49">
        <f t="shared" si="2"/>
        <v>11323.2</v>
      </c>
      <c r="G70" s="59">
        <f t="shared" si="3"/>
        <v>138.61182519280206</v>
      </c>
      <c r="H70" s="60"/>
      <c r="I70" s="22"/>
    </row>
    <row r="71" spans="1:9" s="11" customFormat="1" ht="15.75">
      <c r="A71" s="64"/>
      <c r="B71" s="68" t="s">
        <v>2</v>
      </c>
      <c r="C71" s="53"/>
      <c r="D71" s="55"/>
      <c r="E71" s="58"/>
      <c r="F71" s="49"/>
      <c r="G71" s="59"/>
      <c r="H71" s="60"/>
      <c r="I71" s="22"/>
    </row>
    <row r="72" spans="1:9" s="11" customFormat="1" ht="15.75">
      <c r="A72" s="64" t="s">
        <v>73</v>
      </c>
      <c r="B72" s="62" t="s">
        <v>86</v>
      </c>
      <c r="C72" s="64" t="s">
        <v>0</v>
      </c>
      <c r="D72" s="55">
        <v>3065</v>
      </c>
      <c r="E72" s="55">
        <v>11821.7</v>
      </c>
      <c r="F72" s="49">
        <f t="shared" si="2"/>
        <v>8756.7</v>
      </c>
      <c r="G72" s="59">
        <f t="shared" si="3"/>
        <v>285.699836867863</v>
      </c>
      <c r="H72" s="60" t="s">
        <v>131</v>
      </c>
      <c r="I72" s="22"/>
    </row>
    <row r="73" spans="1:9" s="11" customFormat="1" ht="15.75">
      <c r="A73" s="64" t="s">
        <v>74</v>
      </c>
      <c r="B73" s="62" t="s">
        <v>87</v>
      </c>
      <c r="C73" s="64" t="s">
        <v>0</v>
      </c>
      <c r="D73" s="55">
        <v>803</v>
      </c>
      <c r="E73" s="55">
        <v>1998.9</v>
      </c>
      <c r="F73" s="49">
        <f t="shared" si="2"/>
        <v>1195.9</v>
      </c>
      <c r="G73" s="59">
        <f t="shared" si="3"/>
        <v>148.9290161892902</v>
      </c>
      <c r="H73" s="60" t="s">
        <v>117</v>
      </c>
      <c r="I73" s="22"/>
    </row>
    <row r="74" spans="1:9" s="11" customFormat="1" ht="15.75">
      <c r="A74" s="64" t="s">
        <v>75</v>
      </c>
      <c r="B74" s="62" t="s">
        <v>88</v>
      </c>
      <c r="C74" s="64" t="s">
        <v>0</v>
      </c>
      <c r="D74" s="55">
        <v>4301</v>
      </c>
      <c r="E74" s="55">
        <v>5671.6</v>
      </c>
      <c r="F74" s="49">
        <f t="shared" si="2"/>
        <v>1370.6000000000004</v>
      </c>
      <c r="G74" s="59">
        <f t="shared" si="3"/>
        <v>31.86700767263428</v>
      </c>
      <c r="H74" s="60" t="s">
        <v>137</v>
      </c>
      <c r="I74" s="22"/>
    </row>
    <row r="75" spans="1:9" s="11" customFormat="1" ht="21.75" customHeight="1">
      <c r="A75" s="53" t="s">
        <v>76</v>
      </c>
      <c r="B75" s="46" t="s">
        <v>89</v>
      </c>
      <c r="C75" s="53" t="s">
        <v>0</v>
      </c>
      <c r="D75" s="58">
        <v>93500</v>
      </c>
      <c r="E75" s="58">
        <v>139466</v>
      </c>
      <c r="F75" s="49">
        <f t="shared" si="2"/>
        <v>45966</v>
      </c>
      <c r="G75" s="56">
        <f t="shared" si="3"/>
        <v>49.16149732620321</v>
      </c>
      <c r="H75" s="60" t="s">
        <v>124</v>
      </c>
      <c r="I75" s="22"/>
    </row>
    <row r="76" spans="1:9" s="10" customFormat="1" ht="21.75" customHeight="1">
      <c r="A76" s="45" t="s">
        <v>42</v>
      </c>
      <c r="B76" s="70" t="s">
        <v>90</v>
      </c>
      <c r="C76" s="53" t="s">
        <v>0</v>
      </c>
      <c r="D76" s="71">
        <f>D23+D57</f>
        <v>6455136</v>
      </c>
      <c r="E76" s="71">
        <f>E23+E57</f>
        <v>6648127.7639999995</v>
      </c>
      <c r="F76" s="71">
        <f aca="true" t="shared" si="4" ref="F76:F81">E76-D76</f>
        <v>192991.7639999995</v>
      </c>
      <c r="G76" s="71">
        <f aca="true" t="shared" si="5" ref="G76:G81">F76/D76%</f>
        <v>2.9897397049419174</v>
      </c>
      <c r="H76" s="72"/>
      <c r="I76" s="14"/>
    </row>
    <row r="77" spans="1:9" s="10" customFormat="1" ht="21.75" customHeight="1">
      <c r="A77" s="45" t="s">
        <v>5</v>
      </c>
      <c r="B77" s="70" t="s">
        <v>6</v>
      </c>
      <c r="C77" s="53" t="s">
        <v>0</v>
      </c>
      <c r="D77" s="71">
        <f>D78-D76</f>
        <v>1534089</v>
      </c>
      <c r="E77" s="71">
        <f>E78-E76</f>
        <v>2259966.6854499998</v>
      </c>
      <c r="F77" s="71">
        <f t="shared" si="4"/>
        <v>725877.6854499998</v>
      </c>
      <c r="G77" s="71">
        <f t="shared" si="5"/>
        <v>47.316530230645014</v>
      </c>
      <c r="H77" s="72"/>
      <c r="I77" s="14"/>
    </row>
    <row r="78" spans="1:9" s="10" customFormat="1" ht="21.75" customHeight="1">
      <c r="A78" s="45" t="s">
        <v>7</v>
      </c>
      <c r="B78" s="57" t="s">
        <v>8</v>
      </c>
      <c r="C78" s="53" t="s">
        <v>0</v>
      </c>
      <c r="D78" s="71">
        <f>D80</f>
        <v>7989225</v>
      </c>
      <c r="E78" s="71">
        <f>E80</f>
        <v>8908094.44945</v>
      </c>
      <c r="F78" s="71">
        <f t="shared" si="4"/>
        <v>918869.4494499993</v>
      </c>
      <c r="G78" s="71">
        <f t="shared" si="5"/>
        <v>11.50135901104299</v>
      </c>
      <c r="H78" s="72"/>
      <c r="I78" s="14"/>
    </row>
    <row r="79" spans="1:9" s="10" customFormat="1" ht="21.75" customHeight="1">
      <c r="A79" s="100" t="s">
        <v>9</v>
      </c>
      <c r="B79" s="99" t="s">
        <v>91</v>
      </c>
      <c r="C79" s="53" t="s">
        <v>56</v>
      </c>
      <c r="D79" s="71">
        <v>2282296</v>
      </c>
      <c r="E79" s="71">
        <v>2544442.9</v>
      </c>
      <c r="F79" s="71">
        <f t="shared" si="4"/>
        <v>262146.8999999999</v>
      </c>
      <c r="G79" s="71">
        <f t="shared" si="5"/>
        <v>11.486104344046518</v>
      </c>
      <c r="H79" s="72"/>
      <c r="I79" s="14"/>
    </row>
    <row r="80" spans="1:9" s="10" customFormat="1" ht="21.75" customHeight="1">
      <c r="A80" s="100"/>
      <c r="B80" s="99"/>
      <c r="C80" s="53" t="s">
        <v>0</v>
      </c>
      <c r="D80" s="71">
        <v>7989225</v>
      </c>
      <c r="E80" s="71">
        <v>8908094.44945</v>
      </c>
      <c r="F80" s="71">
        <f t="shared" si="4"/>
        <v>918869.4494499993</v>
      </c>
      <c r="G80" s="71">
        <f t="shared" si="5"/>
        <v>11.50135901104299</v>
      </c>
      <c r="H80" s="72"/>
      <c r="I80" s="14"/>
    </row>
    <row r="81" spans="1:9" s="10" customFormat="1" ht="21.75" customHeight="1">
      <c r="A81" s="45" t="s">
        <v>10</v>
      </c>
      <c r="B81" s="73" t="s">
        <v>36</v>
      </c>
      <c r="C81" s="53" t="s">
        <v>37</v>
      </c>
      <c r="D81" s="74">
        <f>D80/D79</f>
        <v>3.5005209666055586</v>
      </c>
      <c r="E81" s="74">
        <f>E80/E79</f>
        <v>3.5009999436222365</v>
      </c>
      <c r="F81" s="71">
        <f t="shared" si="4"/>
        <v>0.00047897701667798387</v>
      </c>
      <c r="G81" s="71">
        <f t="shared" si="5"/>
        <v>0.013683020934522382</v>
      </c>
      <c r="H81" s="72"/>
      <c r="I81" s="14"/>
    </row>
    <row r="82" spans="1:8" ht="15.75">
      <c r="A82" s="76" t="s">
        <v>107</v>
      </c>
      <c r="B82" s="77"/>
      <c r="C82" s="78"/>
      <c r="D82" s="79"/>
      <c r="E82" s="79"/>
      <c r="F82" s="79"/>
      <c r="G82" s="79"/>
      <c r="H82" s="80"/>
    </row>
    <row r="83" spans="1:8" ht="17.25" customHeight="1">
      <c r="A83" s="76" t="s">
        <v>108</v>
      </c>
      <c r="B83" s="81"/>
      <c r="C83" s="75"/>
      <c r="D83" s="82"/>
      <c r="E83" s="83"/>
      <c r="F83" s="83"/>
      <c r="G83" s="84"/>
      <c r="H83" s="85"/>
    </row>
    <row r="84" spans="1:8" ht="15.75">
      <c r="A84" s="76" t="s">
        <v>111</v>
      </c>
      <c r="B84" s="81"/>
      <c r="C84" s="86"/>
      <c r="D84" s="87"/>
      <c r="E84" s="88"/>
      <c r="F84" s="88"/>
      <c r="G84" s="84"/>
      <c r="H84" s="85"/>
    </row>
    <row r="85" spans="1:8" ht="15.75">
      <c r="A85" s="38" t="s">
        <v>112</v>
      </c>
      <c r="B85" s="32"/>
      <c r="C85" s="33"/>
      <c r="D85" s="89"/>
      <c r="E85" s="32"/>
      <c r="F85" s="32"/>
      <c r="G85" s="90"/>
      <c r="H85" s="91"/>
    </row>
    <row r="86" spans="1:8" ht="15.75">
      <c r="A86" s="38" t="s">
        <v>126</v>
      </c>
      <c r="B86" s="32"/>
      <c r="C86" s="78"/>
      <c r="D86" s="92"/>
      <c r="E86" s="32"/>
      <c r="F86" s="32"/>
      <c r="G86" s="84"/>
      <c r="H86" s="85"/>
    </row>
    <row r="87" spans="1:8" ht="15.75">
      <c r="A87" s="31"/>
      <c r="B87" s="93"/>
      <c r="C87" s="33"/>
      <c r="D87" s="34"/>
      <c r="E87" s="93"/>
      <c r="F87" s="93"/>
      <c r="G87" s="36"/>
      <c r="H87" s="37"/>
    </row>
    <row r="88" spans="1:8" ht="15.75">
      <c r="A88" s="38" t="s">
        <v>113</v>
      </c>
      <c r="B88" s="32"/>
      <c r="C88" s="33"/>
      <c r="D88" s="34"/>
      <c r="E88" s="32"/>
      <c r="F88" s="32"/>
      <c r="G88" s="94"/>
      <c r="H88" s="95"/>
    </row>
    <row r="89" spans="1:8" ht="15.75">
      <c r="A89" s="31"/>
      <c r="B89" s="32"/>
      <c r="C89" s="33"/>
      <c r="D89" s="34"/>
      <c r="E89" s="32"/>
      <c r="F89" s="32"/>
      <c r="G89" s="96"/>
      <c r="H89" s="97"/>
    </row>
    <row r="90" spans="1:8" ht="15.75">
      <c r="A90" s="38" t="s">
        <v>145</v>
      </c>
      <c r="B90" s="32"/>
      <c r="C90" s="33"/>
      <c r="D90" s="34"/>
      <c r="E90" s="32"/>
      <c r="F90" s="32"/>
      <c r="G90" s="36"/>
      <c r="H90" s="37"/>
    </row>
    <row r="91" spans="1:8" ht="15.75">
      <c r="A91" s="38" t="s">
        <v>109</v>
      </c>
      <c r="B91" s="32"/>
      <c r="C91" s="33"/>
      <c r="D91" s="34"/>
      <c r="E91" s="32"/>
      <c r="F91" s="32"/>
      <c r="G91" s="36"/>
      <c r="H91" s="37"/>
    </row>
    <row r="92" spans="5:6" ht="15">
      <c r="E92" s="2"/>
      <c r="F92" s="2"/>
    </row>
    <row r="93" spans="5:6" ht="15">
      <c r="E93" s="2"/>
      <c r="F93" s="2"/>
    </row>
    <row r="94" spans="5:6" ht="15">
      <c r="E94" s="2"/>
      <c r="F94" s="2"/>
    </row>
    <row r="95" spans="5:6" ht="15">
      <c r="E95" s="2"/>
      <c r="F95" s="2"/>
    </row>
    <row r="96" spans="2:6" ht="15">
      <c r="B96" s="15"/>
      <c r="E96" s="15"/>
      <c r="F96" s="15"/>
    </row>
    <row r="97" spans="2:6" ht="15">
      <c r="B97" s="15"/>
      <c r="E97" s="15"/>
      <c r="F97" s="15"/>
    </row>
    <row r="98" spans="5:8" ht="15">
      <c r="E98" s="2"/>
      <c r="F98" s="2"/>
      <c r="G98" s="7"/>
      <c r="H98" s="26"/>
    </row>
    <row r="99" spans="5:8" ht="15">
      <c r="E99" s="2"/>
      <c r="F99" s="2"/>
      <c r="G99" s="16"/>
      <c r="H99" s="27"/>
    </row>
    <row r="100" spans="5:6" ht="15">
      <c r="E100" s="2"/>
      <c r="F100" s="2"/>
    </row>
  </sheetData>
  <sheetProtection/>
  <mergeCells count="12">
    <mergeCell ref="E19:E21"/>
    <mergeCell ref="G19:G21"/>
    <mergeCell ref="H19:H21"/>
    <mergeCell ref="A10:H10"/>
    <mergeCell ref="A11:H11"/>
    <mergeCell ref="B54:B55"/>
    <mergeCell ref="B79:B80"/>
    <mergeCell ref="A79:A80"/>
    <mergeCell ref="D19:D21"/>
    <mergeCell ref="C19:C21"/>
    <mergeCell ref="B19:B21"/>
    <mergeCell ref="A19:A21"/>
  </mergeCells>
  <printOptions/>
  <pageMargins left="0.5905511811023623" right="0.1968503937007874" top="0.1968503937007874" bottom="0.1968503937007874" header="0.15748031496062992" footer="0.15748031496062992"/>
  <pageSetup fitToHeight="2" horizontalDpi="600" verticalDpi="600" orientation="landscape" paperSize="9" scale="65" r:id="rId1"/>
  <rowBreaks count="1" manualBreakCount="1">
    <brk id="50" max="7" man="1"/>
  </rowBreaks>
  <colBreaks count="1" manualBreakCount="1">
    <brk id="8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Morozova_A1</cp:lastModifiedBy>
  <cp:lastPrinted>2017-05-02T09:23:46Z</cp:lastPrinted>
  <dcterms:created xsi:type="dcterms:W3CDTF">1996-10-08T23:32:33Z</dcterms:created>
  <dcterms:modified xsi:type="dcterms:W3CDTF">2017-05-02T09:24:52Z</dcterms:modified>
  <cp:category/>
  <cp:version/>
  <cp:contentType/>
  <cp:contentStatus/>
</cp:coreProperties>
</file>