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880" windowHeight="6060" tabRatio="894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'!$A$2:$G$3259</definedName>
    <definedName name="_xlnm._FilterDatabase" localSheetId="0" hidden="1">Итоговая!$A$4:$K$183</definedName>
    <definedName name="_xlnm._FilterDatabase" localSheetId="9" hidden="1">'пропускная способность лэп 10кВ'!$A$5:$U$682</definedName>
    <definedName name="_xlnm.Print_Area" localSheetId="1">'Интерактивная карта '!$A$1:$M$176</definedName>
    <definedName name="_xlnm.Print_Area" localSheetId="2">'информация ТП '!$A$1:$G$3737</definedName>
    <definedName name="_xlnm.Print_Area" localSheetId="3">'Текущий дефицит ПС 35-110кВ'!$A$2:$H$36</definedName>
  </definedNames>
  <calcPr calcId="125725"/>
</workbook>
</file>

<file path=xl/calcChain.xml><?xml version="1.0" encoding="utf-8"?>
<calcChain xmlns="http://schemas.openxmlformats.org/spreadsheetml/2006/main">
  <c r="D26" i="13"/>
  <c r="I37" i="24"/>
  <c r="I182" i="12"/>
  <c r="J182" s="1"/>
  <c r="G182"/>
  <c r="I181"/>
  <c r="G181"/>
  <c r="J181" s="1"/>
  <c r="I98"/>
  <c r="J98" s="1"/>
  <c r="G98"/>
  <c r="I96"/>
  <c r="J96" s="1"/>
  <c r="G96"/>
  <c r="I95"/>
  <c r="G95"/>
  <c r="J95" s="1"/>
  <c r="J94"/>
  <c r="I94"/>
  <c r="G94"/>
  <c r="J93"/>
  <c r="I93"/>
  <c r="G93"/>
  <c r="I92"/>
  <c r="J92" s="1"/>
  <c r="G92"/>
  <c r="I18" l="1"/>
  <c r="G18"/>
  <c r="J18" l="1"/>
  <c r="I156"/>
  <c r="G156"/>
  <c r="I155"/>
  <c r="G155"/>
  <c r="I154"/>
  <c r="G154"/>
  <c r="J154" s="1"/>
  <c r="I153"/>
  <c r="G153"/>
  <c r="I152"/>
  <c r="G152"/>
  <c r="I151"/>
  <c r="G151"/>
  <c r="I150"/>
  <c r="G150"/>
  <c r="I149"/>
  <c r="G149"/>
  <c r="I148"/>
  <c r="G148"/>
  <c r="I147"/>
  <c r="G147"/>
  <c r="I146"/>
  <c r="G146"/>
  <c r="J146" s="1"/>
  <c r="I145"/>
  <c r="G145"/>
  <c r="I144"/>
  <c r="G144"/>
  <c r="I143"/>
  <c r="G143"/>
  <c r="I142"/>
  <c r="G142"/>
  <c r="J142" s="1"/>
  <c r="I141"/>
  <c r="G141"/>
  <c r="I140"/>
  <c r="G140"/>
  <c r="I139"/>
  <c r="G139"/>
  <c r="I138"/>
  <c r="G138"/>
  <c r="I137"/>
  <c r="G137"/>
  <c r="J137" s="1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J102" l="1"/>
  <c r="J110"/>
  <c r="J122"/>
  <c r="J124"/>
  <c r="J130"/>
  <c r="J132"/>
  <c r="J139"/>
  <c r="J141"/>
  <c r="J143"/>
  <c r="J145"/>
  <c r="J149"/>
  <c r="J121"/>
  <c r="J104"/>
  <c r="J101"/>
  <c r="J109"/>
  <c r="J117"/>
  <c r="J119"/>
  <c r="J105"/>
  <c r="J111"/>
  <c r="J113"/>
  <c r="J144"/>
  <c r="J152"/>
  <c r="J123"/>
  <c r="J125"/>
  <c r="J129"/>
  <c r="J133"/>
  <c r="J153"/>
  <c r="J107"/>
  <c r="J114"/>
  <c r="J116"/>
  <c r="J120"/>
  <c r="J127"/>
  <c r="J134"/>
  <c r="J136"/>
  <c r="J147"/>
  <c r="J156"/>
  <c r="J126"/>
  <c r="J128"/>
  <c r="J135"/>
  <c r="J148"/>
  <c r="J150"/>
  <c r="J155"/>
  <c r="J131"/>
  <c r="J138"/>
  <c r="J140"/>
  <c r="J151"/>
  <c r="J118"/>
  <c r="J115"/>
  <c r="J112"/>
  <c r="J108"/>
  <c r="J106"/>
  <c r="J103"/>
  <c r="D178"/>
  <c r="D177"/>
  <c r="D176"/>
  <c r="D175"/>
  <c r="D173"/>
  <c r="D172"/>
  <c r="D171"/>
  <c r="D169"/>
  <c r="D167"/>
  <c r="D165"/>
  <c r="D159"/>
  <c r="D158"/>
  <c r="D54"/>
  <c r="D40"/>
  <c r="I74"/>
  <c r="I53"/>
  <c r="I559" i="24" l="1"/>
  <c r="I99" i="12"/>
  <c r="G99"/>
  <c r="I97"/>
  <c r="G97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G74"/>
  <c r="J74" s="1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J53" s="1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P156"/>
  <c r="O156"/>
  <c r="N156"/>
  <c r="S156"/>
  <c r="P155"/>
  <c r="O155"/>
  <c r="N155"/>
  <c r="S155"/>
  <c r="P154"/>
  <c r="O154"/>
  <c r="N154"/>
  <c r="S154"/>
  <c r="P153"/>
  <c r="O153"/>
  <c r="N153"/>
  <c r="S153"/>
  <c r="P152"/>
  <c r="O152"/>
  <c r="N152"/>
  <c r="S152"/>
  <c r="P151"/>
  <c r="O151"/>
  <c r="N151"/>
  <c r="S151"/>
  <c r="P150"/>
  <c r="O150"/>
  <c r="N150"/>
  <c r="S150"/>
  <c r="P149"/>
  <c r="O149"/>
  <c r="N149"/>
  <c r="S149"/>
  <c r="P148"/>
  <c r="O148"/>
  <c r="N148"/>
  <c r="S148"/>
  <c r="P147"/>
  <c r="O147"/>
  <c r="N147"/>
  <c r="S147"/>
  <c r="P146"/>
  <c r="O146"/>
  <c r="N146"/>
  <c r="S146"/>
  <c r="P145"/>
  <c r="O145"/>
  <c r="N145"/>
  <c r="S145"/>
  <c r="P144"/>
  <c r="O144"/>
  <c r="N144"/>
  <c r="S144"/>
  <c r="P143"/>
  <c r="O143"/>
  <c r="N143"/>
  <c r="S143"/>
  <c r="P142"/>
  <c r="O142"/>
  <c r="N142"/>
  <c r="S142"/>
  <c r="P141"/>
  <c r="O141"/>
  <c r="N141"/>
  <c r="S141"/>
  <c r="P140"/>
  <c r="O140"/>
  <c r="N140"/>
  <c r="S140"/>
  <c r="P139"/>
  <c r="O139"/>
  <c r="N139"/>
  <c r="S139"/>
  <c r="P138"/>
  <c r="O138"/>
  <c r="N138"/>
  <c r="S138"/>
  <c r="P137"/>
  <c r="O137"/>
  <c r="N137"/>
  <c r="S137"/>
  <c r="P136"/>
  <c r="O136"/>
  <c r="N136"/>
  <c r="S136"/>
  <c r="P135"/>
  <c r="O135"/>
  <c r="N135"/>
  <c r="S135"/>
  <c r="P134"/>
  <c r="O134"/>
  <c r="N134"/>
  <c r="S134"/>
  <c r="P133"/>
  <c r="O133"/>
  <c r="N133"/>
  <c r="S133"/>
  <c r="P132"/>
  <c r="O132"/>
  <c r="N132"/>
  <c r="S132"/>
  <c r="P131"/>
  <c r="O131"/>
  <c r="N131"/>
  <c r="S131"/>
  <c r="P130"/>
  <c r="O130"/>
  <c r="N130"/>
  <c r="S130"/>
  <c r="P129"/>
  <c r="O129"/>
  <c r="N129"/>
  <c r="S129"/>
  <c r="P128"/>
  <c r="O128"/>
  <c r="N128"/>
  <c r="S128"/>
  <c r="P127"/>
  <c r="O127"/>
  <c r="N127"/>
  <c r="S127"/>
  <c r="P126"/>
  <c r="O126"/>
  <c r="N126"/>
  <c r="S126"/>
  <c r="P125"/>
  <c r="O125"/>
  <c r="N125"/>
  <c r="S125"/>
  <c r="P124"/>
  <c r="O124"/>
  <c r="N124"/>
  <c r="S124"/>
  <c r="P123"/>
  <c r="O123"/>
  <c r="N123"/>
  <c r="S123"/>
  <c r="P122"/>
  <c r="O122"/>
  <c r="N122"/>
  <c r="S122"/>
  <c r="P121"/>
  <c r="O121"/>
  <c r="N121"/>
  <c r="S121"/>
  <c r="P120"/>
  <c r="O120"/>
  <c r="N120"/>
  <c r="S120"/>
  <c r="P119"/>
  <c r="O119"/>
  <c r="N119"/>
  <c r="S119"/>
  <c r="P118"/>
  <c r="O118"/>
  <c r="N118"/>
  <c r="S118"/>
  <c r="P117"/>
  <c r="O117"/>
  <c r="N117"/>
  <c r="S117"/>
  <c r="P116"/>
  <c r="O116"/>
  <c r="N116"/>
  <c r="S116"/>
  <c r="P115"/>
  <c r="O115"/>
  <c r="N115"/>
  <c r="S115"/>
  <c r="P114"/>
  <c r="O114"/>
  <c r="N114"/>
  <c r="S114"/>
  <c r="P113"/>
  <c r="O113"/>
  <c r="N113"/>
  <c r="S113"/>
  <c r="P112"/>
  <c r="O112"/>
  <c r="N112"/>
  <c r="S112"/>
  <c r="P111"/>
  <c r="O111"/>
  <c r="N111"/>
  <c r="P110"/>
  <c r="O110"/>
  <c r="N110"/>
  <c r="P109"/>
  <c r="O109"/>
  <c r="N109"/>
  <c r="S109"/>
  <c r="P108"/>
  <c r="O108"/>
  <c r="N108"/>
  <c r="S108"/>
  <c r="P107"/>
  <c r="O107"/>
  <c r="N107"/>
  <c r="S107"/>
  <c r="P106"/>
  <c r="O106"/>
  <c r="N106"/>
  <c r="S106"/>
  <c r="P105"/>
  <c r="O105"/>
  <c r="N105"/>
  <c r="S105"/>
  <c r="P104"/>
  <c r="O104"/>
  <c r="N104"/>
  <c r="S104"/>
  <c r="P103"/>
  <c r="O103"/>
  <c r="N103"/>
  <c r="S103"/>
  <c r="P102"/>
  <c r="O102"/>
  <c r="N102"/>
  <c r="S102"/>
  <c r="P101"/>
  <c r="O101"/>
  <c r="N101"/>
  <c r="S101"/>
  <c r="P39"/>
  <c r="O39"/>
  <c r="N39"/>
  <c r="I39"/>
  <c r="S39" s="1"/>
  <c r="G39"/>
  <c r="P38"/>
  <c r="O38"/>
  <c r="N38"/>
  <c r="I38"/>
  <c r="S38" s="1"/>
  <c r="G38"/>
  <c r="P37"/>
  <c r="O37"/>
  <c r="N37"/>
  <c r="I37"/>
  <c r="S37" s="1"/>
  <c r="G37"/>
  <c r="P36"/>
  <c r="O36"/>
  <c r="N36"/>
  <c r="I36"/>
  <c r="G36"/>
  <c r="P35"/>
  <c r="O35"/>
  <c r="N35"/>
  <c r="I35"/>
  <c r="S35" s="1"/>
  <c r="G35"/>
  <c r="P34"/>
  <c r="O34"/>
  <c r="N34"/>
  <c r="I34"/>
  <c r="S34" s="1"/>
  <c r="G34"/>
  <c r="P33"/>
  <c r="O33"/>
  <c r="N33"/>
  <c r="I33"/>
  <c r="S33" s="1"/>
  <c r="G33"/>
  <c r="P32"/>
  <c r="O32"/>
  <c r="N32"/>
  <c r="I32"/>
  <c r="G32"/>
  <c r="P31"/>
  <c r="O31"/>
  <c r="N31"/>
  <c r="I31"/>
  <c r="S31" s="1"/>
  <c r="G31"/>
  <c r="P30"/>
  <c r="O30"/>
  <c r="N30"/>
  <c r="I30"/>
  <c r="S30" s="1"/>
  <c r="G30"/>
  <c r="P29"/>
  <c r="O29"/>
  <c r="N29"/>
  <c r="I29"/>
  <c r="S29" s="1"/>
  <c r="G29"/>
  <c r="P28"/>
  <c r="O28"/>
  <c r="N28"/>
  <c r="I28"/>
  <c r="G28"/>
  <c r="P27"/>
  <c r="O27"/>
  <c r="N27"/>
  <c r="I27"/>
  <c r="G27"/>
  <c r="P26"/>
  <c r="O26"/>
  <c r="N26"/>
  <c r="I26"/>
  <c r="G26"/>
  <c r="P25"/>
  <c r="O25"/>
  <c r="N25"/>
  <c r="I25"/>
  <c r="S25" s="1"/>
  <c r="G25"/>
  <c r="P24"/>
  <c r="O24"/>
  <c r="N24"/>
  <c r="I24"/>
  <c r="G24"/>
  <c r="P23"/>
  <c r="O23"/>
  <c r="N23"/>
  <c r="I23"/>
  <c r="S23" s="1"/>
  <c r="G23"/>
  <c r="P22"/>
  <c r="O22"/>
  <c r="N22"/>
  <c r="I22"/>
  <c r="S22" s="1"/>
  <c r="G22"/>
  <c r="P21"/>
  <c r="O21"/>
  <c r="N21"/>
  <c r="I21"/>
  <c r="S21" s="1"/>
  <c r="G21"/>
  <c r="P20"/>
  <c r="O20"/>
  <c r="N20"/>
  <c r="I20"/>
  <c r="S20" s="1"/>
  <c r="G20"/>
  <c r="P19"/>
  <c r="O19"/>
  <c r="N19"/>
  <c r="I19"/>
  <c r="S19" s="1"/>
  <c r="G19"/>
  <c r="P18"/>
  <c r="O18"/>
  <c r="N18"/>
  <c r="S18"/>
  <c r="P17"/>
  <c r="O17"/>
  <c r="N17"/>
  <c r="I17"/>
  <c r="S17" s="1"/>
  <c r="G17"/>
  <c r="P16"/>
  <c r="O16"/>
  <c r="N16"/>
  <c r="I16"/>
  <c r="S16" s="1"/>
  <c r="G16"/>
  <c r="P15"/>
  <c r="O15"/>
  <c r="N15"/>
  <c r="I15"/>
  <c r="S15" s="1"/>
  <c r="G15"/>
  <c r="P14"/>
  <c r="O14"/>
  <c r="N14"/>
  <c r="I14"/>
  <c r="S14" s="1"/>
  <c r="G14"/>
  <c r="P13"/>
  <c r="O13"/>
  <c r="N13"/>
  <c r="I13"/>
  <c r="G13"/>
  <c r="P12"/>
  <c r="O12"/>
  <c r="N12"/>
  <c r="I12"/>
  <c r="S12" s="1"/>
  <c r="G12"/>
  <c r="P11"/>
  <c r="O11"/>
  <c r="N11"/>
  <c r="I11"/>
  <c r="S11" s="1"/>
  <c r="G11"/>
  <c r="P10"/>
  <c r="O10"/>
  <c r="N10"/>
  <c r="I10"/>
  <c r="S10" s="1"/>
  <c r="G10"/>
  <c r="P9"/>
  <c r="O9"/>
  <c r="N9"/>
  <c r="I9"/>
  <c r="G9"/>
  <c r="I672" i="24"/>
  <c r="I667"/>
  <c r="I617"/>
  <c r="I615"/>
  <c r="I610"/>
  <c r="I608"/>
  <c r="I605"/>
  <c r="I601"/>
  <c r="I598"/>
  <c r="I597"/>
  <c r="I584"/>
  <c r="I583"/>
  <c r="I582"/>
  <c r="I544"/>
  <c r="I542"/>
  <c r="I538"/>
  <c r="I536"/>
  <c r="I522"/>
  <c r="I521"/>
  <c r="I508"/>
  <c r="I505"/>
  <c r="I502"/>
  <c r="I501"/>
  <c r="I500"/>
  <c r="I490"/>
  <c r="I483"/>
  <c r="I481"/>
  <c r="I472"/>
  <c r="I468"/>
  <c r="I467"/>
  <c r="I463"/>
  <c r="I459"/>
  <c r="I457"/>
  <c r="I447"/>
  <c r="I445"/>
  <c r="I443"/>
  <c r="I442"/>
  <c r="I434"/>
  <c r="I433"/>
  <c r="I432"/>
  <c r="I429"/>
  <c r="I428"/>
  <c r="I426"/>
  <c r="I425"/>
  <c r="I424"/>
  <c r="I423"/>
  <c r="I422"/>
  <c r="I421"/>
  <c r="I420"/>
  <c r="I419"/>
  <c r="I418"/>
  <c r="I413"/>
  <c r="I411"/>
  <c r="I410"/>
  <c r="I404"/>
  <c r="I401"/>
  <c r="I398"/>
  <c r="I397"/>
  <c r="I396"/>
  <c r="I395"/>
  <c r="I393"/>
  <c r="I389"/>
  <c r="I388"/>
  <c r="I386"/>
  <c r="I385"/>
  <c r="I372"/>
  <c r="I371"/>
  <c r="I370"/>
  <c r="I369"/>
  <c r="I368"/>
  <c r="I359"/>
  <c r="I358"/>
  <c r="I353"/>
  <c r="I352"/>
  <c r="I350"/>
  <c r="I346"/>
  <c r="I345"/>
  <c r="I344"/>
  <c r="I343"/>
  <c r="I341"/>
  <c r="I340"/>
  <c r="I339"/>
  <c r="I338"/>
  <c r="I335"/>
  <c r="I334"/>
  <c r="I332"/>
  <c r="I331"/>
  <c r="I329"/>
  <c r="I328"/>
  <c r="I327"/>
  <c r="I326"/>
  <c r="I325"/>
  <c r="I321"/>
  <c r="I320"/>
  <c r="I317"/>
  <c r="I314"/>
  <c r="I312"/>
  <c r="I311"/>
  <c r="I309"/>
  <c r="I308"/>
  <c r="I307"/>
  <c r="I306"/>
  <c r="I305"/>
  <c r="I301"/>
  <c r="I299"/>
  <c r="I298"/>
  <c r="I297"/>
  <c r="I296"/>
  <c r="I295"/>
  <c r="I294"/>
  <c r="I292"/>
  <c r="I289"/>
  <c r="I286"/>
  <c r="I285"/>
  <c r="I284"/>
  <c r="I282"/>
  <c r="I278"/>
  <c r="I272"/>
  <c r="I271"/>
  <c r="I270"/>
  <c r="I269"/>
  <c r="I268"/>
  <c r="I262"/>
  <c r="I261"/>
  <c r="I260"/>
  <c r="I259"/>
  <c r="I258"/>
  <c r="I248"/>
  <c r="I247"/>
  <c r="I241"/>
  <c r="I237"/>
  <c r="I232"/>
  <c r="I231"/>
  <c r="I230"/>
  <c r="I225"/>
  <c r="I217"/>
  <c r="I215"/>
  <c r="I208"/>
  <c r="I203"/>
  <c r="I202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6"/>
  <c r="I35"/>
  <c r="I34"/>
  <c r="I33"/>
  <c r="I30"/>
  <c r="I29"/>
  <c r="I28"/>
  <c r="I23"/>
  <c r="I22"/>
  <c r="I21"/>
  <c r="I682"/>
  <c r="I681"/>
  <c r="I680"/>
  <c r="I679"/>
  <c r="I678"/>
  <c r="I677"/>
  <c r="I676"/>
  <c r="I675"/>
  <c r="I674"/>
  <c r="I673"/>
  <c r="I671"/>
  <c r="I670"/>
  <c r="I669"/>
  <c r="I668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6"/>
  <c r="I614"/>
  <c r="I613"/>
  <c r="I612"/>
  <c r="I611"/>
  <c r="I609"/>
  <c r="I607"/>
  <c r="I606"/>
  <c r="I604"/>
  <c r="I603"/>
  <c r="I602"/>
  <c r="I600"/>
  <c r="I599"/>
  <c r="I596"/>
  <c r="I595"/>
  <c r="I594"/>
  <c r="I593"/>
  <c r="I592"/>
  <c r="I591"/>
  <c r="I590"/>
  <c r="I589"/>
  <c r="I588"/>
  <c r="I587"/>
  <c r="I586"/>
  <c r="I585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8"/>
  <c r="I557"/>
  <c r="I556"/>
  <c r="I555"/>
  <c r="I554"/>
  <c r="I553"/>
  <c r="I552"/>
  <c r="I551"/>
  <c r="I550"/>
  <c r="I549"/>
  <c r="I548"/>
  <c r="I547"/>
  <c r="I546"/>
  <c r="I545"/>
  <c r="I543"/>
  <c r="I541"/>
  <c r="I540"/>
  <c r="I539"/>
  <c r="I537"/>
  <c r="I535"/>
  <c r="I534"/>
  <c r="I533"/>
  <c r="I532"/>
  <c r="I531"/>
  <c r="I530"/>
  <c r="I529"/>
  <c r="I528"/>
  <c r="I527"/>
  <c r="I526"/>
  <c r="I525"/>
  <c r="I524"/>
  <c r="I523"/>
  <c r="I520"/>
  <c r="I519"/>
  <c r="I518"/>
  <c r="I517"/>
  <c r="I516"/>
  <c r="I515"/>
  <c r="I514"/>
  <c r="I513"/>
  <c r="I512"/>
  <c r="I511"/>
  <c r="I510"/>
  <c r="I509"/>
  <c r="I507"/>
  <c r="I506"/>
  <c r="I504"/>
  <c r="I503"/>
  <c r="I499"/>
  <c r="I498"/>
  <c r="I497"/>
  <c r="I496"/>
  <c r="I495"/>
  <c r="I494"/>
  <c r="I493"/>
  <c r="I492"/>
  <c r="I491"/>
  <c r="I489"/>
  <c r="I488"/>
  <c r="I487"/>
  <c r="I486"/>
  <c r="I485"/>
  <c r="I484"/>
  <c r="I482"/>
  <c r="I480"/>
  <c r="I479"/>
  <c r="I478"/>
  <c r="I477"/>
  <c r="I476"/>
  <c r="I475"/>
  <c r="I474"/>
  <c r="I473"/>
  <c r="I471"/>
  <c r="I470"/>
  <c r="I469"/>
  <c r="I466"/>
  <c r="I465"/>
  <c r="I464"/>
  <c r="I462"/>
  <c r="I461"/>
  <c r="I460"/>
  <c r="I458"/>
  <c r="I456"/>
  <c r="I455"/>
  <c r="I454"/>
  <c r="I453"/>
  <c r="I452"/>
  <c r="I451"/>
  <c r="I450"/>
  <c r="I449"/>
  <c r="I448"/>
  <c r="I446"/>
  <c r="I444"/>
  <c r="I441"/>
  <c r="I440"/>
  <c r="I439"/>
  <c r="I438"/>
  <c r="I437"/>
  <c r="I436"/>
  <c r="I435"/>
  <c r="I431"/>
  <c r="I430"/>
  <c r="I427"/>
  <c r="I417"/>
  <c r="I416"/>
  <c r="I415"/>
  <c r="I414"/>
  <c r="I412"/>
  <c r="I409"/>
  <c r="I408"/>
  <c r="I407"/>
  <c r="I406"/>
  <c r="I405"/>
  <c r="I403"/>
  <c r="I402"/>
  <c r="I400"/>
  <c r="I399"/>
  <c r="I394"/>
  <c r="I392"/>
  <c r="I391"/>
  <c r="I390"/>
  <c r="I387"/>
  <c r="I384"/>
  <c r="I383"/>
  <c r="I382"/>
  <c r="I381"/>
  <c r="I380"/>
  <c r="I379"/>
  <c r="I378"/>
  <c r="I377"/>
  <c r="I376"/>
  <c r="I375"/>
  <c r="I374"/>
  <c r="I373"/>
  <c r="I367"/>
  <c r="I366"/>
  <c r="I365"/>
  <c r="I364"/>
  <c r="I363"/>
  <c r="I362"/>
  <c r="I361"/>
  <c r="I360"/>
  <c r="I357"/>
  <c r="I356"/>
  <c r="I355"/>
  <c r="I354"/>
  <c r="I351"/>
  <c r="I349"/>
  <c r="I348"/>
  <c r="I347"/>
  <c r="I342"/>
  <c r="I337"/>
  <c r="I336"/>
  <c r="I333"/>
  <c r="I330"/>
  <c r="I324"/>
  <c r="I323"/>
  <c r="I322"/>
  <c r="I319"/>
  <c r="I318"/>
  <c r="I316"/>
  <c r="I315"/>
  <c r="I313"/>
  <c r="I310"/>
  <c r="I304"/>
  <c r="I303"/>
  <c r="I302"/>
  <c r="I300"/>
  <c r="I293"/>
  <c r="I291"/>
  <c r="I290"/>
  <c r="I288"/>
  <c r="I287"/>
  <c r="I283"/>
  <c r="I281"/>
  <c r="I280"/>
  <c r="I279"/>
  <c r="I277"/>
  <c r="I276"/>
  <c r="I275"/>
  <c r="I274"/>
  <c r="I273"/>
  <c r="I267"/>
  <c r="I266"/>
  <c r="I265"/>
  <c r="I264"/>
  <c r="I263"/>
  <c r="I257"/>
  <c r="I256"/>
  <c r="I255"/>
  <c r="I254"/>
  <c r="I253"/>
  <c r="I252"/>
  <c r="I251"/>
  <c r="I250"/>
  <c r="I249"/>
  <c r="I246"/>
  <c r="I245"/>
  <c r="I244"/>
  <c r="I243"/>
  <c r="I242"/>
  <c r="I240"/>
  <c r="I239"/>
  <c r="I238"/>
  <c r="I236"/>
  <c r="I235"/>
  <c r="I234"/>
  <c r="I233"/>
  <c r="I229"/>
  <c r="I228"/>
  <c r="I227"/>
  <c r="I226"/>
  <c r="I224"/>
  <c r="I223"/>
  <c r="I222"/>
  <c r="I221"/>
  <c r="I220"/>
  <c r="I219"/>
  <c r="I218"/>
  <c r="I216"/>
  <c r="I214"/>
  <c r="I213"/>
  <c r="I212"/>
  <c r="I211"/>
  <c r="I210"/>
  <c r="I209"/>
  <c r="I207"/>
  <c r="I206"/>
  <c r="I205"/>
  <c r="I204"/>
  <c r="I201"/>
  <c r="I200"/>
  <c r="I199"/>
  <c r="I198"/>
  <c r="I197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9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2"/>
  <c r="D173"/>
  <c r="D174"/>
  <c r="D175"/>
  <c r="D176"/>
  <c r="D99"/>
  <c r="D100"/>
  <c r="D101"/>
  <c r="D102"/>
  <c r="D103"/>
  <c r="D104"/>
  <c r="D97"/>
  <c r="D98"/>
  <c r="D96"/>
  <c r="D95"/>
  <c r="D94"/>
  <c r="D93"/>
  <c r="J44" i="12" l="1"/>
  <c r="Q24"/>
  <c r="Q36"/>
  <c r="J38"/>
  <c r="Q12"/>
  <c r="T12" s="1"/>
  <c r="Q16"/>
  <c r="T16" s="1"/>
  <c r="Q28"/>
  <c r="Q19"/>
  <c r="T19" s="1"/>
  <c r="J24"/>
  <c r="Q31"/>
  <c r="T31" s="1"/>
  <c r="J45"/>
  <c r="J66"/>
  <c r="J68"/>
  <c r="J13"/>
  <c r="Q149"/>
  <c r="T149" s="1"/>
  <c r="J42"/>
  <c r="Q33"/>
  <c r="T33" s="1"/>
  <c r="J82"/>
  <c r="J84"/>
  <c r="S26"/>
  <c r="J20"/>
  <c r="J39"/>
  <c r="S27"/>
  <c r="J36"/>
  <c r="J69"/>
  <c r="J50"/>
  <c r="J52"/>
  <c r="J77"/>
  <c r="J85"/>
  <c r="J87"/>
  <c r="Q113"/>
  <c r="Q117"/>
  <c r="T117" s="1"/>
  <c r="Q125"/>
  <c r="T125" s="1"/>
  <c r="J71"/>
  <c r="J76"/>
  <c r="J19"/>
  <c r="J65"/>
  <c r="J15"/>
  <c r="Q23"/>
  <c r="T23" s="1"/>
  <c r="Q27"/>
  <c r="T27" s="1"/>
  <c r="J28"/>
  <c r="Q30"/>
  <c r="T30" s="1"/>
  <c r="Q109"/>
  <c r="Q133"/>
  <c r="T133" s="1"/>
  <c r="Q141"/>
  <c r="T141" s="1"/>
  <c r="J72"/>
  <c r="J12"/>
  <c r="Q14"/>
  <c r="T14" s="1"/>
  <c r="Q17"/>
  <c r="T17" s="1"/>
  <c r="J23"/>
  <c r="J35"/>
  <c r="Q104"/>
  <c r="T104" s="1"/>
  <c r="Q121"/>
  <c r="T121" s="1"/>
  <c r="Q124"/>
  <c r="T124" s="1"/>
  <c r="Q137"/>
  <c r="T137" s="1"/>
  <c r="Q140"/>
  <c r="T140" s="1"/>
  <c r="Q153"/>
  <c r="T153" s="1"/>
  <c r="Q156"/>
  <c r="T156" s="1"/>
  <c r="J47"/>
  <c r="J55"/>
  <c r="J61"/>
  <c r="J81"/>
  <c r="J88"/>
  <c r="Q106"/>
  <c r="T106" s="1"/>
  <c r="Q20"/>
  <c r="J22"/>
  <c r="J31"/>
  <c r="Q32"/>
  <c r="Q35"/>
  <c r="T35" s="1"/>
  <c r="Q101"/>
  <c r="Q105"/>
  <c r="T105" s="1"/>
  <c r="Q108"/>
  <c r="T108" s="1"/>
  <c r="Q119"/>
  <c r="T119" s="1"/>
  <c r="Q122"/>
  <c r="Q129"/>
  <c r="T129" s="1"/>
  <c r="Q135"/>
  <c r="T135" s="1"/>
  <c r="Q138"/>
  <c r="T138" s="1"/>
  <c r="Q145"/>
  <c r="T145" s="1"/>
  <c r="Q151"/>
  <c r="T151" s="1"/>
  <c r="Q154"/>
  <c r="T154" s="1"/>
  <c r="J56"/>
  <c r="J60"/>
  <c r="J9"/>
  <c r="J10"/>
  <c r="J11"/>
  <c r="J16"/>
  <c r="Q18"/>
  <c r="T18" s="1"/>
  <c r="T20"/>
  <c r="Q21"/>
  <c r="T21" s="1"/>
  <c r="J26"/>
  <c r="J27"/>
  <c r="J32"/>
  <c r="Q34"/>
  <c r="T34" s="1"/>
  <c r="Q37"/>
  <c r="T37" s="1"/>
  <c r="Q39"/>
  <c r="T39" s="1"/>
  <c r="Q107"/>
  <c r="T107" s="1"/>
  <c r="T109"/>
  <c r="Q110"/>
  <c r="Q112"/>
  <c r="T112" s="1"/>
  <c r="Q123"/>
  <c r="T123" s="1"/>
  <c r="Q126"/>
  <c r="T126" s="1"/>
  <c r="Q128"/>
  <c r="T128" s="1"/>
  <c r="Q139"/>
  <c r="T139" s="1"/>
  <c r="Q142"/>
  <c r="T142" s="1"/>
  <c r="Q144"/>
  <c r="T144" s="1"/>
  <c r="Q155"/>
  <c r="T155" s="1"/>
  <c r="J40"/>
  <c r="J49"/>
  <c r="J58"/>
  <c r="J63"/>
  <c r="J79"/>
  <c r="J90"/>
  <c r="Q10"/>
  <c r="T10" s="1"/>
  <c r="Q13"/>
  <c r="Q15"/>
  <c r="T15" s="1"/>
  <c r="Q26"/>
  <c r="Q29"/>
  <c r="T29" s="1"/>
  <c r="J34"/>
  <c r="Q103"/>
  <c r="T103" s="1"/>
  <c r="Q115"/>
  <c r="T115" s="1"/>
  <c r="Q118"/>
  <c r="T118" s="1"/>
  <c r="Q120"/>
  <c r="T120" s="1"/>
  <c r="Q131"/>
  <c r="T131" s="1"/>
  <c r="Q134"/>
  <c r="T134" s="1"/>
  <c r="Q136"/>
  <c r="T136" s="1"/>
  <c r="Q147"/>
  <c r="T147" s="1"/>
  <c r="Q150"/>
  <c r="T150" s="1"/>
  <c r="Q152"/>
  <c r="T152" s="1"/>
  <c r="J41"/>
  <c r="J48"/>
  <c r="J97"/>
  <c r="Q9"/>
  <c r="Q11"/>
  <c r="T11" s="1"/>
  <c r="J14"/>
  <c r="Q22"/>
  <c r="T22" s="1"/>
  <c r="Q25"/>
  <c r="T25" s="1"/>
  <c r="J30"/>
  <c r="Q38"/>
  <c r="T38" s="1"/>
  <c r="T101"/>
  <c r="Q102"/>
  <c r="T102" s="1"/>
  <c r="Q111"/>
  <c r="Q114"/>
  <c r="T114" s="1"/>
  <c r="Q116"/>
  <c r="T116" s="1"/>
  <c r="Q127"/>
  <c r="T127" s="1"/>
  <c r="Q130"/>
  <c r="T130" s="1"/>
  <c r="Q132"/>
  <c r="T132" s="1"/>
  <c r="Q143"/>
  <c r="T143" s="1"/>
  <c r="Q146"/>
  <c r="T146" s="1"/>
  <c r="Q148"/>
  <c r="T148" s="1"/>
  <c r="J57"/>
  <c r="J64"/>
  <c r="J73"/>
  <c r="J80"/>
  <c r="J89"/>
  <c r="J43"/>
  <c r="J46"/>
  <c r="J51"/>
  <c r="J54"/>
  <c r="J59"/>
  <c r="J62"/>
  <c r="J67"/>
  <c r="J70"/>
  <c r="J75"/>
  <c r="J78"/>
  <c r="J83"/>
  <c r="J86"/>
  <c r="J91"/>
  <c r="J99"/>
  <c r="T122"/>
  <c r="S110"/>
  <c r="T110" s="1"/>
  <c r="S9"/>
  <c r="T9" s="1"/>
  <c r="S13"/>
  <c r="J17"/>
  <c r="J21"/>
  <c r="S24"/>
  <c r="J25"/>
  <c r="S28"/>
  <c r="J29"/>
  <c r="S32"/>
  <c r="J33"/>
  <c r="S36"/>
  <c r="J37"/>
  <c r="T36" l="1"/>
  <c r="T28"/>
  <c r="T32"/>
  <c r="T24"/>
  <c r="T26"/>
  <c r="T13"/>
  <c r="I167"/>
  <c r="I176"/>
  <c r="I177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G183"/>
  <c r="S182"/>
  <c r="S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G161"/>
  <c r="I160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Q57" l="1"/>
  <c r="J183"/>
  <c r="E176" i="23" s="1"/>
  <c r="J161" i="12"/>
  <c r="E154" i="23" s="1"/>
  <c r="E174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E175"/>
  <c r="Q157" i="12"/>
  <c r="T157" s="1"/>
  <c r="Q165"/>
  <c r="T165" s="1"/>
  <c r="Q66"/>
  <c r="Q75"/>
  <c r="Q87"/>
  <c r="Q91"/>
  <c r="E70" i="23"/>
  <c r="Q41" i="12"/>
  <c r="T41" s="1"/>
  <c r="E38" i="23"/>
  <c r="E82"/>
  <c r="E84"/>
  <c r="Q53" i="12"/>
  <c r="T53" s="1"/>
  <c r="Q56"/>
  <c r="T56" s="1"/>
  <c r="Q82"/>
  <c r="Q99"/>
  <c r="J168"/>
  <c r="E161" i="23" s="1"/>
  <c r="Q160" i="12"/>
  <c r="Q164"/>
  <c r="T164" s="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Q49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T45"/>
  <c r="T49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T57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71" l="1"/>
  <c r="T87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  <c r="E104"/>
  <c r="S111" i="12"/>
  <c r="T111" s="1"/>
</calcChain>
</file>

<file path=xl/comments1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<sst xmlns="http://schemas.openxmlformats.org/spreadsheetml/2006/main" count="18222" uniqueCount="2577">
  <si>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</si>
  <si>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</si>
  <si>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</si>
  <si>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</si>
  <si>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</si>
  <si>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</si>
  <si>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</si>
  <si>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</si>
  <si>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</si>
  <si>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</si>
  <si>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</si>
  <si>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</si>
  <si>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</si>
  <si>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</si>
  <si>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</si>
  <si>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</si>
  <si>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</si>
  <si>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</si>
  <si>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</si>
  <si>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</si>
  <si>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</si>
  <si>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</si>
  <si>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</si>
  <si>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</si>
  <si>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</si>
  <si>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</si>
  <si>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</si>
  <si>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</si>
  <si>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</si>
  <si>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</si>
  <si>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</si>
  <si>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</si>
  <si>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</si>
  <si>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</si>
  <si>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</si>
  <si>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</si>
  <si>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</si>
  <si>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</si>
  <si>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</si>
  <si>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</si>
  <si>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</si>
  <si>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</si>
  <si>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</si>
  <si>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</si>
  <si>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</si>
  <si>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</si>
  <si>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</si>
  <si>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</si>
  <si>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</si>
  <si>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</si>
  <si>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</si>
  <si>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</si>
  <si>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</si>
  <si>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</si>
  <si>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</si>
  <si>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</si>
  <si>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</si>
  <si>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</si>
  <si>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</si>
  <si>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</si>
  <si>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</si>
  <si>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</si>
  <si>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</si>
  <si>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</si>
  <si>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</si>
  <si>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</si>
  <si>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</si>
  <si>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</si>
  <si>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</si>
  <si>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</si>
  <si>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</si>
  <si>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</si>
  <si>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</si>
  <si>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</si>
  <si>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</si>
  <si>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</si>
  <si>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</si>
  <si>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</si>
  <si>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</si>
  <si>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</si>
  <si>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</si>
  <si>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</si>
  <si>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</si>
  <si>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</si>
  <si>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</si>
  <si>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</si>
  <si>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</si>
  <si>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</si>
  <si>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</si>
  <si>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</si>
  <si>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</si>
  <si>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</si>
  <si>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</si>
  <si>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</si>
  <si>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</si>
  <si>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</si>
  <si>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</si>
  <si>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</si>
  <si>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</si>
  <si>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</si>
  <si>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</si>
  <si>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</si>
  <si>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</si>
  <si>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</si>
  <si>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</si>
  <si>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</si>
  <si>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</si>
  <si>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</si>
  <si>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</si>
  <si>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</si>
  <si>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</si>
  <si>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</si>
  <si>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</si>
  <si>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</si>
  <si>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</si>
  <si>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</si>
  <si>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</si>
  <si>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</si>
  <si>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</si>
  <si>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</si>
  <si>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</si>
  <si>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</si>
  <si>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</si>
  <si>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</si>
  <si>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</si>
  <si>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</si>
  <si>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</si>
  <si>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</si>
  <si>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</si>
  <si>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</si>
  <si>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</si>
  <si>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</si>
  <si>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</si>
  <si>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</si>
  <si>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</si>
  <si>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</si>
  <si>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</si>
  <si>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</si>
  <si>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</si>
  <si>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</si>
  <si>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</si>
  <si>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</si>
  <si>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</si>
  <si>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</si>
  <si>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</si>
  <si>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</si>
  <si>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</si>
  <si>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</si>
  <si>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</si>
  <si>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</si>
  <si>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</si>
  <si>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</si>
  <si>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</si>
  <si>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</si>
  <si>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</si>
  <si>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</si>
  <si>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</si>
  <si>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</si>
  <si>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</si>
  <si>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</si>
  <si>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</si>
  <si>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</si>
  <si>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</si>
  <si>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</si>
  <si>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</si>
  <si>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</si>
  <si>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</si>
  <si>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</si>
  <si>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</si>
  <si>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</si>
  <si>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Снижение напряжения в конце ЛЭП на величину, превышающую нормально допустимое отклонение напряжения в соответствии с ГОСТ 13109-97.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</si>
  <si>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</si>
  <si>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</si>
  <si>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</si>
  <si>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</si>
  <si>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</si>
  <si>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</si>
  <si>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</si>
  <si>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</si>
  <si>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</si>
  <si>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фидер 10кВ №14 ПС "Восточная городская" 110/10кВ</t>
  </si>
  <si>
    <t>1050</t>
  </si>
  <si>
    <t>2*1000</t>
  </si>
  <si>
    <t>1162</t>
  </si>
  <si>
    <t>АС-70</t>
  </si>
  <si>
    <t>АС-95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</si>
  <si>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</si>
  <si>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</si>
  <si>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</si>
  <si>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</si>
  <si>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</si>
  <si>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</si>
  <si>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</si>
  <si>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</si>
  <si>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</si>
  <si>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</si>
  <si>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</si>
  <si>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</si>
  <si>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</si>
  <si>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</si>
  <si>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</si>
  <si>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</si>
  <si>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</si>
  <si>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</si>
  <si>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</si>
  <si>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</si>
  <si>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</si>
  <si>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</si>
  <si>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</si>
  <si>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</si>
  <si>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</si>
  <si>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</si>
  <si>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</si>
  <si>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</si>
  <si>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</si>
  <si>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</si>
  <si>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</si>
  <si>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</si>
  <si>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</si>
  <si>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</si>
  <si>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</si>
  <si>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</si>
  <si>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</si>
  <si>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</si>
  <si>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</si>
  <si>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</si>
  <si>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</si>
  <si>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</si>
  <si>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</si>
  <si>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</si>
  <si>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</si>
  <si>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</si>
  <si>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</si>
  <si>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</si>
  <si>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</si>
  <si>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</si>
  <si>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</si>
  <si>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</si>
  <si>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</si>
  <si>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</si>
  <si>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</si>
  <si>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</si>
  <si>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</si>
  <si>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</si>
  <si>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</si>
  <si>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</si>
  <si>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</si>
  <si>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</si>
  <si>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</si>
  <si>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</si>
  <si>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</si>
  <si>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</si>
  <si>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</si>
  <si>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</si>
  <si>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</si>
  <si>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</si>
  <si>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</si>
  <si>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</si>
  <si>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</si>
  <si>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</si>
  <si>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</si>
  <si>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</si>
  <si>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</si>
  <si>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</si>
  <si>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</si>
  <si>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</si>
  <si>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</si>
  <si>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</si>
  <si>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</si>
  <si>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</si>
  <si>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</si>
  <si>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</si>
  <si>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</si>
  <si>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</si>
  <si>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</si>
  <si>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</si>
  <si>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</si>
  <si>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</si>
  <si>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</si>
  <si>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</si>
  <si>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</si>
  <si>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</si>
  <si>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</si>
  <si>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</si>
  <si>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</si>
  <si>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</si>
  <si>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</si>
  <si>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</si>
  <si>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</si>
  <si>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</si>
  <si>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</si>
  <si>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</si>
  <si>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</si>
  <si>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</si>
  <si>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</si>
  <si>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</si>
  <si>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</si>
  <si>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</si>
  <si>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</si>
  <si>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</si>
  <si>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</si>
  <si>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</si>
  <si>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</si>
  <si>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</si>
  <si>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</si>
  <si>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</si>
  <si>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</si>
  <si>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</si>
  <si>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</si>
  <si>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</si>
  <si>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</si>
  <si>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</si>
  <si>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</si>
  <si>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</si>
  <si>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</si>
  <si>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</si>
  <si>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</si>
  <si>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</si>
  <si>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</si>
  <si>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</si>
  <si>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</si>
  <si>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</si>
  <si>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</si>
  <si>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</si>
  <si>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</si>
  <si>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</si>
  <si>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</si>
  <si>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</si>
  <si>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</si>
  <si>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</si>
  <si>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</si>
  <si>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</si>
  <si>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</si>
  <si>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</si>
  <si>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</si>
  <si>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</si>
  <si>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</si>
  <si>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</si>
  <si>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</si>
  <si>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</si>
  <si>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</si>
  <si>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</si>
  <si>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</si>
  <si>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</si>
  <si>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</si>
  <si>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</si>
  <si>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</si>
  <si>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</si>
  <si>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</si>
  <si>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</si>
  <si>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</si>
  <si>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</si>
  <si>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</si>
  <si>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</si>
  <si>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</si>
  <si>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</si>
  <si>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</si>
  <si>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</si>
  <si>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</si>
  <si>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</si>
  <si>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</si>
  <si>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</si>
  <si>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</si>
  <si>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</si>
  <si>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</si>
  <si>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</si>
  <si>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</si>
  <si>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</si>
  <si>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</si>
  <si>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</si>
  <si>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</si>
  <si>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</si>
  <si>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</si>
  <si>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</si>
  <si>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</si>
  <si>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</si>
  <si>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</si>
  <si>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</si>
  <si>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</si>
  <si>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</si>
  <si>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</si>
  <si>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</si>
  <si>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</si>
  <si>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</si>
  <si>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</si>
  <si>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</si>
  <si>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</si>
  <si>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</si>
  <si>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</si>
  <si>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</si>
  <si>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</si>
  <si>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</si>
  <si>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</si>
  <si>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</si>
  <si>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</si>
  <si>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</si>
  <si>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</si>
  <si>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</si>
  <si>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</si>
  <si>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</si>
  <si>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</si>
  <si>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</si>
  <si>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</si>
  <si>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</si>
  <si>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</si>
  <si>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</si>
  <si>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</si>
  <si>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</si>
  <si>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</si>
  <si>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</si>
  <si>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</si>
  <si>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</si>
  <si>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</si>
  <si>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</si>
  <si>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</si>
  <si>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</si>
  <si>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</si>
  <si>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</si>
  <si>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</si>
  <si>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</si>
  <si>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</si>
  <si>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</si>
  <si>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</si>
  <si>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</si>
  <si>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</si>
  <si>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</si>
  <si>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</si>
  <si>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</si>
  <si>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</si>
  <si>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</si>
  <si>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</si>
  <si>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96(вед)</t>
  </si>
  <si>
    <t>95(вед)</t>
  </si>
  <si>
    <t>93(вед)</t>
  </si>
  <si>
    <t>400</t>
  </si>
  <si>
    <t>250</t>
  </si>
  <si>
    <t>94(вед)</t>
  </si>
  <si>
    <t>61(вед)</t>
  </si>
  <si>
    <t>150</t>
  </si>
  <si>
    <t>44(вед)</t>
  </si>
  <si>
    <t>41а(вед)</t>
  </si>
  <si>
    <t>200</t>
  </si>
  <si>
    <t>140</t>
  </si>
  <si>
    <t>125</t>
  </si>
  <si>
    <t>с.Белоцерковка</t>
  </si>
  <si>
    <t>с.Ковалевка</t>
  </si>
  <si>
    <t>36а</t>
  </si>
  <si>
    <t>1(вед)</t>
  </si>
  <si>
    <t>п.Радужное</t>
  </si>
  <si>
    <t>с.Равнополь</t>
  </si>
  <si>
    <t>с.Константиновка</t>
  </si>
  <si>
    <t>ТП-2</t>
  </si>
  <si>
    <t>180</t>
  </si>
  <si>
    <t>300</t>
  </si>
  <si>
    <t>350</t>
  </si>
  <si>
    <t>с.Ольгино</t>
  </si>
  <si>
    <t>280</t>
  </si>
  <si>
    <t>90</t>
  </si>
  <si>
    <t>с. Екатеринославка</t>
  </si>
  <si>
    <t>9(вед)</t>
  </si>
  <si>
    <t>с.Богатырь</t>
  </si>
  <si>
    <t>с.Каратай</t>
  </si>
  <si>
    <t>с.Павловка</t>
  </si>
  <si>
    <t>315</t>
  </si>
  <si>
    <t>с.Вознесенка</t>
  </si>
  <si>
    <t>7(вед)</t>
  </si>
  <si>
    <t>с.Чистополь</t>
  </si>
  <si>
    <t>12(вед)</t>
  </si>
  <si>
    <t>170</t>
  </si>
  <si>
    <t>с.Надаровка</t>
  </si>
  <si>
    <t>190</t>
  </si>
  <si>
    <t>с.Милорадовка</t>
  </si>
  <si>
    <t>с.Галицкое</t>
  </si>
  <si>
    <t>3(вед)</t>
  </si>
  <si>
    <t>2(вед)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</si>
  <si>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</si>
  <si>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</si>
  <si>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</si>
  <si>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</si>
  <si>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</si>
  <si>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</si>
  <si>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</si>
  <si>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</si>
  <si>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</si>
  <si>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</si>
  <si>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</si>
  <si>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</si>
  <si>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</si>
  <si>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</si>
  <si>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</si>
  <si>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</si>
  <si>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</si>
  <si>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</si>
  <si>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</si>
  <si>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</si>
  <si>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</si>
  <si>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</si>
  <si>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</si>
  <si>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</si>
  <si>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</si>
  <si>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</si>
  <si>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</si>
  <si>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</si>
  <si>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</si>
  <si>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</si>
  <si>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</si>
  <si>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</si>
  <si>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</si>
  <si>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</si>
  <si>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</si>
  <si>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</si>
  <si>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</si>
  <si>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</si>
  <si>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</si>
  <si>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</si>
  <si>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</si>
  <si>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</si>
  <si>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</si>
  <si>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</si>
  <si>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</si>
  <si>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</si>
  <si>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</si>
  <si>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</si>
  <si>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</si>
  <si>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</si>
  <si>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</si>
  <si>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</si>
  <si>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</si>
  <si>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</si>
  <si>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</si>
  <si>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</si>
  <si>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</si>
  <si>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</si>
  <si>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</si>
  <si>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</si>
  <si>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</si>
  <si>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</si>
  <si>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</si>
  <si>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</si>
  <si>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</si>
  <si>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</si>
  <si>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</si>
  <si>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</si>
  <si>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</si>
  <si>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</si>
  <si>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</si>
  <si>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</si>
  <si>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</si>
  <si>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</si>
  <si>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</si>
  <si>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</si>
  <si>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</si>
  <si>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</si>
  <si>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1а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</si>
  <si>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</si>
  <si>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</si>
  <si>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</si>
  <si>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</si>
  <si>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</si>
  <si>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</si>
  <si>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</si>
  <si>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</si>
  <si>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</si>
  <si>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</si>
  <si>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</si>
  <si>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</si>
  <si>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</si>
  <si>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</si>
  <si>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с.Шокпар</t>
  </si>
  <si>
    <t>с.Жолболды</t>
  </si>
  <si>
    <t>Отгон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</si>
  <si>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</si>
  <si>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</si>
  <si>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</si>
  <si>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</si>
  <si>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</si>
  <si>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</si>
  <si>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</si>
  <si>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</si>
  <si>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</si>
  <si>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</si>
  <si>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</si>
  <si>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</si>
  <si>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</si>
  <si>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</si>
  <si>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</si>
  <si>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</si>
  <si>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</si>
  <si>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</si>
  <si>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</si>
  <si>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</si>
  <si>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</si>
  <si>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</si>
  <si>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</si>
  <si>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</si>
  <si>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</si>
  <si>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</si>
  <si>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</si>
  <si>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</si>
  <si>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</si>
  <si>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</si>
  <si>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</si>
  <si>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</si>
  <si>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</si>
  <si>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</si>
  <si>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</si>
  <si>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</si>
  <si>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</si>
  <si>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</si>
  <si>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</si>
  <si>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</si>
  <si>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</si>
  <si>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</si>
  <si>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</si>
  <si>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</si>
  <si>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</si>
  <si>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</si>
  <si>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</si>
  <si>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</si>
  <si>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</si>
  <si>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</si>
  <si>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</si>
  <si>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</si>
  <si>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</si>
  <si>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</si>
  <si>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</si>
  <si>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</si>
  <si>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</si>
  <si>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КТП-32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</si>
  <si>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</si>
  <si>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</si>
  <si>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</si>
  <si>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</si>
  <si>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</si>
  <si>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</si>
  <si>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</si>
  <si>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</si>
  <si>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</si>
  <si>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</si>
  <si>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</si>
  <si>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</si>
  <si>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</si>
  <si>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</si>
  <si>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</si>
  <si>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</si>
  <si>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</si>
  <si>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</si>
  <si>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</si>
  <si>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</si>
  <si>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</si>
  <si>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</si>
  <si>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</si>
  <si>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</si>
  <si>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</si>
  <si>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</si>
  <si>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</si>
  <si>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</si>
  <si>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</si>
  <si>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</si>
  <si>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</si>
  <si>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</si>
  <si>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</si>
  <si>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</si>
  <si>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</si>
  <si>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</si>
  <si>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</si>
  <si>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</si>
  <si>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</si>
  <si>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</si>
  <si>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</si>
  <si>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</si>
  <si>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</si>
  <si>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</si>
  <si>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</si>
  <si>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</si>
  <si>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</si>
  <si>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</si>
  <si>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</si>
  <si>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</si>
  <si>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</si>
  <si>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</si>
  <si>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</si>
  <si>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</si>
  <si>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</si>
  <si>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</si>
  <si>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</si>
  <si>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</si>
  <si>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</si>
  <si>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</si>
  <si>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</si>
  <si>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</si>
  <si>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</si>
  <si>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</si>
  <si>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</si>
  <si>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</si>
  <si>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</si>
  <si>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</si>
  <si>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</si>
  <si>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</si>
  <si>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</si>
  <si>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</si>
  <si>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</si>
  <si>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</si>
  <si>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</si>
  <si>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</si>
  <si>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</si>
  <si>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</si>
  <si>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</si>
  <si>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</si>
  <si>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</si>
  <si>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</si>
  <si>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</si>
  <si>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</si>
  <si>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</si>
  <si>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</si>
  <si>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</si>
  <si>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</si>
  <si>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</si>
  <si>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</si>
  <si>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</si>
  <si>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</si>
  <si>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</si>
  <si>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</si>
  <si>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</si>
  <si>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</si>
  <si>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</si>
  <si>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</si>
  <si>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</si>
  <si>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</si>
  <si>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</si>
  <si>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</si>
  <si>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</si>
  <si>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</si>
  <si>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</si>
  <si>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</si>
  <si>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</si>
  <si>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</si>
  <si>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</si>
  <si>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</si>
  <si>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</si>
  <si>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</si>
  <si>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</si>
  <si>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</si>
  <si>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</si>
  <si>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</si>
  <si>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</si>
  <si>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</si>
  <si>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</si>
  <si>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</si>
  <si>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</si>
  <si>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</si>
  <si>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</si>
  <si>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</si>
  <si>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</si>
  <si>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</si>
  <si>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</si>
  <si>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</si>
  <si>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</si>
  <si>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</si>
  <si>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</si>
  <si>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</si>
  <si>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</si>
  <si>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</si>
  <si>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</si>
  <si>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</si>
  <si>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</si>
  <si>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</si>
  <si>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</si>
  <si>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</si>
  <si>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</si>
  <si>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</si>
  <si>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</si>
  <si>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</si>
  <si>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</si>
  <si>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</si>
  <si>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</si>
  <si>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</si>
  <si>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</si>
  <si>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</si>
  <si>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</si>
  <si>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</si>
  <si>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</si>
  <si>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</si>
  <si>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</si>
  <si>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</si>
  <si>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</si>
  <si>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</si>
  <si>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</si>
  <si>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</si>
  <si>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</si>
  <si>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</si>
  <si>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</si>
  <si>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</si>
  <si>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</si>
  <si>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</si>
  <si>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</si>
  <si>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</si>
  <si>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</si>
  <si>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</si>
  <si>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</si>
  <si>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</si>
  <si>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</si>
  <si>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</si>
  <si>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</si>
  <si>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</si>
  <si>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</si>
  <si>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</si>
  <si>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</si>
  <si>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</si>
  <si>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</si>
  <si>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</si>
  <si>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</si>
  <si>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</si>
  <si>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</si>
  <si>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</si>
  <si>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</si>
  <si>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</si>
  <si>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</si>
  <si>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</si>
  <si>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</si>
  <si>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</si>
  <si>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</si>
  <si>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</si>
  <si>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</si>
  <si>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</si>
  <si>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</si>
  <si>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</si>
  <si>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</si>
  <si>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</si>
  <si>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</si>
  <si>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151х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</si>
  <si>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</si>
  <si>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</si>
  <si>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</si>
  <si>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</si>
  <si>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</si>
  <si>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</si>
  <si>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</si>
  <si>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</si>
  <si>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</si>
  <si>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</si>
  <si>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</si>
  <si>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</si>
  <si>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</si>
  <si>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</si>
  <si>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</si>
  <si>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</si>
  <si>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</si>
  <si>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</si>
  <si>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</si>
  <si>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</si>
  <si>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</si>
  <si>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</si>
  <si>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</si>
  <si>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</si>
  <si>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</si>
  <si>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</si>
  <si>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</si>
  <si>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</si>
  <si>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</si>
  <si>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</si>
  <si>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</si>
  <si>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</si>
  <si>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</si>
  <si>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</si>
  <si>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</si>
  <si>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</si>
  <si>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</si>
  <si>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</si>
  <si>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119</t>
  </si>
  <si>
    <t>с. Жамбыл</t>
  </si>
  <si>
    <t>с. Акку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</si>
  <si>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</si>
  <si>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</si>
  <si>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</si>
  <si>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</si>
  <si>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</si>
  <si>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</si>
  <si>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</si>
  <si>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</si>
  <si>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</si>
  <si>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</si>
  <si>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</si>
  <si>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108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</si>
  <si>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</si>
  <si>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</si>
  <si>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</si>
  <si>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</si>
  <si>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</si>
  <si>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</si>
  <si>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</si>
  <si>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</si>
  <si>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</si>
  <si>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</si>
  <si>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</si>
  <si>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</si>
  <si>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</si>
  <si>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</si>
  <si>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</si>
  <si>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</si>
  <si>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</si>
  <si>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</si>
  <si>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</si>
  <si>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</si>
  <si>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</si>
  <si>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</si>
  <si>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</si>
  <si>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</si>
  <si>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</si>
  <si>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</si>
  <si>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</si>
  <si>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</si>
  <si>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</si>
  <si>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</si>
  <si>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</si>
  <si>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</si>
  <si>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</si>
  <si>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</si>
  <si>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</si>
  <si>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</si>
  <si>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</si>
  <si>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</si>
  <si>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</si>
  <si>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</si>
  <si>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</si>
  <si>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</si>
  <si>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</si>
  <si>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</si>
  <si>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</si>
  <si>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</si>
  <si>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</si>
  <si>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</si>
  <si>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</si>
  <si>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</si>
  <si>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</si>
  <si>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</si>
  <si>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</si>
  <si>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</si>
  <si>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</si>
  <si>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</si>
  <si>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</si>
  <si>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</si>
  <si>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</si>
  <si>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</si>
  <si>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ПС-35/10кВ Моисеевка (снижение напряжения в конце ЛЭП на величину, превышающую нормально допустимое отклонение напряжения в соответствии с ГОСТ 13109-97.)</t>
  </si>
  <si>
    <t xml:space="preserve">Установка возобновляемых источников
электроэнергии (ВИЭ). </t>
  </si>
  <si>
    <t>Инвестиции Республики Казахстан</t>
  </si>
  <si>
    <t>ПС-35/10кВ Бобровка (снижение напряжения в конце ЛЭП на величину, превышающую нормально допустимое отклонение напряжения в соответствии с ГОСТ 13109-97.)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</si>
  <si>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</si>
  <si>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</si>
  <si>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</si>
  <si>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</si>
  <si>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</si>
  <si>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</si>
  <si>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</si>
  <si>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</si>
  <si>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</si>
  <si>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</si>
  <si>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</si>
  <si>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</si>
  <si>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</si>
  <si>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</si>
  <si>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</si>
  <si>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</si>
  <si>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</si>
  <si>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</si>
  <si>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</si>
  <si>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</si>
  <si>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</si>
  <si>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</si>
  <si>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</si>
  <si>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</si>
  <si>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</si>
  <si>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</si>
  <si>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</si>
  <si>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</si>
  <si>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</si>
  <si>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</si>
  <si>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</si>
  <si>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</si>
  <si>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</si>
  <si>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</si>
  <si>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</si>
  <si>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</si>
  <si>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</si>
  <si>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</si>
  <si>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</si>
  <si>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</si>
  <si>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</si>
  <si>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</si>
  <si>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</si>
  <si>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</si>
  <si>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</si>
  <si>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</si>
  <si>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</si>
  <si>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</si>
  <si>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</si>
  <si>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</si>
  <si>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</si>
  <si>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147+211</t>
  </si>
  <si>
    <t>220х</t>
  </si>
  <si>
    <t>ПС-220/35/10 кВ Калкаман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</si>
  <si>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</si>
  <si>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</si>
  <si>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</si>
  <si>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</si>
  <si>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</si>
  <si>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</si>
  <si>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</si>
  <si>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</si>
  <si>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</si>
  <si>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</si>
  <si>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</si>
  <si>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</si>
  <si>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</si>
  <si>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</si>
  <si>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</si>
  <si>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</si>
  <si>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</si>
  <si>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</si>
  <si>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</si>
  <si>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</si>
  <si>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</si>
  <si>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</si>
  <si>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</si>
  <si>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</si>
  <si>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</si>
  <si>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</si>
  <si>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</si>
  <si>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</si>
  <si>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</si>
  <si>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</si>
  <si>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</si>
  <si>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</si>
  <si>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</si>
  <si>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</si>
  <si>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</si>
  <si>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</si>
  <si>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</si>
  <si>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</si>
  <si>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</si>
  <si>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</si>
  <si>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</si>
  <si>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</si>
  <si>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</si>
  <si>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</si>
  <si>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</si>
  <si>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</si>
  <si>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</si>
  <si>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</si>
  <si>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</si>
  <si>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</si>
  <si>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</si>
  <si>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</si>
  <si>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</si>
  <si>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</si>
  <si>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</si>
  <si>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</si>
  <si>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</si>
  <si>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</si>
  <si>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</si>
  <si>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</si>
  <si>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</si>
  <si>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</si>
  <si>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</si>
  <si>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</si>
  <si>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</si>
  <si>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</si>
  <si>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</si>
  <si>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</si>
  <si>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</si>
  <si>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</si>
  <si>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</si>
  <si>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</si>
  <si>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</si>
  <si>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</si>
  <si>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</si>
  <si>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</si>
  <si>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</si>
  <si>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</si>
  <si>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</si>
  <si>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</si>
  <si>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</si>
  <si>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</si>
  <si>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</si>
  <si>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</si>
  <si>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</si>
  <si>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</si>
  <si>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</si>
  <si>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</si>
  <si>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</si>
  <si>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ПС-35/10 кВ Акшиман</t>
  </si>
  <si>
    <t>с. Лозовое</t>
  </si>
  <si>
    <t>10+7,5</t>
  </si>
  <si>
    <t>2024-2025гг.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</si>
  <si>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</si>
  <si>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</si>
  <si>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</si>
  <si>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</si>
  <si>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</si>
  <si>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</si>
  <si>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</si>
  <si>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</si>
  <si>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</si>
  <si>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</si>
  <si>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</si>
  <si>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</si>
  <si>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</si>
  <si>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</si>
  <si>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</si>
  <si>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</si>
  <si>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</si>
  <si>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</si>
  <si>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</si>
  <si>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</si>
  <si>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</si>
  <si>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</si>
  <si>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</si>
  <si>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</si>
  <si>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</si>
  <si>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</si>
  <si>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</si>
  <si>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</si>
  <si>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</si>
  <si>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</si>
  <si>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</si>
  <si>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</si>
  <si>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</si>
  <si>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</si>
  <si>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</si>
  <si>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</si>
  <si>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</si>
  <si>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</si>
  <si>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</si>
  <si>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</si>
  <si>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</si>
  <si>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</si>
  <si>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</si>
  <si>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</si>
  <si>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</si>
  <si>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</si>
  <si>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</si>
  <si>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</si>
  <si>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</si>
  <si>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</si>
  <si>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</si>
  <si>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</si>
  <si>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</si>
  <si>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</si>
  <si>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</si>
  <si>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</si>
  <si>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</si>
  <si>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</si>
  <si>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</si>
  <si>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</si>
  <si>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</si>
  <si>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</si>
  <si>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</si>
  <si>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</si>
  <si>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</si>
  <si>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</si>
  <si>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</si>
  <si>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</si>
  <si>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</si>
  <si>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</si>
  <si>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</si>
  <si>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</si>
  <si>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</si>
  <si>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</si>
  <si>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</si>
  <si>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</si>
  <si>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</si>
  <si>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</si>
  <si>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</si>
  <si>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</si>
  <si>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</si>
  <si>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</si>
  <si>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</si>
  <si>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</si>
  <si>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</si>
  <si>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</si>
  <si>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</si>
  <si>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</si>
  <si>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</si>
  <si>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</si>
  <si>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</si>
  <si>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</si>
  <si>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</si>
  <si>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</si>
  <si>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</si>
  <si>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</si>
  <si>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</si>
  <si>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</si>
  <si>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</si>
  <si>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</si>
  <si>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</si>
  <si>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</si>
  <si>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</si>
  <si>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</si>
  <si>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</si>
  <si>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</si>
  <si>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</si>
  <si>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</si>
  <si>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</si>
  <si>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</si>
  <si>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</si>
  <si>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</si>
  <si>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</si>
  <si>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</si>
  <si>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</si>
  <si>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</si>
  <si>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</si>
  <si>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</si>
  <si>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</si>
  <si>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</si>
  <si>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</si>
  <si>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</si>
  <si>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</si>
  <si>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</si>
  <si>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</si>
  <si>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</si>
  <si>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</si>
  <si>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</si>
  <si>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</si>
  <si>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</si>
  <si>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</si>
  <si>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</si>
  <si>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</si>
  <si>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</si>
  <si>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</si>
  <si>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</si>
  <si>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</si>
  <si>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</si>
  <si>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</si>
  <si>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</si>
  <si>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</si>
  <si>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</si>
  <si>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</si>
  <si>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</si>
  <si>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</si>
  <si>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</si>
  <si>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</si>
  <si>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</si>
  <si>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</si>
  <si>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</si>
  <si>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</si>
  <si>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</si>
  <si>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</si>
  <si>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</si>
  <si>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</si>
  <si>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</si>
  <si>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</si>
  <si>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</si>
  <si>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</si>
  <si>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</si>
  <si>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</si>
  <si>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</si>
  <si>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</si>
  <si>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</si>
  <si>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</si>
  <si>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</si>
  <si>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</si>
  <si>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</si>
  <si>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</si>
  <si>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</si>
  <si>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</si>
  <si>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</si>
  <si>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</si>
  <si>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</si>
  <si>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</si>
  <si>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</si>
  <si>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</si>
  <si>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</si>
  <si>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</si>
  <si>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</si>
  <si>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</si>
  <si>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</si>
  <si>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</si>
  <si>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</si>
  <si>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</si>
  <si>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</si>
  <si>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</si>
  <si>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</si>
  <si>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</si>
  <si>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</si>
  <si>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</si>
  <si>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</si>
  <si>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</si>
  <si>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</si>
  <si>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</si>
  <si>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</si>
  <si>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</si>
  <si>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</si>
  <si>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</si>
  <si>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</si>
  <si>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</si>
  <si>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</si>
  <si>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</si>
  <si>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</si>
  <si>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</si>
  <si>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</si>
  <si>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</si>
  <si>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</si>
  <si>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</si>
  <si>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</si>
  <si>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</si>
  <si>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</si>
  <si>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</si>
  <si>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</si>
  <si>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</si>
  <si>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</si>
  <si>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</si>
  <si>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</si>
  <si>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</si>
  <si>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</si>
  <si>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</si>
  <si>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</si>
  <si>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</si>
  <si>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</si>
  <si>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</si>
  <si>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</si>
  <si>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</si>
  <si>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</si>
  <si>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</si>
  <si>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</si>
  <si>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</si>
  <si>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</si>
  <si>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</si>
  <si>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</si>
  <si>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</si>
  <si>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</si>
  <si>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</si>
  <si>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</si>
  <si>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</si>
  <si>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</si>
  <si>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</si>
  <si>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</si>
  <si>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</si>
  <si>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</si>
  <si>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</si>
  <si>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</si>
  <si>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</si>
  <si>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</si>
  <si>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</si>
  <si>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</si>
  <si>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</si>
  <si>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</si>
  <si>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</si>
  <si>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</si>
  <si>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</si>
  <si>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</si>
  <si>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</si>
  <si>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</si>
  <si>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</si>
  <si>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</si>
  <si>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</si>
  <si>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</si>
  <si>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</si>
  <si>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</si>
  <si>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</si>
  <si>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</si>
  <si>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</si>
  <si>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</si>
  <si>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</si>
  <si>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</si>
  <si>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</si>
  <si>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</si>
  <si>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</si>
  <si>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</si>
  <si>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</si>
  <si>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</si>
  <si>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</si>
  <si>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</si>
  <si>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</si>
  <si>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</si>
  <si>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</si>
  <si>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</si>
  <si>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</si>
  <si>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</si>
  <si>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</si>
  <si>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</si>
  <si>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</si>
  <si>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</si>
  <si>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</si>
  <si>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</si>
  <si>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</si>
  <si>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</si>
  <si>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</si>
  <si>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</si>
  <si>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</si>
  <si>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</si>
  <si>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</si>
  <si>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</si>
  <si>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</si>
  <si>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</si>
  <si>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</si>
  <si>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</si>
  <si>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</si>
  <si>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</si>
  <si>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</si>
  <si>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</si>
  <si>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</si>
  <si>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</si>
  <si>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</si>
  <si>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</si>
  <si>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</si>
  <si>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</si>
  <si>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</si>
  <si>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</si>
  <si>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</si>
  <si>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</si>
  <si>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</si>
  <si>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</si>
  <si>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</si>
  <si>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</si>
  <si>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</si>
  <si>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</si>
  <si>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</si>
  <si>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</si>
  <si>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</si>
  <si>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</si>
  <si>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</si>
  <si>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</si>
  <si>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</si>
  <si>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</si>
  <si>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</si>
  <si>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</si>
  <si>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</si>
  <si>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</si>
  <si>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</si>
  <si>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</si>
  <si>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</si>
  <si>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</si>
  <si>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</si>
  <si>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</si>
  <si>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</si>
  <si>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</si>
  <si>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</si>
  <si>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</si>
  <si>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</si>
  <si>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</si>
  <si>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</si>
  <si>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</si>
  <si>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</si>
  <si>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</si>
  <si>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</si>
  <si>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</si>
  <si>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</si>
  <si>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</si>
  <si>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</si>
  <si>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</si>
  <si>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</si>
  <si>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</si>
  <si>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</si>
  <si>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</si>
  <si>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</si>
  <si>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</si>
  <si>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</si>
  <si>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</si>
  <si>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</si>
  <si>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</si>
  <si>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</si>
  <si>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</si>
  <si>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</si>
  <si>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</si>
  <si>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</si>
  <si>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</si>
  <si>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</si>
  <si>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</si>
  <si>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</si>
  <si>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</si>
  <si>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</si>
  <si>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</si>
  <si>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</si>
  <si>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</si>
  <si>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</si>
  <si>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</si>
  <si>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</si>
  <si>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</si>
  <si>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</si>
  <si>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</si>
  <si>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</si>
  <si>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</si>
  <si>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</si>
  <si>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</si>
  <si>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</si>
  <si>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</si>
  <si>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</si>
  <si>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</si>
  <si>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</si>
  <si>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</si>
  <si>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</si>
  <si>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</si>
  <si>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</si>
  <si>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</si>
  <si>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</si>
  <si>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</si>
  <si>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</si>
  <si>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</si>
  <si>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</si>
  <si>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</si>
  <si>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</si>
  <si>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</si>
  <si>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</si>
  <si>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</si>
  <si>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</si>
  <si>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</si>
  <si>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</si>
  <si>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</si>
  <si>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</si>
  <si>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</si>
  <si>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</si>
  <si>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</si>
  <si>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</si>
  <si>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</si>
  <si>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</si>
  <si>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</si>
  <si>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</si>
  <si>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</si>
  <si>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</si>
  <si>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</si>
  <si>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</si>
  <si>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</si>
  <si>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</si>
  <si>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</si>
  <si>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</si>
  <si>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</si>
  <si>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</si>
  <si>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</si>
  <si>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</si>
  <si>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</si>
  <si>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</si>
  <si>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</si>
  <si>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</si>
  <si>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</si>
  <si>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</si>
  <si>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</si>
  <si>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</si>
  <si>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</si>
  <si>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</si>
  <si>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</si>
  <si>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</si>
  <si>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</si>
  <si>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</si>
  <si>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</si>
  <si>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</si>
  <si>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</si>
  <si>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</si>
  <si>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</si>
  <si>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</si>
  <si>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</si>
  <si>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</si>
  <si>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</si>
  <si>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</si>
  <si>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</si>
  <si>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</si>
  <si>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</si>
  <si>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</si>
  <si>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</si>
  <si>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</si>
  <si>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</si>
  <si>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</si>
  <si>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</si>
  <si>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</si>
  <si>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</si>
  <si>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</si>
  <si>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</si>
  <si>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</si>
  <si>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</si>
  <si>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</si>
  <si>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</si>
  <si>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</si>
  <si>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</si>
  <si>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</si>
  <si>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</si>
  <si>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</si>
  <si>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</si>
  <si>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</si>
  <si>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</si>
  <si>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</si>
  <si>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</si>
  <si>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</si>
  <si>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</si>
  <si>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</si>
  <si>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</si>
  <si>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</si>
  <si>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</si>
  <si>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</si>
  <si>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</si>
  <si>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</si>
  <si>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</si>
  <si>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</si>
  <si>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</si>
  <si>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</si>
  <si>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</si>
  <si>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</si>
  <si>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</si>
  <si>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</si>
  <si>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</si>
  <si>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</si>
  <si>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</si>
  <si>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</si>
  <si>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</si>
  <si>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</si>
  <si>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>ограничения по проводу в пролёте опор 7-21;45-73.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</si>
  <si>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</si>
  <si>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</si>
  <si>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</si>
  <si>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</si>
  <si>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</si>
  <si>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</si>
  <si>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</si>
  <si>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</si>
  <si>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</si>
  <si>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ограничения по проводу в пролёте опор 1-19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</si>
  <si>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</si>
  <si>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</si>
  <si>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</si>
  <si>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</si>
  <si>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</si>
  <si>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</si>
  <si>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</si>
  <si>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</si>
  <si>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</si>
  <si>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</si>
  <si>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</si>
  <si>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</si>
  <si>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</si>
  <si>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</si>
  <si>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</si>
  <si>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АС-50/АС-35/ПС-25</t>
  </si>
  <si>
    <t>ф9 Щербакты-II</t>
  </si>
  <si>
    <t>ф14 Щербакты-II</t>
  </si>
  <si>
    <t xml:space="preserve">ф3 ПС Черное </t>
  </si>
  <si>
    <t>АС-265</t>
  </si>
  <si>
    <t xml:space="preserve">ф5 ПС Черное </t>
  </si>
  <si>
    <t>ограничения по проводу в пролёте опор 47-47/17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</si>
  <si>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</si>
  <si>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</si>
  <si>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</si>
  <si>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</si>
  <si>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</si>
  <si>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</si>
  <si>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</si>
  <si>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</si>
  <si>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</si>
  <si>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</si>
  <si>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</si>
  <si>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</si>
  <si>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</si>
  <si>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</si>
  <si>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</si>
  <si>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</si>
  <si>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</si>
  <si>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</si>
  <si>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</si>
  <si>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>ограничения по проводу в пролёте опор 100-184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</si>
  <si>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</si>
  <si>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</si>
  <si>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</si>
  <si>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</si>
  <si>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</si>
  <si>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</si>
  <si>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</si>
  <si>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</si>
  <si>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</si>
  <si>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ограничения по проводу в пролете опор 7-21,51-63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</si>
  <si>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</si>
  <si>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</si>
  <si>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</si>
  <si>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</si>
  <si>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</si>
  <si>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</si>
  <si>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</si>
  <si>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</si>
  <si>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</si>
  <si>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</si>
  <si>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</si>
  <si>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</si>
  <si>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</si>
  <si>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</si>
  <si>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</si>
  <si>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</si>
  <si>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</si>
  <si>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</si>
  <si>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</si>
  <si>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</si>
  <si>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</si>
  <si>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</si>
  <si>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</si>
  <si>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</si>
  <si>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</si>
  <si>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</si>
  <si>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</si>
  <si>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</si>
  <si>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</si>
  <si>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</si>
  <si>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</si>
  <si>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</si>
  <si>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</si>
  <si>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</si>
  <si>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</si>
  <si>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</si>
  <si>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</si>
  <si>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</si>
  <si>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</si>
  <si>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</si>
  <si>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</si>
  <si>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</si>
  <si>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</si>
  <si>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</si>
  <si>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</si>
  <si>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</si>
  <si>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</si>
  <si>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</si>
  <si>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</si>
  <si>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</si>
  <si>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</si>
  <si>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</si>
  <si>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</si>
  <si>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</si>
  <si>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</si>
  <si>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</si>
  <si>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</si>
  <si>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</si>
  <si>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</si>
  <si>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</si>
  <si>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</si>
  <si>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</si>
  <si>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</si>
  <si>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</si>
  <si>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</si>
  <si>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</si>
  <si>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</si>
  <si>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</si>
  <si>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</si>
  <si>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</si>
  <si>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</si>
  <si>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</si>
  <si>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</si>
  <si>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</si>
  <si>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</si>
  <si>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</si>
  <si>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</si>
  <si>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</si>
  <si>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</si>
  <si>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</si>
  <si>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</si>
  <si>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</si>
  <si>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</si>
  <si>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</si>
  <si>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</si>
  <si>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</si>
  <si>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</si>
  <si>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</si>
  <si>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</si>
  <si>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</si>
  <si>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</si>
  <si>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</si>
  <si>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</si>
  <si>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</si>
  <si>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</si>
  <si>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</si>
  <si>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</si>
  <si>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</si>
  <si>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</si>
  <si>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</si>
  <si>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</si>
  <si>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</si>
  <si>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</si>
  <si>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</si>
  <si>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</si>
  <si>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</si>
  <si>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</si>
  <si>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</si>
  <si>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</si>
  <si>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</si>
  <si>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</si>
  <si>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</si>
  <si>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</si>
  <si>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</si>
  <si>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</si>
  <si>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</si>
  <si>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</si>
  <si>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</si>
  <si>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</si>
  <si>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</si>
  <si>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</si>
  <si>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</si>
  <si>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</si>
  <si>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</si>
  <si>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</si>
  <si>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</si>
  <si>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</si>
  <si>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</si>
  <si>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</si>
  <si>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</si>
  <si>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</si>
  <si>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</si>
  <si>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</si>
  <si>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</si>
  <si>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</si>
  <si>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</si>
  <si>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</si>
  <si>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</si>
  <si>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</si>
  <si>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</si>
  <si>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</si>
  <si>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</si>
  <si>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</si>
  <si>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</si>
  <si>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</si>
  <si>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</si>
  <si>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</si>
  <si>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</si>
  <si>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</si>
  <si>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</si>
  <si>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</si>
  <si>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</si>
  <si>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</si>
  <si>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</si>
  <si>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</si>
  <si>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</si>
  <si>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</si>
  <si>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</si>
  <si>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</si>
  <si>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</si>
  <si>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</si>
  <si>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</si>
  <si>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</si>
  <si>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</si>
  <si>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</si>
  <si>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</si>
  <si>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</si>
  <si>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</si>
  <si>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</si>
  <si>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</si>
  <si>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</si>
  <si>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</si>
  <si>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</si>
  <si>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</si>
  <si>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</si>
  <si>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</si>
  <si>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</si>
  <si>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</si>
  <si>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</si>
  <si>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</si>
  <si>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</si>
  <si>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</si>
  <si>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</si>
  <si>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</si>
  <si>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</si>
  <si>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</si>
  <si>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</si>
  <si>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</si>
  <si>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</si>
  <si>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</si>
  <si>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</si>
  <si>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</si>
  <si>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</si>
  <si>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</si>
  <si>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</si>
  <si>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</si>
  <si>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</si>
  <si>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</si>
  <si>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</si>
  <si>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</si>
  <si>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</si>
  <si>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</si>
  <si>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</si>
  <si>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</si>
  <si>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</si>
  <si>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</si>
  <si>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</si>
  <si>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</si>
  <si>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</si>
  <si>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</si>
  <si>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</si>
  <si>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</si>
  <si>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</si>
  <si>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</si>
  <si>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</si>
  <si>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</si>
  <si>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</si>
  <si>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</si>
  <si>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</si>
  <si>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</si>
  <si>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</si>
  <si>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</si>
  <si>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</si>
  <si>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</si>
  <si>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</si>
  <si>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</si>
  <si>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</si>
  <si>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</si>
  <si>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</si>
  <si>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</si>
  <si>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</si>
  <si>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</si>
  <si>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</si>
  <si>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</si>
  <si>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</si>
  <si>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</si>
  <si>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</si>
  <si>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</si>
  <si>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</si>
  <si>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</si>
  <si>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</si>
  <si>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</si>
  <si>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</si>
  <si>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</si>
  <si>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</si>
  <si>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</si>
  <si>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</si>
  <si>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</si>
  <si>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</si>
  <si>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</si>
  <si>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</si>
  <si>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</si>
  <si>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</si>
  <si>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</si>
  <si>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</si>
  <si>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</si>
  <si>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</si>
  <si>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</si>
  <si>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</si>
  <si>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</si>
  <si>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</si>
  <si>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</si>
  <si>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</si>
  <si>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</si>
  <si>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</si>
  <si>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</si>
  <si>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</si>
  <si>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</si>
  <si>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</si>
  <si>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</si>
  <si>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</si>
  <si>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</si>
  <si>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</si>
  <si>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</si>
  <si>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</si>
  <si>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</si>
  <si>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</si>
  <si>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</si>
  <si>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</si>
  <si>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</si>
  <si>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</si>
  <si>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</si>
  <si>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</si>
  <si>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</si>
  <si>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</si>
  <si>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</si>
  <si>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</si>
  <si>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</si>
  <si>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</si>
  <si>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</si>
  <si>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</si>
  <si>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</si>
  <si>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</si>
  <si>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</si>
  <si>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</si>
  <si>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</si>
  <si>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</si>
  <si>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</si>
  <si>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</si>
  <si>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</si>
  <si>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</si>
  <si>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</si>
  <si>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</si>
  <si>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</si>
  <si>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</si>
  <si>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</si>
  <si>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</si>
  <si>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</si>
  <si>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</si>
  <si>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</si>
  <si>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</si>
  <si>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</si>
  <si>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</si>
  <si>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</si>
  <si>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</si>
  <si>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</si>
  <si>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</si>
  <si>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</si>
  <si>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</si>
  <si>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</si>
  <si>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</si>
  <si>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</si>
  <si>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</si>
  <si>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</si>
  <si>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</si>
  <si>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</si>
  <si>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</si>
  <si>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</si>
  <si>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</si>
  <si>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</si>
  <si>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</si>
  <si>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</si>
  <si>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</si>
  <si>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</si>
  <si>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</si>
  <si>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</si>
  <si>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</si>
  <si>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</si>
  <si>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</si>
  <si>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</si>
  <si>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</si>
  <si>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</si>
  <si>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</si>
  <si>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</si>
  <si>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</si>
  <si>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</si>
  <si>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</si>
  <si>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</si>
  <si>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</si>
  <si>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</si>
  <si>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</si>
  <si>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</si>
  <si>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</si>
  <si>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</si>
  <si>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</si>
  <si>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</si>
  <si>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</si>
  <si>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</si>
  <si>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</si>
  <si>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</si>
  <si>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</si>
  <si>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</si>
  <si>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</si>
  <si>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</si>
  <si>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</si>
  <si>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</si>
  <si>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</si>
  <si>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</si>
  <si>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</si>
  <si>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</si>
  <si>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</si>
  <si>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</si>
  <si>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</si>
  <si>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</si>
  <si>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</si>
  <si>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</si>
  <si>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</si>
  <si>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</si>
  <si>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</si>
  <si>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</si>
  <si>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</si>
  <si>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</si>
  <si>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</si>
  <si>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</si>
  <si>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</si>
  <si>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</si>
  <si>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</si>
  <si>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</si>
  <si>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</si>
  <si>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</si>
  <si>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</si>
  <si>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</si>
  <si>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</si>
  <si>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</si>
  <si>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</si>
  <si>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</si>
  <si>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</si>
  <si>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</si>
  <si>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</si>
  <si>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</si>
  <si>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</si>
  <si>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</si>
  <si>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</si>
  <si>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</si>
  <si>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</si>
  <si>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</si>
  <si>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</si>
  <si>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</si>
  <si>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</si>
  <si>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</si>
  <si>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</si>
  <si>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</si>
  <si>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</si>
  <si>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</si>
  <si>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</si>
  <si>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</si>
  <si>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</si>
  <si>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</si>
  <si>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</si>
  <si>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</si>
  <si>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</si>
  <si>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</si>
  <si>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</si>
  <si>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</si>
  <si>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</si>
  <si>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</si>
  <si>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</si>
  <si>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</si>
  <si>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</si>
  <si>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</si>
  <si>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</si>
  <si>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</si>
  <si>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</si>
  <si>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</si>
  <si>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</si>
  <si>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</si>
  <si>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</si>
  <si>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</si>
  <si>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</si>
  <si>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</si>
  <si>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</si>
  <si>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</si>
  <si>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</si>
  <si>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</si>
  <si>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</si>
  <si>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</si>
  <si>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</si>
  <si>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</si>
  <si>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</si>
  <si>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</si>
  <si>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</si>
  <si>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</si>
  <si>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</si>
  <si>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</si>
  <si>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</si>
  <si>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</si>
  <si>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</si>
  <si>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</si>
  <si>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</si>
  <si>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</si>
  <si>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</si>
  <si>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</si>
  <si>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</si>
  <si>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</si>
  <si>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</si>
  <si>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</si>
  <si>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</si>
  <si>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</si>
  <si>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</si>
  <si>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</si>
  <si>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</si>
  <si>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</si>
  <si>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</si>
  <si>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</si>
  <si>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</si>
  <si>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</si>
  <si>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</si>
  <si>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</si>
  <si>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</si>
  <si>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</si>
  <si>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</si>
  <si>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</si>
  <si>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</si>
  <si>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</si>
  <si>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</si>
  <si>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</si>
  <si>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</si>
  <si>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</si>
  <si>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</si>
  <si>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</si>
  <si>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</si>
  <si>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</si>
  <si>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</si>
  <si>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</si>
  <si>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</si>
  <si>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</si>
  <si>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</si>
  <si>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</si>
  <si>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</si>
  <si>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</si>
  <si>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</si>
  <si>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</si>
  <si>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</si>
  <si>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</si>
  <si>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</si>
  <si>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</si>
  <si>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</si>
  <si>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</si>
  <si>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</si>
  <si>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</si>
  <si>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</si>
  <si>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</si>
  <si>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</si>
  <si>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</si>
  <si>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</si>
  <si>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</si>
  <si>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</si>
  <si>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</si>
  <si>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</si>
  <si>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</si>
  <si>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</si>
  <si>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</si>
  <si>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</si>
  <si>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</si>
  <si>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</si>
  <si>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</si>
  <si>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</si>
  <si>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</si>
  <si>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</si>
  <si>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</si>
  <si>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</si>
  <si>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</si>
  <si>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</si>
  <si>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</si>
  <si>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</si>
  <si>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</si>
  <si>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</si>
  <si>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</si>
  <si>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</si>
  <si>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</si>
  <si>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</si>
  <si>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</si>
  <si>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</si>
  <si>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</si>
  <si>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</si>
  <si>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</si>
  <si>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</si>
  <si>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</si>
  <si>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</si>
  <si>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</si>
  <si>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</si>
  <si>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</si>
  <si>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</si>
  <si>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</si>
  <si>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</si>
  <si>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</si>
  <si>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</si>
  <si>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</si>
  <si>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</si>
  <si>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</si>
  <si>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</si>
  <si>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</si>
  <si>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</si>
  <si>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</si>
  <si>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</si>
  <si>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</si>
  <si>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</si>
  <si>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</si>
  <si>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</si>
  <si>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</si>
  <si>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</si>
  <si>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</si>
  <si>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</si>
  <si>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</si>
  <si>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</si>
  <si>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</si>
  <si>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</si>
  <si>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</si>
  <si>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</si>
  <si>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</si>
  <si>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</si>
  <si>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</si>
  <si>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</si>
  <si>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</si>
  <si>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</si>
  <si>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</si>
  <si>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</si>
  <si>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</si>
  <si>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</si>
  <si>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</si>
  <si>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</si>
  <si>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</si>
  <si>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</si>
  <si>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</si>
  <si>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</si>
  <si>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</si>
  <si>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</si>
  <si>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</si>
  <si>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</si>
  <si>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</si>
  <si>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</si>
  <si>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</si>
  <si>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</si>
  <si>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</si>
  <si>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</si>
  <si>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</si>
  <si>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</si>
  <si>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</si>
  <si>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</si>
  <si>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</si>
  <si>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</si>
  <si>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</si>
  <si>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</si>
  <si>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</si>
  <si>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</si>
  <si>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</si>
  <si>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</si>
  <si>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</si>
  <si>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</si>
  <si>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</si>
  <si>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</si>
  <si>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</si>
  <si>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</si>
  <si>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</si>
  <si>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</si>
  <si>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</si>
  <si>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</si>
  <si>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</si>
  <si>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</si>
  <si>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</si>
  <si>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</si>
  <si>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</si>
  <si>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</si>
  <si>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</si>
  <si>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</si>
  <si>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</si>
  <si>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</si>
  <si>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</si>
  <si>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</si>
  <si>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</si>
  <si>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</si>
  <si>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</si>
  <si>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</si>
  <si>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</si>
  <si>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</si>
  <si>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</si>
  <si>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</si>
  <si>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</si>
  <si>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</si>
  <si>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</si>
  <si>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</si>
  <si>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</si>
  <si>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</si>
  <si>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</si>
  <si>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</si>
  <si>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</si>
  <si>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</si>
  <si>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</si>
  <si>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</si>
  <si>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</si>
  <si>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</si>
  <si>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</si>
  <si>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</si>
  <si>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</si>
  <si>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</si>
  <si>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</si>
  <si>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</si>
  <si>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</si>
  <si>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</si>
  <si>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</si>
  <si>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</si>
  <si>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</si>
  <si>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</si>
  <si>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</si>
  <si>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</si>
  <si>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</si>
  <si>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</si>
  <si>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</si>
  <si>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</si>
  <si>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</si>
  <si>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</si>
  <si>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</si>
  <si>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</si>
  <si>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</si>
  <si>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</si>
  <si>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</si>
  <si>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</si>
  <si>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</si>
  <si>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</si>
  <si>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</si>
  <si>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</si>
  <si>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</si>
  <si>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</si>
  <si>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</si>
  <si>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</si>
  <si>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</si>
  <si>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</si>
  <si>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</si>
  <si>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</si>
  <si>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</si>
  <si>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</si>
  <si>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</si>
  <si>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</si>
  <si>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</si>
  <si>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</si>
  <si>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</si>
  <si>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</si>
  <si>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</si>
  <si>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</si>
  <si>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</si>
  <si>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</si>
  <si>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</si>
  <si>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</si>
  <si>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</si>
  <si>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</si>
  <si>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</si>
  <si>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</si>
  <si>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</si>
  <si>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</si>
  <si>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</si>
  <si>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</si>
  <si>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</si>
  <si>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</si>
  <si>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</si>
  <si>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</si>
  <si>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</si>
  <si>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</si>
  <si>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</si>
  <si>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</si>
  <si>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</si>
  <si>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</si>
  <si>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</si>
  <si>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</si>
  <si>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</si>
  <si>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</si>
  <si>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</si>
  <si>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</si>
  <si>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</si>
  <si>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</si>
  <si>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</si>
  <si>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</si>
  <si>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</si>
  <si>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</si>
  <si>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</si>
  <si>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</si>
  <si>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</si>
  <si>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</si>
  <si>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</si>
  <si>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</si>
  <si>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</si>
  <si>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</si>
  <si>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</si>
  <si>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</si>
  <si>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</si>
  <si>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</si>
  <si>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</si>
  <si>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</si>
  <si>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</si>
  <si>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>АС-35,50,70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</si>
  <si>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</si>
  <si>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</si>
  <si>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</si>
  <si>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</si>
  <si>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</si>
  <si>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</si>
  <si>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</si>
  <si>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</si>
  <si>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</si>
  <si>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</si>
  <si>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</si>
  <si>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</si>
  <si>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</si>
  <si>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</si>
  <si>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</si>
  <si>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</si>
  <si>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</si>
  <si>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</si>
  <si>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</si>
  <si>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2х250</t>
  </si>
  <si>
    <t xml:space="preserve">с.Качиры   </t>
  </si>
  <si>
    <t>ТП 1</t>
  </si>
  <si>
    <t>Качирский район</t>
  </si>
  <si>
    <r>
      <rPr>
        <sz val="10"/>
        <rFont val="Times New Roman"/>
        <family val="1"/>
        <charset val="204"/>
      </rPr>
      <t>открыт</t>
    </r>
    <r>
      <rPr>
        <sz val="10"/>
        <color rgb="FFFF0000"/>
        <rFont val="Times New Roman"/>
        <family val="1"/>
        <charset val="204"/>
      </rPr>
      <t xml:space="preserve"> (подключения доп.мощностей по фид.10кВ № 5 ограничено)</t>
    </r>
  </si>
  <si>
    <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 5 ограничено)</t>
    </r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</si>
  <si>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</si>
  <si>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</si>
  <si>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</si>
  <si>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</si>
  <si>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</si>
  <si>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</si>
  <si>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</si>
  <si>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</si>
  <si>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</si>
  <si>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</si>
  <si>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</si>
  <si>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</si>
  <si>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</si>
  <si>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</si>
  <si>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</si>
  <si>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</si>
  <si>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</si>
  <si>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</si>
  <si>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закрыт</t>
  </si>
  <si>
    <t>закрыта</t>
  </si>
  <si>
    <t>ПС-35/6  Северная-Промышленная</t>
  </si>
  <si>
    <t>1961/1963</t>
  </si>
  <si>
    <t>ПС-35/10  Пригородная</t>
  </si>
  <si>
    <t>4+6,3</t>
  </si>
  <si>
    <t>1950/1952</t>
  </si>
  <si>
    <t>2023г.</t>
  </si>
  <si>
    <t>2025-2030</t>
  </si>
  <si>
    <t>реконструкция подстанции с заменой силовых трансформаторов 2х6,3МВА  от демонтажа с  ПС  35/10кВ Северная-городская</t>
  </si>
  <si>
    <r>
      <rPr>
        <sz val="12"/>
        <color rgb="FFFF0000"/>
        <rFont val="Times New Roman"/>
        <family val="1"/>
        <charset val="204"/>
      </rPr>
      <t>104</t>
    </r>
    <r>
      <rPr>
        <sz val="12"/>
        <rFont val="Times New Roman"/>
        <family val="1"/>
        <charset val="204"/>
      </rPr>
      <t>+515</t>
    </r>
  </si>
  <si>
    <t xml:space="preserve">подключение дополнительных мощностей ограничено </t>
  </si>
  <si>
    <t>2026-2030г. после реализации инвестпрограммы</t>
  </si>
  <si>
    <t>после реконструкции ОРУ-35кВ с заменой силоывых трансформаторов 2х16МВА</t>
  </si>
  <si>
    <t>2024-2025 гг после реализации инвестпрограммы</t>
  </si>
  <si>
    <t>2026-2030г.</t>
  </si>
  <si>
    <t>реконструкция подстанции</t>
  </si>
  <si>
    <t>25+4</t>
  </si>
  <si>
    <t>2 (вед)</t>
  </si>
  <si>
    <t>с.Тимирязево</t>
  </si>
  <si>
    <t>с.Ольховка</t>
  </si>
  <si>
    <t>5 (вед)</t>
  </si>
  <si>
    <t>4 (вед)</t>
  </si>
  <si>
    <t>ТП Таможня 35/0,4 кВ</t>
  </si>
  <si>
    <t>ТП 35/0,4 кВ</t>
  </si>
  <si>
    <t>ТП Образцовка35/0,4кВ</t>
  </si>
  <si>
    <t>ВЛ 35кВ №38 " Ермак Строительная-Калкаман"</t>
  </si>
  <si>
    <t>Подключение возможно  от альтернативных источников электроснабжения</t>
  </si>
  <si>
    <t>закрыта для подключения новых мощностей, загруженность линии превышает пропускную способность линии,снижение напряжения в конце линии</t>
  </si>
  <si>
    <t>10+16</t>
  </si>
  <si>
    <t>ПС 110/10 Енбек</t>
  </si>
  <si>
    <t>открыт                подключение доп.мощностей ограничено</t>
  </si>
  <si>
    <t>1968</t>
  </si>
  <si>
    <t>Отсутствие свободных мощностей на 
ПС 110/10 кВ "Правобережная"</t>
  </si>
  <si>
    <t>320, 400</t>
  </si>
  <si>
    <t>1х400</t>
  </si>
  <si>
    <t>400; 2х400</t>
  </si>
  <si>
    <t>630; 2х630</t>
  </si>
  <si>
    <t>400, 320</t>
  </si>
  <si>
    <t>400: 2х400</t>
  </si>
  <si>
    <t>2х630</t>
  </si>
  <si>
    <t>250; 2х250</t>
  </si>
  <si>
    <t>400, 630</t>
  </si>
  <si>
    <t>180, 250</t>
  </si>
  <si>
    <t>400, 250</t>
  </si>
  <si>
    <t xml:space="preserve">Отсутствие свободных мощностей на 
ПС 35/10 кВ "Северная городская"     </t>
  </si>
  <si>
    <t>1х630</t>
  </si>
  <si>
    <t>630; 1х630</t>
  </si>
  <si>
    <t>250; 2х400</t>
  </si>
  <si>
    <t>315, 320</t>
  </si>
  <si>
    <t>320; 2х320</t>
  </si>
  <si>
    <t>320, 560</t>
  </si>
  <si>
    <t>320, 180</t>
  </si>
  <si>
    <t>320, 160</t>
  </si>
  <si>
    <t>160; 2х160</t>
  </si>
  <si>
    <t>1х250</t>
  </si>
  <si>
    <t>1х315</t>
  </si>
  <si>
    <t>1х160</t>
  </si>
  <si>
    <t>ПС 35/10 Южная -городская</t>
  </si>
  <si>
    <t>открыт, выдача ТУ только по согласованию с СЭЗ</t>
  </si>
  <si>
    <t>открыт, выдача ТУ по согласованию с СЭЗ</t>
  </si>
  <si>
    <t>подключение дополнительных мощностей ограничено до 20кВт</t>
  </si>
  <si>
    <t>подключение доп.мощностей ограничено до 20кВт</t>
  </si>
  <si>
    <t>2023г после замены силового трансформатора на подстанции</t>
  </si>
  <si>
    <t xml:space="preserve">замена трансформатора на подстанции </t>
  </si>
  <si>
    <t>подключение доп.мощностей ограничено не более 10кВт</t>
  </si>
  <si>
    <t>подключение доп.мощностей  по ВЛ-35кВ закрыто; по сетям 10/0,4кВ не более 20кВт.</t>
  </si>
  <si>
    <t>ПС-35/10кВ Береговая (снижение напряжения в конце ЛЭП на величину, превышающую нормально допустимое отклонение напряжения в соответствии с ГОСТ 13109-97.)</t>
  </si>
  <si>
    <t>открыта</t>
  </si>
  <si>
    <t>после реконструкции ОРУ-110кВ с заменой силоывых трансформаторов</t>
  </si>
  <si>
    <t>2026-2030</t>
  </si>
  <si>
    <t>после реконструкции ОРУ-110кВ с заменой силовых трансформаторов</t>
  </si>
  <si>
    <t>2,5+2,5+1,6</t>
  </si>
  <si>
    <t>ПС-35/6/10 кВ Майкаин-61</t>
  </si>
  <si>
    <t>1972/2012/2022</t>
  </si>
  <si>
    <t>3 квартал 2023гг. после завершения реконструкции</t>
  </si>
  <si>
    <t>3 квартал 2023гг.</t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</si>
  <si>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</t>
    </r>
    <r>
      <rPr>
        <sz val="12"/>
        <color theme="1"/>
        <rFont val="Times New Roman"/>
        <family val="1"/>
        <charset val="204"/>
      </rPr>
      <t>.Ограничение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</si>
  <si>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</si>
  <si>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</si>
  <si>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Снижение напряжения в конце ЛЭП на величину, превышающую нормально допустимое отклонение напряжения в соответствии с ГОСТ 13109-97.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</si>
  <si>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Снижение напряжения в конце ЛЭП, загруженность линии превышает пропускную способность.</t>
    </r>
  </si>
  <si>
    <t xml:space="preserve">              подключение доп.мощностей ограничено</t>
  </si>
  <si>
    <t>подключение дополнительных мощностей ограничено, не более 20кВт</t>
  </si>
  <si>
    <t>ограничения по проводу в пролёте опор 27-40</t>
  </si>
  <si>
    <t>откл.</t>
  </si>
  <si>
    <t>КТП-6П</t>
  </si>
  <si>
    <t>подключение дополнительных мощностей ограничено не более 5кВт</t>
  </si>
  <si>
    <t>подключение доп.мощностей ограничено, не более 5кВт</t>
  </si>
  <si>
    <t>ПС 110/10кВ Западная городская</t>
  </si>
  <si>
    <t>2013</t>
  </si>
  <si>
    <t>ПС  110/10кВ Енбек</t>
  </si>
  <si>
    <t xml:space="preserve">Ограничения по 10/0,4кВ могут быть сняты после ввода в
эксплуатацию возобновляемых источников
электроэнергии (ВИЭ). </t>
  </si>
  <si>
    <t xml:space="preserve">ПС 110/10 Ленинская </t>
  </si>
  <si>
    <t>Расчёт пропускной способности Центров питания по итогам  замера максимума нагрузки на февраль 2023г.</t>
  </si>
  <si>
    <t>Интерактивная карта на  февраль 2023г.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</si>
  <si>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февраль 2023г.)</t>
  </si>
  <si>
    <t>Перечень закрытых центров питания по максимальным нагрузкам (февраль 2023г.) (текущий дефицит мощности)</t>
  </si>
  <si>
    <t xml:space="preserve">Перечень ЛЭП-35кВ с ограничением доступа для подключения потребителей (февраль 2023г.) </t>
  </si>
  <si>
    <t xml:space="preserve">Перечень фидеров 10кВ с ограничением доступа для подключения потребителей (февраль 2023г.) </t>
  </si>
  <si>
    <t>Текущий дефицит по ТП/КТП/РП 6-10/0,4кВ на февраль 2023г.</t>
  </si>
  <si>
    <t>ПРОПУСКНАЯ    СПОСОБНОСТЬ    ЛИНИЙ    ЭЛЕКТРОПЕРЕДАЧ 35кВ  и выше  ( февраль  2023г.)</t>
  </si>
  <si>
    <t>ПРОПУСКНАЯ    СПОСОБНОСТЬ    ЛИНИЙ    ЭЛЕКТРОПЕРЕДАЧ 10/6кВ на февраль  2023г.</t>
  </si>
  <si>
    <t>Напряжение,                      кВ</t>
  </si>
  <si>
    <t xml:space="preserve"> 4 квартал 2023г., после строительства  РП-ТП №11 </t>
  </si>
  <si>
    <t>4 квартал 2023г</t>
  </si>
  <si>
    <t>50/5</t>
  </si>
  <si>
    <t>Ф24 (от ф10)ПС Майкайн62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</si>
</sst>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5" fillId="0" borderId="0"/>
  </cellStyleXfs>
  <cellXfs count="561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25" fillId="7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4" fillId="0" borderId="1" xfId="0" applyFont="1" applyBorder="1"/>
    <xf numFmtId="0" fontId="14" fillId="7" borderId="1" xfId="0" applyFont="1" applyFill="1" applyBorder="1"/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0" fillId="0" borderId="10" xfId="0" applyFont="1" applyBorder="1"/>
    <xf numFmtId="0" fontId="14" fillId="0" borderId="2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vertical="top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14" fillId="7" borderId="6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/>
    </xf>
    <xf numFmtId="16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43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20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14" xfId="0" applyBorder="1"/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8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tabSelected="1" view="pageBreakPreview" zoomScaleNormal="40" zoomScaleSheetLayoutView="100" workbookViewId="0">
      <pane ySplit="7" topLeftCell="A59" activePane="bottomLeft" state="frozen"/>
      <selection pane="bottomLeft" activeCell="C75" sqref="C75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21.28515625" style="6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478" t="s">
        <v>2563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479" t="s">
        <v>14</v>
      </c>
      <c r="B4" s="479" t="s">
        <v>0</v>
      </c>
      <c r="C4" s="479" t="s">
        <v>1</v>
      </c>
      <c r="D4" s="479"/>
      <c r="E4" s="479"/>
      <c r="F4" s="479"/>
      <c r="G4" s="479"/>
      <c r="H4" s="479"/>
      <c r="I4" s="479"/>
      <c r="J4" s="479"/>
      <c r="K4" s="479" t="s">
        <v>2</v>
      </c>
      <c r="L4" s="28"/>
      <c r="M4" s="480"/>
      <c r="N4" s="480"/>
      <c r="O4" s="480"/>
      <c r="P4" s="480"/>
      <c r="Q4" s="480"/>
      <c r="R4" s="480"/>
      <c r="S4" s="480"/>
      <c r="T4" s="480"/>
      <c r="U4" s="480" t="s">
        <v>2</v>
      </c>
    </row>
    <row r="5" spans="1:21" s="25" customFormat="1" ht="75" customHeight="1">
      <c r="A5" s="479"/>
      <c r="B5" s="479"/>
      <c r="C5" s="479" t="s">
        <v>10</v>
      </c>
      <c r="D5" s="483" t="s">
        <v>23</v>
      </c>
      <c r="E5" s="479" t="s">
        <v>9</v>
      </c>
      <c r="F5" s="479"/>
      <c r="G5" s="479" t="s">
        <v>3</v>
      </c>
      <c r="H5" s="479" t="s">
        <v>7</v>
      </c>
      <c r="I5" s="479" t="s">
        <v>8</v>
      </c>
      <c r="J5" s="479" t="s">
        <v>36</v>
      </c>
      <c r="K5" s="479"/>
      <c r="L5" s="28"/>
      <c r="M5" s="480" t="s">
        <v>37</v>
      </c>
      <c r="N5" s="480" t="s">
        <v>20</v>
      </c>
      <c r="O5" s="481" t="s">
        <v>9</v>
      </c>
      <c r="P5" s="482"/>
      <c r="Q5" s="483" t="s">
        <v>3</v>
      </c>
      <c r="R5" s="483" t="s">
        <v>7</v>
      </c>
      <c r="S5" s="483" t="s">
        <v>8</v>
      </c>
      <c r="T5" s="480" t="s">
        <v>46</v>
      </c>
      <c r="U5" s="480"/>
    </row>
    <row r="6" spans="1:21" s="25" customFormat="1">
      <c r="A6" s="479"/>
      <c r="B6" s="479"/>
      <c r="C6" s="479"/>
      <c r="D6" s="484"/>
      <c r="E6" s="26" t="s">
        <v>18</v>
      </c>
      <c r="F6" s="26" t="s">
        <v>21</v>
      </c>
      <c r="G6" s="479"/>
      <c r="H6" s="479"/>
      <c r="I6" s="479"/>
      <c r="J6" s="479"/>
      <c r="K6" s="479"/>
      <c r="L6" s="28"/>
      <c r="M6" s="480"/>
      <c r="N6" s="480"/>
      <c r="O6" s="30" t="s">
        <v>18</v>
      </c>
      <c r="P6" s="30" t="s">
        <v>21</v>
      </c>
      <c r="Q6" s="484"/>
      <c r="R6" s="484"/>
      <c r="S6" s="484"/>
      <c r="T6" s="480"/>
      <c r="U6" s="480"/>
    </row>
    <row r="7" spans="1:21">
      <c r="A7" s="8">
        <v>1</v>
      </c>
      <c r="B7" s="8">
        <v>2</v>
      </c>
      <c r="C7" s="8">
        <v>3</v>
      </c>
      <c r="D7" s="69">
        <v>4</v>
      </c>
      <c r="E7" s="481">
        <v>5</v>
      </c>
      <c r="F7" s="482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481">
        <v>5</v>
      </c>
      <c r="P7" s="482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485" t="s">
        <v>5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M8" s="480"/>
      <c r="N8" s="480"/>
      <c r="O8" s="480"/>
      <c r="P8" s="480"/>
      <c r="Q8" s="480"/>
      <c r="R8" s="480"/>
      <c r="S8" s="480"/>
      <c r="T8" s="480"/>
      <c r="U8" s="480"/>
    </row>
    <row r="9" spans="1:21" s="20" customFormat="1" ht="15" customHeight="1">
      <c r="A9" s="64">
        <v>1</v>
      </c>
      <c r="B9" s="4" t="s">
        <v>53</v>
      </c>
      <c r="C9" s="5">
        <v>2.5</v>
      </c>
      <c r="D9" s="52">
        <v>0.73</v>
      </c>
      <c r="E9" s="52"/>
      <c r="F9" s="31"/>
      <c r="G9" s="52">
        <f t="shared" ref="G9:G72" si="0">D9-E9</f>
        <v>0.73</v>
      </c>
      <c r="H9" s="124">
        <v>0</v>
      </c>
      <c r="I9" s="52">
        <f t="shared" ref="I9" si="1">C9*1.05</f>
        <v>2.625</v>
      </c>
      <c r="J9" s="124">
        <f>I9-G9</f>
        <v>1.895</v>
      </c>
      <c r="K9" s="19" t="s">
        <v>153</v>
      </c>
      <c r="L9" s="61"/>
      <c r="M9" s="52"/>
      <c r="N9" s="52">
        <f t="shared" ref="N9:N39" si="2">D9+M9</f>
        <v>0.73</v>
      </c>
      <c r="O9" s="52">
        <f>E9</f>
        <v>0</v>
      </c>
      <c r="P9" s="31">
        <f>F9</f>
        <v>0</v>
      </c>
      <c r="Q9" s="52">
        <f>N9-O9</f>
        <v>0.73</v>
      </c>
      <c r="R9" s="52">
        <v>0</v>
      </c>
      <c r="S9" s="52">
        <f>I9</f>
        <v>2.625</v>
      </c>
      <c r="T9" s="124">
        <f>S9-Q9</f>
        <v>1.895</v>
      </c>
      <c r="U9" s="124" t="s">
        <v>153</v>
      </c>
    </row>
    <row r="10" spans="1:21" s="35" customFormat="1" ht="15" customHeight="1">
      <c r="A10" s="64">
        <v>2</v>
      </c>
      <c r="B10" s="4" t="s">
        <v>58</v>
      </c>
      <c r="C10" s="5">
        <v>6.3</v>
      </c>
      <c r="D10" s="52">
        <v>0.92300000000000004</v>
      </c>
      <c r="E10" s="52"/>
      <c r="F10" s="31"/>
      <c r="G10" s="52">
        <f t="shared" si="0"/>
        <v>0.92300000000000004</v>
      </c>
      <c r="H10" s="124">
        <v>0</v>
      </c>
      <c r="I10" s="52">
        <f>C10*1.05</f>
        <v>6.6150000000000002</v>
      </c>
      <c r="J10" s="124">
        <f>I10-G10</f>
        <v>5.6920000000000002</v>
      </c>
      <c r="K10" s="19" t="s">
        <v>153</v>
      </c>
      <c r="L10" s="61"/>
      <c r="M10" s="52"/>
      <c r="N10" s="52">
        <f t="shared" si="2"/>
        <v>0.92300000000000004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0.92300000000000004</v>
      </c>
      <c r="R10" s="52">
        <v>0</v>
      </c>
      <c r="S10" s="52">
        <f t="shared" ref="S10:S39" si="5">I10</f>
        <v>6.6150000000000002</v>
      </c>
      <c r="T10" s="124">
        <f t="shared" ref="T10:T39" si="6">S10-Q10</f>
        <v>5.6920000000000002</v>
      </c>
      <c r="U10" s="124" t="s">
        <v>153</v>
      </c>
    </row>
    <row r="11" spans="1:21" s="35" customFormat="1" ht="15" customHeight="1">
      <c r="A11" s="64">
        <v>3</v>
      </c>
      <c r="B11" s="4" t="s">
        <v>54</v>
      </c>
      <c r="C11" s="5">
        <v>2.5</v>
      </c>
      <c r="D11" s="52">
        <v>0.15</v>
      </c>
      <c r="E11" s="52"/>
      <c r="F11" s="31"/>
      <c r="G11" s="52">
        <f t="shared" si="0"/>
        <v>0.15</v>
      </c>
      <c r="H11" s="124">
        <v>0</v>
      </c>
      <c r="I11" s="52">
        <f>C11*1.05</f>
        <v>2.625</v>
      </c>
      <c r="J11" s="124">
        <f t="shared" ref="J11:J39" si="7">I11-G11</f>
        <v>2.4750000000000001</v>
      </c>
      <c r="K11" s="19" t="s">
        <v>153</v>
      </c>
      <c r="L11" s="61"/>
      <c r="M11" s="52"/>
      <c r="N11" s="52">
        <f t="shared" si="2"/>
        <v>0.15</v>
      </c>
      <c r="O11" s="52">
        <f t="shared" si="3"/>
        <v>0</v>
      </c>
      <c r="P11" s="31">
        <f t="shared" si="3"/>
        <v>0</v>
      </c>
      <c r="Q11" s="52">
        <f t="shared" si="4"/>
        <v>0.15</v>
      </c>
      <c r="R11" s="52">
        <v>0</v>
      </c>
      <c r="S11" s="52">
        <f t="shared" si="5"/>
        <v>2.625</v>
      </c>
      <c r="T11" s="124">
        <f t="shared" si="6"/>
        <v>2.4750000000000001</v>
      </c>
      <c r="U11" s="124" t="s">
        <v>153</v>
      </c>
    </row>
    <row r="12" spans="1:21" s="35" customFormat="1" ht="15" customHeight="1">
      <c r="A12" s="64">
        <v>4</v>
      </c>
      <c r="B12" s="4" t="s">
        <v>55</v>
      </c>
      <c r="C12" s="5">
        <v>2.5</v>
      </c>
      <c r="D12" s="52">
        <v>0.32</v>
      </c>
      <c r="E12" s="52"/>
      <c r="F12" s="31"/>
      <c r="G12" s="52">
        <f t="shared" si="0"/>
        <v>0.32</v>
      </c>
      <c r="H12" s="124">
        <v>0</v>
      </c>
      <c r="I12" s="52">
        <f t="shared" ref="I12:I39" si="8">C12*1.05</f>
        <v>2.625</v>
      </c>
      <c r="J12" s="124">
        <f t="shared" si="7"/>
        <v>2.3050000000000002</v>
      </c>
      <c r="K12" s="19" t="s">
        <v>153</v>
      </c>
      <c r="L12" s="61"/>
      <c r="M12" s="52"/>
      <c r="N12" s="52">
        <f t="shared" si="2"/>
        <v>0.32</v>
      </c>
      <c r="O12" s="52">
        <f t="shared" si="3"/>
        <v>0</v>
      </c>
      <c r="P12" s="31">
        <f t="shared" si="3"/>
        <v>0</v>
      </c>
      <c r="Q12" s="52">
        <f t="shared" si="4"/>
        <v>0.32</v>
      </c>
      <c r="R12" s="52">
        <v>0</v>
      </c>
      <c r="S12" s="52">
        <f t="shared" si="5"/>
        <v>2.625</v>
      </c>
      <c r="T12" s="124">
        <f t="shared" si="6"/>
        <v>2.3050000000000002</v>
      </c>
      <c r="U12" s="124" t="s">
        <v>153</v>
      </c>
    </row>
    <row r="13" spans="1:21" s="35" customFormat="1" ht="15" customHeight="1">
      <c r="A13" s="64">
        <v>5</v>
      </c>
      <c r="B13" s="4" t="s">
        <v>57</v>
      </c>
      <c r="C13" s="5">
        <v>2.5</v>
      </c>
      <c r="D13" s="52">
        <v>0.25</v>
      </c>
      <c r="E13" s="52"/>
      <c r="F13" s="31"/>
      <c r="G13" s="52">
        <f t="shared" si="0"/>
        <v>0.25</v>
      </c>
      <c r="H13" s="124">
        <v>0</v>
      </c>
      <c r="I13" s="52">
        <f t="shared" si="8"/>
        <v>2.625</v>
      </c>
      <c r="J13" s="124">
        <f t="shared" si="7"/>
        <v>2.375</v>
      </c>
      <c r="K13" s="19" t="s">
        <v>153</v>
      </c>
      <c r="L13" s="61"/>
      <c r="M13" s="52"/>
      <c r="N13" s="52">
        <f t="shared" si="2"/>
        <v>0.25</v>
      </c>
      <c r="O13" s="52">
        <f t="shared" si="3"/>
        <v>0</v>
      </c>
      <c r="P13" s="31">
        <f t="shared" si="3"/>
        <v>0</v>
      </c>
      <c r="Q13" s="52">
        <f t="shared" si="4"/>
        <v>0.25</v>
      </c>
      <c r="R13" s="52">
        <v>0</v>
      </c>
      <c r="S13" s="52">
        <f t="shared" si="5"/>
        <v>2.625</v>
      </c>
      <c r="T13" s="124">
        <f t="shared" si="6"/>
        <v>2.375</v>
      </c>
      <c r="U13" s="124" t="s">
        <v>153</v>
      </c>
    </row>
    <row r="14" spans="1:21" s="35" customFormat="1" ht="15" customHeight="1">
      <c r="A14" s="64">
        <v>6</v>
      </c>
      <c r="B14" s="4" t="s">
        <v>56</v>
      </c>
      <c r="C14" s="5">
        <v>1.6</v>
      </c>
      <c r="D14" s="52">
        <v>0.28499999999999998</v>
      </c>
      <c r="E14" s="52"/>
      <c r="F14" s="31"/>
      <c r="G14" s="52">
        <f t="shared" si="0"/>
        <v>0.28499999999999998</v>
      </c>
      <c r="H14" s="124">
        <v>0</v>
      </c>
      <c r="I14" s="52">
        <f>C14*1.05</f>
        <v>1.6800000000000002</v>
      </c>
      <c r="J14" s="124">
        <f t="shared" si="7"/>
        <v>1.3950000000000002</v>
      </c>
      <c r="K14" s="19" t="s">
        <v>153</v>
      </c>
      <c r="L14" s="61"/>
      <c r="M14" s="52"/>
      <c r="N14" s="52">
        <f t="shared" si="2"/>
        <v>0.28499999999999998</v>
      </c>
      <c r="O14" s="52">
        <f t="shared" si="3"/>
        <v>0</v>
      </c>
      <c r="P14" s="31">
        <f t="shared" si="3"/>
        <v>0</v>
      </c>
      <c r="Q14" s="52">
        <f t="shared" si="4"/>
        <v>0.28499999999999998</v>
      </c>
      <c r="R14" s="52">
        <v>0</v>
      </c>
      <c r="S14" s="52">
        <f t="shared" si="5"/>
        <v>1.6800000000000002</v>
      </c>
      <c r="T14" s="124">
        <f t="shared" si="6"/>
        <v>1.3950000000000002</v>
      </c>
      <c r="U14" s="124" t="s">
        <v>153</v>
      </c>
    </row>
    <row r="15" spans="1:21" s="35" customFormat="1" ht="15" customHeight="1">
      <c r="A15" s="64">
        <v>7</v>
      </c>
      <c r="B15" s="4" t="s">
        <v>59</v>
      </c>
      <c r="C15" s="5">
        <v>16</v>
      </c>
      <c r="D15" s="52">
        <v>0.48</v>
      </c>
      <c r="E15" s="52"/>
      <c r="F15" s="31"/>
      <c r="G15" s="52">
        <f t="shared" si="0"/>
        <v>0.48</v>
      </c>
      <c r="H15" s="124">
        <v>0</v>
      </c>
      <c r="I15" s="52">
        <f t="shared" si="8"/>
        <v>16.8</v>
      </c>
      <c r="J15" s="124">
        <f t="shared" si="7"/>
        <v>16.32</v>
      </c>
      <c r="K15" s="19" t="s">
        <v>153</v>
      </c>
      <c r="L15" s="61"/>
      <c r="M15" s="52"/>
      <c r="N15" s="52">
        <f t="shared" si="2"/>
        <v>0.48</v>
      </c>
      <c r="O15" s="52">
        <f t="shared" si="3"/>
        <v>0</v>
      </c>
      <c r="P15" s="31">
        <f t="shared" si="3"/>
        <v>0</v>
      </c>
      <c r="Q15" s="52">
        <f t="shared" si="4"/>
        <v>0.48</v>
      </c>
      <c r="R15" s="52">
        <v>0</v>
      </c>
      <c r="S15" s="52">
        <f t="shared" si="5"/>
        <v>16.8</v>
      </c>
      <c r="T15" s="124">
        <f t="shared" si="6"/>
        <v>16.32</v>
      </c>
      <c r="U15" s="124" t="s">
        <v>153</v>
      </c>
    </row>
    <row r="16" spans="1:21" s="35" customFormat="1" ht="15" customHeight="1">
      <c r="A16" s="64">
        <v>8</v>
      </c>
      <c r="B16" s="4" t="s">
        <v>60</v>
      </c>
      <c r="C16" s="5">
        <v>6.3</v>
      </c>
      <c r="D16" s="52">
        <v>1.1000000000000001</v>
      </c>
      <c r="E16" s="52"/>
      <c r="F16" s="31"/>
      <c r="G16" s="52">
        <f t="shared" si="0"/>
        <v>1.1000000000000001</v>
      </c>
      <c r="H16" s="124">
        <v>0</v>
      </c>
      <c r="I16" s="52">
        <f t="shared" si="8"/>
        <v>6.6150000000000002</v>
      </c>
      <c r="J16" s="124">
        <f t="shared" si="7"/>
        <v>5.5150000000000006</v>
      </c>
      <c r="K16" s="19" t="s">
        <v>153</v>
      </c>
      <c r="L16" s="61"/>
      <c r="M16" s="52"/>
      <c r="N16" s="52">
        <f t="shared" si="2"/>
        <v>1.1000000000000001</v>
      </c>
      <c r="O16" s="52">
        <f t="shared" si="3"/>
        <v>0</v>
      </c>
      <c r="P16" s="31">
        <f t="shared" si="3"/>
        <v>0</v>
      </c>
      <c r="Q16" s="52">
        <f t="shared" si="4"/>
        <v>1.1000000000000001</v>
      </c>
      <c r="R16" s="52">
        <v>0</v>
      </c>
      <c r="S16" s="52">
        <f t="shared" si="5"/>
        <v>6.6150000000000002</v>
      </c>
      <c r="T16" s="124">
        <f t="shared" si="6"/>
        <v>5.5150000000000006</v>
      </c>
      <c r="U16" s="124" t="s">
        <v>153</v>
      </c>
    </row>
    <row r="17" spans="1:21" s="35" customFormat="1" ht="15" customHeight="1">
      <c r="A17" s="64">
        <v>9</v>
      </c>
      <c r="B17" s="4" t="s">
        <v>61</v>
      </c>
      <c r="C17" s="5">
        <v>2.5</v>
      </c>
      <c r="D17" s="52">
        <v>0.52</v>
      </c>
      <c r="E17" s="52"/>
      <c r="F17" s="31"/>
      <c r="G17" s="52">
        <f t="shared" si="0"/>
        <v>0.52</v>
      </c>
      <c r="H17" s="52">
        <v>0</v>
      </c>
      <c r="I17" s="52">
        <f t="shared" si="8"/>
        <v>2.625</v>
      </c>
      <c r="J17" s="52">
        <f t="shared" si="7"/>
        <v>2.105</v>
      </c>
      <c r="K17" s="51" t="s">
        <v>153</v>
      </c>
      <c r="L17" s="61"/>
      <c r="M17" s="123"/>
      <c r="N17" s="52">
        <f t="shared" si="2"/>
        <v>0.52</v>
      </c>
      <c r="O17" s="52">
        <f t="shared" si="3"/>
        <v>0</v>
      </c>
      <c r="P17" s="31">
        <f t="shared" si="3"/>
        <v>0</v>
      </c>
      <c r="Q17" s="52">
        <f t="shared" si="4"/>
        <v>0.52</v>
      </c>
      <c r="R17" s="52">
        <v>0</v>
      </c>
      <c r="S17" s="52">
        <f t="shared" si="5"/>
        <v>2.625</v>
      </c>
      <c r="T17" s="52">
        <f t="shared" si="6"/>
        <v>2.105</v>
      </c>
      <c r="U17" s="124" t="s">
        <v>153</v>
      </c>
    </row>
    <row r="18" spans="1:21" s="35" customFormat="1" ht="69" customHeight="1">
      <c r="A18" s="64">
        <v>10</v>
      </c>
      <c r="B18" s="4" t="s">
        <v>62</v>
      </c>
      <c r="C18" s="5">
        <v>10</v>
      </c>
      <c r="D18" s="52">
        <v>10.3</v>
      </c>
      <c r="E18" s="52"/>
      <c r="F18" s="31"/>
      <c r="G18" s="52">
        <f t="shared" si="0"/>
        <v>10.3</v>
      </c>
      <c r="H18" s="124">
        <v>0</v>
      </c>
      <c r="I18" s="52">
        <f t="shared" si="8"/>
        <v>10.5</v>
      </c>
      <c r="J18" s="124">
        <f t="shared" si="7"/>
        <v>0.19999999999999929</v>
      </c>
      <c r="K18" s="406" t="s">
        <v>2551</v>
      </c>
      <c r="L18" s="61"/>
      <c r="M18" s="52"/>
      <c r="N18" s="52">
        <f t="shared" si="2"/>
        <v>10.3</v>
      </c>
      <c r="O18" s="52">
        <f t="shared" si="3"/>
        <v>0</v>
      </c>
      <c r="P18" s="31">
        <f t="shared" si="3"/>
        <v>0</v>
      </c>
      <c r="Q18" s="52">
        <f t="shared" si="4"/>
        <v>10.3</v>
      </c>
      <c r="R18" s="52">
        <v>0</v>
      </c>
      <c r="S18" s="52">
        <f t="shared" si="5"/>
        <v>10.5</v>
      </c>
      <c r="T18" s="124">
        <f t="shared" si="6"/>
        <v>0.19999999999999929</v>
      </c>
      <c r="U18" s="406" t="s">
        <v>2500</v>
      </c>
    </row>
    <row r="19" spans="1:21" s="35" customFormat="1" ht="64.5" customHeight="1">
      <c r="A19" s="64">
        <v>11</v>
      </c>
      <c r="B19" s="4" t="s">
        <v>63</v>
      </c>
      <c r="C19" s="5">
        <v>6.3</v>
      </c>
      <c r="D19" s="52">
        <v>1.74</v>
      </c>
      <c r="E19" s="52"/>
      <c r="F19" s="31"/>
      <c r="G19" s="52">
        <f t="shared" si="0"/>
        <v>1.74</v>
      </c>
      <c r="H19" s="124">
        <v>0</v>
      </c>
      <c r="I19" s="52">
        <f t="shared" si="8"/>
        <v>6.6150000000000002</v>
      </c>
      <c r="J19" s="124">
        <f t="shared" si="7"/>
        <v>4.875</v>
      </c>
      <c r="K19" s="349" t="s">
        <v>2449</v>
      </c>
      <c r="L19" s="61"/>
      <c r="M19" s="52"/>
      <c r="N19" s="52">
        <f t="shared" si="2"/>
        <v>1.74</v>
      </c>
      <c r="O19" s="52">
        <f t="shared" si="3"/>
        <v>0</v>
      </c>
      <c r="P19" s="31">
        <f t="shared" si="3"/>
        <v>0</v>
      </c>
      <c r="Q19" s="52">
        <f t="shared" si="4"/>
        <v>1.74</v>
      </c>
      <c r="R19" s="52">
        <v>0</v>
      </c>
      <c r="S19" s="52">
        <f t="shared" si="5"/>
        <v>6.6150000000000002</v>
      </c>
      <c r="T19" s="124">
        <f t="shared" si="6"/>
        <v>4.875</v>
      </c>
      <c r="U19" s="348" t="s">
        <v>2450</v>
      </c>
    </row>
    <row r="20" spans="1:21" s="35" customFormat="1" ht="15" customHeight="1">
      <c r="A20" s="64">
        <v>12</v>
      </c>
      <c r="B20" s="4" t="s">
        <v>64</v>
      </c>
      <c r="C20" s="5">
        <v>6.3</v>
      </c>
      <c r="D20" s="52">
        <v>1.0740000000000001</v>
      </c>
      <c r="E20" s="52"/>
      <c r="F20" s="31"/>
      <c r="G20" s="52">
        <f t="shared" si="0"/>
        <v>1.0740000000000001</v>
      </c>
      <c r="H20" s="124">
        <v>0</v>
      </c>
      <c r="I20" s="52">
        <f t="shared" si="8"/>
        <v>6.6150000000000002</v>
      </c>
      <c r="J20" s="124">
        <f t="shared" si="7"/>
        <v>5.5410000000000004</v>
      </c>
      <c r="K20" s="19" t="s">
        <v>153</v>
      </c>
      <c r="L20" s="61"/>
      <c r="M20" s="52"/>
      <c r="N20" s="52">
        <f t="shared" si="2"/>
        <v>1.0740000000000001</v>
      </c>
      <c r="O20" s="52">
        <f t="shared" si="3"/>
        <v>0</v>
      </c>
      <c r="P20" s="31">
        <f t="shared" si="3"/>
        <v>0</v>
      </c>
      <c r="Q20" s="52">
        <f t="shared" si="4"/>
        <v>1.0740000000000001</v>
      </c>
      <c r="R20" s="52">
        <v>0</v>
      </c>
      <c r="S20" s="52">
        <f t="shared" si="5"/>
        <v>6.6150000000000002</v>
      </c>
      <c r="T20" s="124">
        <f t="shared" si="6"/>
        <v>5.5410000000000004</v>
      </c>
      <c r="U20" s="124" t="s">
        <v>153</v>
      </c>
    </row>
    <row r="21" spans="1:21" s="35" customFormat="1" ht="15" customHeight="1">
      <c r="A21" s="64">
        <v>13</v>
      </c>
      <c r="B21" s="4" t="s">
        <v>65</v>
      </c>
      <c r="C21" s="5">
        <v>6.3</v>
      </c>
      <c r="D21" s="52">
        <v>0.56799999999999995</v>
      </c>
      <c r="E21" s="52"/>
      <c r="F21" s="31"/>
      <c r="G21" s="52">
        <f t="shared" si="0"/>
        <v>0.56799999999999995</v>
      </c>
      <c r="H21" s="124">
        <v>0</v>
      </c>
      <c r="I21" s="52">
        <f t="shared" si="8"/>
        <v>6.6150000000000002</v>
      </c>
      <c r="J21" s="124">
        <f t="shared" si="7"/>
        <v>6.0470000000000006</v>
      </c>
      <c r="K21" s="19" t="s">
        <v>153</v>
      </c>
      <c r="L21" s="61"/>
      <c r="M21" s="52"/>
      <c r="N21" s="52">
        <f t="shared" si="2"/>
        <v>0.56799999999999995</v>
      </c>
      <c r="O21" s="52">
        <f t="shared" si="3"/>
        <v>0</v>
      </c>
      <c r="P21" s="31">
        <f t="shared" si="3"/>
        <v>0</v>
      </c>
      <c r="Q21" s="52">
        <f t="shared" si="4"/>
        <v>0.56799999999999995</v>
      </c>
      <c r="R21" s="52">
        <v>0</v>
      </c>
      <c r="S21" s="52">
        <f t="shared" si="5"/>
        <v>6.6150000000000002</v>
      </c>
      <c r="T21" s="124">
        <f t="shared" si="6"/>
        <v>6.0470000000000006</v>
      </c>
      <c r="U21" s="124" t="s">
        <v>153</v>
      </c>
    </row>
    <row r="22" spans="1:21" s="35" customFormat="1" ht="15" customHeight="1">
      <c r="A22" s="64">
        <v>14</v>
      </c>
      <c r="B22" s="4" t="s">
        <v>66</v>
      </c>
      <c r="C22" s="5">
        <v>4</v>
      </c>
      <c r="D22" s="52">
        <v>0.47</v>
      </c>
      <c r="E22" s="52"/>
      <c r="F22" s="31"/>
      <c r="G22" s="52">
        <f t="shared" si="0"/>
        <v>0.47</v>
      </c>
      <c r="H22" s="124">
        <v>0</v>
      </c>
      <c r="I22" s="52">
        <f t="shared" si="8"/>
        <v>4.2</v>
      </c>
      <c r="J22" s="124">
        <f t="shared" si="7"/>
        <v>3.7300000000000004</v>
      </c>
      <c r="K22" s="19" t="s">
        <v>153</v>
      </c>
      <c r="L22" s="61"/>
      <c r="M22" s="52"/>
      <c r="N22" s="52">
        <f t="shared" si="2"/>
        <v>0.47</v>
      </c>
      <c r="O22" s="52">
        <f t="shared" si="3"/>
        <v>0</v>
      </c>
      <c r="P22" s="31">
        <f t="shared" si="3"/>
        <v>0</v>
      </c>
      <c r="Q22" s="52">
        <f t="shared" si="4"/>
        <v>0.47</v>
      </c>
      <c r="R22" s="52">
        <v>0</v>
      </c>
      <c r="S22" s="52">
        <f t="shared" si="5"/>
        <v>4.2</v>
      </c>
      <c r="T22" s="124">
        <f t="shared" si="6"/>
        <v>3.7300000000000004</v>
      </c>
      <c r="U22" s="124" t="s">
        <v>153</v>
      </c>
    </row>
    <row r="23" spans="1:21" s="35" customFormat="1" ht="15" customHeight="1">
      <c r="A23" s="64">
        <v>15</v>
      </c>
      <c r="B23" s="4" t="s">
        <v>67</v>
      </c>
      <c r="C23" s="5">
        <v>2.5</v>
      </c>
      <c r="D23" s="52">
        <v>1.6E-2</v>
      </c>
      <c r="E23" s="52"/>
      <c r="F23" s="31"/>
      <c r="G23" s="52">
        <f t="shared" si="0"/>
        <v>1.6E-2</v>
      </c>
      <c r="H23" s="124">
        <v>0</v>
      </c>
      <c r="I23" s="52">
        <f t="shared" si="8"/>
        <v>2.625</v>
      </c>
      <c r="J23" s="124">
        <f t="shared" si="7"/>
        <v>2.609</v>
      </c>
      <c r="K23" s="19" t="s">
        <v>153</v>
      </c>
      <c r="L23" s="61"/>
      <c r="M23" s="52"/>
      <c r="N23" s="52">
        <f t="shared" si="2"/>
        <v>1.6E-2</v>
      </c>
      <c r="O23" s="52">
        <f t="shared" si="3"/>
        <v>0</v>
      </c>
      <c r="P23" s="31">
        <f t="shared" si="3"/>
        <v>0</v>
      </c>
      <c r="Q23" s="52">
        <f t="shared" si="4"/>
        <v>1.6E-2</v>
      </c>
      <c r="R23" s="52">
        <v>0</v>
      </c>
      <c r="S23" s="52">
        <f t="shared" si="5"/>
        <v>2.625</v>
      </c>
      <c r="T23" s="124">
        <f t="shared" si="6"/>
        <v>2.609</v>
      </c>
      <c r="U23" s="124" t="s">
        <v>153</v>
      </c>
    </row>
    <row r="24" spans="1:21" s="35" customFormat="1" ht="15" customHeight="1">
      <c r="A24" s="64">
        <v>16</v>
      </c>
      <c r="B24" s="4" t="s">
        <v>68</v>
      </c>
      <c r="C24" s="5">
        <v>2.5</v>
      </c>
      <c r="D24" s="52">
        <v>0.36</v>
      </c>
      <c r="E24" s="52"/>
      <c r="F24" s="31"/>
      <c r="G24" s="52">
        <f t="shared" si="0"/>
        <v>0.36</v>
      </c>
      <c r="H24" s="124">
        <v>0</v>
      </c>
      <c r="I24" s="52">
        <f t="shared" si="8"/>
        <v>2.625</v>
      </c>
      <c r="J24" s="124">
        <f t="shared" si="7"/>
        <v>2.2650000000000001</v>
      </c>
      <c r="K24" s="19" t="s">
        <v>153</v>
      </c>
      <c r="L24" s="61"/>
      <c r="M24" s="52"/>
      <c r="N24" s="52">
        <f t="shared" si="2"/>
        <v>0.36</v>
      </c>
      <c r="O24" s="52">
        <f t="shared" si="3"/>
        <v>0</v>
      </c>
      <c r="P24" s="31">
        <f t="shared" si="3"/>
        <v>0</v>
      </c>
      <c r="Q24" s="52">
        <f t="shared" si="4"/>
        <v>0.36</v>
      </c>
      <c r="R24" s="52">
        <v>0</v>
      </c>
      <c r="S24" s="52">
        <f t="shared" si="5"/>
        <v>2.625</v>
      </c>
      <c r="T24" s="124">
        <f t="shared" si="6"/>
        <v>2.2650000000000001</v>
      </c>
      <c r="U24" s="124" t="s">
        <v>153</v>
      </c>
    </row>
    <row r="25" spans="1:21" s="35" customFormat="1" ht="15" customHeight="1">
      <c r="A25" s="64">
        <v>17</v>
      </c>
      <c r="B25" s="4" t="s">
        <v>69</v>
      </c>
      <c r="C25" s="5">
        <v>2.5</v>
      </c>
      <c r="D25" s="52">
        <v>9.8000000000000004E-2</v>
      </c>
      <c r="E25" s="52"/>
      <c r="F25" s="31"/>
      <c r="G25" s="52">
        <f t="shared" si="0"/>
        <v>9.8000000000000004E-2</v>
      </c>
      <c r="H25" s="124">
        <v>0</v>
      </c>
      <c r="I25" s="52">
        <f t="shared" si="8"/>
        <v>2.625</v>
      </c>
      <c r="J25" s="124">
        <f t="shared" si="7"/>
        <v>2.5270000000000001</v>
      </c>
      <c r="K25" s="19" t="s">
        <v>153</v>
      </c>
      <c r="L25" s="61"/>
      <c r="M25" s="52"/>
      <c r="N25" s="52">
        <f t="shared" si="2"/>
        <v>9.8000000000000004E-2</v>
      </c>
      <c r="O25" s="52">
        <f t="shared" si="3"/>
        <v>0</v>
      </c>
      <c r="P25" s="31">
        <f t="shared" si="3"/>
        <v>0</v>
      </c>
      <c r="Q25" s="52">
        <f t="shared" si="4"/>
        <v>9.8000000000000004E-2</v>
      </c>
      <c r="R25" s="52">
        <v>0</v>
      </c>
      <c r="S25" s="52">
        <f t="shared" si="5"/>
        <v>2.625</v>
      </c>
      <c r="T25" s="124">
        <f t="shared" si="6"/>
        <v>2.5270000000000001</v>
      </c>
      <c r="U25" s="124" t="s">
        <v>153</v>
      </c>
    </row>
    <row r="26" spans="1:21" s="35" customFormat="1" ht="15" customHeight="1">
      <c r="A26" s="64">
        <v>18</v>
      </c>
      <c r="B26" s="4" t="s">
        <v>70</v>
      </c>
      <c r="C26" s="5">
        <v>2.5</v>
      </c>
      <c r="D26" s="52">
        <v>0.77800000000000002</v>
      </c>
      <c r="E26" s="52"/>
      <c r="F26" s="31"/>
      <c r="G26" s="52">
        <f t="shared" si="0"/>
        <v>0.77800000000000002</v>
      </c>
      <c r="H26" s="124">
        <v>0</v>
      </c>
      <c r="I26" s="52">
        <f t="shared" si="8"/>
        <v>2.625</v>
      </c>
      <c r="J26" s="124">
        <f t="shared" si="7"/>
        <v>1.847</v>
      </c>
      <c r="K26" s="19" t="s">
        <v>153</v>
      </c>
      <c r="L26" s="61"/>
      <c r="M26" s="52"/>
      <c r="N26" s="52">
        <f t="shared" si="2"/>
        <v>0.77800000000000002</v>
      </c>
      <c r="O26" s="52">
        <f>E26</f>
        <v>0</v>
      </c>
      <c r="P26" s="31">
        <f t="shared" si="3"/>
        <v>0</v>
      </c>
      <c r="Q26" s="52">
        <f t="shared" si="4"/>
        <v>0.77800000000000002</v>
      </c>
      <c r="R26" s="52">
        <v>0</v>
      </c>
      <c r="S26" s="52">
        <f t="shared" si="5"/>
        <v>2.625</v>
      </c>
      <c r="T26" s="124">
        <f t="shared" si="6"/>
        <v>1.847</v>
      </c>
      <c r="U26" s="124" t="s">
        <v>153</v>
      </c>
    </row>
    <row r="27" spans="1:21" s="35" customFormat="1" ht="15" customHeight="1">
      <c r="A27" s="64">
        <v>19</v>
      </c>
      <c r="B27" s="4" t="s">
        <v>71</v>
      </c>
      <c r="C27" s="5">
        <v>1</v>
      </c>
      <c r="D27" s="52">
        <v>9.4E-2</v>
      </c>
      <c r="E27" s="52"/>
      <c r="F27" s="31"/>
      <c r="G27" s="52">
        <f t="shared" si="0"/>
        <v>9.4E-2</v>
      </c>
      <c r="H27" s="124">
        <v>0</v>
      </c>
      <c r="I27" s="52">
        <f t="shared" si="8"/>
        <v>1.05</v>
      </c>
      <c r="J27" s="124">
        <f t="shared" si="7"/>
        <v>0.95600000000000007</v>
      </c>
      <c r="K27" s="19" t="s">
        <v>153</v>
      </c>
      <c r="L27" s="61"/>
      <c r="M27" s="52"/>
      <c r="N27" s="52">
        <f t="shared" si="2"/>
        <v>9.4E-2</v>
      </c>
      <c r="O27" s="52">
        <f t="shared" si="3"/>
        <v>0</v>
      </c>
      <c r="P27" s="31">
        <f t="shared" si="3"/>
        <v>0</v>
      </c>
      <c r="Q27" s="52">
        <f>N27-O27</f>
        <v>9.4E-2</v>
      </c>
      <c r="R27" s="52">
        <v>0</v>
      </c>
      <c r="S27" s="52">
        <f>I27</f>
        <v>1.05</v>
      </c>
      <c r="T27" s="124">
        <f t="shared" si="6"/>
        <v>0.95600000000000007</v>
      </c>
      <c r="U27" s="124" t="s">
        <v>153</v>
      </c>
    </row>
    <row r="28" spans="1:21" s="63" customFormat="1" ht="105" customHeight="1">
      <c r="A28" s="64">
        <v>20</v>
      </c>
      <c r="B28" s="4" t="s">
        <v>145</v>
      </c>
      <c r="C28" s="5">
        <v>1</v>
      </c>
      <c r="D28" s="52">
        <v>6.8000000000000005E-2</v>
      </c>
      <c r="E28" s="123"/>
      <c r="F28" s="128"/>
      <c r="G28" s="52">
        <f t="shared" si="0"/>
        <v>6.8000000000000005E-2</v>
      </c>
      <c r="H28" s="52">
        <v>0</v>
      </c>
      <c r="I28" s="52">
        <f t="shared" si="8"/>
        <v>1.05</v>
      </c>
      <c r="J28" s="52">
        <f t="shared" si="7"/>
        <v>0.98199999999999998</v>
      </c>
      <c r="K28" s="127" t="s">
        <v>2535</v>
      </c>
      <c r="L28" s="125"/>
      <c r="M28" s="123"/>
      <c r="N28" s="52">
        <f t="shared" si="2"/>
        <v>6.8000000000000005E-2</v>
      </c>
      <c r="O28" s="52">
        <f t="shared" si="3"/>
        <v>0</v>
      </c>
      <c r="P28" s="31">
        <f>F28</f>
        <v>0</v>
      </c>
      <c r="Q28" s="52">
        <f t="shared" si="4"/>
        <v>6.8000000000000005E-2</v>
      </c>
      <c r="R28" s="52">
        <v>0</v>
      </c>
      <c r="S28" s="52">
        <f t="shared" si="5"/>
        <v>1.05</v>
      </c>
      <c r="T28" s="52">
        <f t="shared" si="6"/>
        <v>0.98199999999999998</v>
      </c>
      <c r="U28" s="127" t="s">
        <v>2535</v>
      </c>
    </row>
    <row r="29" spans="1:21" s="35" customFormat="1" ht="15" customHeight="1">
      <c r="A29" s="64">
        <v>21</v>
      </c>
      <c r="B29" s="4" t="s">
        <v>72</v>
      </c>
      <c r="C29" s="5">
        <v>2.5</v>
      </c>
      <c r="D29" s="52">
        <v>0.76</v>
      </c>
      <c r="E29" s="52"/>
      <c r="F29" s="31"/>
      <c r="G29" s="52">
        <f t="shared" si="0"/>
        <v>0.76</v>
      </c>
      <c r="H29" s="124">
        <v>0</v>
      </c>
      <c r="I29" s="52">
        <f t="shared" si="8"/>
        <v>2.625</v>
      </c>
      <c r="J29" s="124">
        <f t="shared" si="7"/>
        <v>1.865</v>
      </c>
      <c r="K29" s="19" t="s">
        <v>153</v>
      </c>
      <c r="L29" s="61"/>
      <c r="M29" s="52"/>
      <c r="N29" s="52">
        <f t="shared" si="2"/>
        <v>0.76</v>
      </c>
      <c r="O29" s="52">
        <f t="shared" si="3"/>
        <v>0</v>
      </c>
      <c r="P29" s="31">
        <f t="shared" si="3"/>
        <v>0</v>
      </c>
      <c r="Q29" s="52">
        <f t="shared" si="4"/>
        <v>0.76</v>
      </c>
      <c r="R29" s="52">
        <v>0</v>
      </c>
      <c r="S29" s="52">
        <f t="shared" si="5"/>
        <v>2.625</v>
      </c>
      <c r="T29" s="124">
        <f t="shared" si="6"/>
        <v>1.865</v>
      </c>
      <c r="U29" s="124" t="s">
        <v>153</v>
      </c>
    </row>
    <row r="30" spans="1:21" s="63" customFormat="1" ht="79.5" customHeight="1">
      <c r="A30" s="64">
        <v>22</v>
      </c>
      <c r="B30" s="4" t="s">
        <v>73</v>
      </c>
      <c r="C30" s="5">
        <v>4</v>
      </c>
      <c r="D30" s="52">
        <v>0.88</v>
      </c>
      <c r="E30" s="52"/>
      <c r="F30" s="31"/>
      <c r="G30" s="52">
        <f t="shared" si="0"/>
        <v>0.88</v>
      </c>
      <c r="H30" s="124">
        <v>0</v>
      </c>
      <c r="I30" s="52">
        <f t="shared" si="8"/>
        <v>4.2</v>
      </c>
      <c r="J30" s="124">
        <f t="shared" si="7"/>
        <v>3.3200000000000003</v>
      </c>
      <c r="K30" s="127" t="s">
        <v>2535</v>
      </c>
      <c r="L30" s="61"/>
      <c r="M30" s="52"/>
      <c r="N30" s="52">
        <f t="shared" si="2"/>
        <v>0.88</v>
      </c>
      <c r="O30" s="52">
        <f t="shared" si="3"/>
        <v>0</v>
      </c>
      <c r="P30" s="31">
        <f t="shared" si="3"/>
        <v>0</v>
      </c>
      <c r="Q30" s="52">
        <f t="shared" si="4"/>
        <v>0.88</v>
      </c>
      <c r="R30" s="52">
        <v>0</v>
      </c>
      <c r="S30" s="52">
        <f t="shared" si="5"/>
        <v>4.2</v>
      </c>
      <c r="T30" s="124">
        <f t="shared" si="6"/>
        <v>3.3200000000000003</v>
      </c>
      <c r="U30" s="127" t="s">
        <v>2535</v>
      </c>
    </row>
    <row r="31" spans="1:21" s="35" customFormat="1" ht="15" customHeight="1">
      <c r="A31" s="64">
        <v>23</v>
      </c>
      <c r="B31" s="4" t="s">
        <v>74</v>
      </c>
      <c r="C31" s="5">
        <v>2.5</v>
      </c>
      <c r="D31" s="52">
        <v>0.16</v>
      </c>
      <c r="E31" s="52"/>
      <c r="F31" s="31"/>
      <c r="G31" s="52">
        <f t="shared" si="0"/>
        <v>0.16</v>
      </c>
      <c r="H31" s="124">
        <v>0</v>
      </c>
      <c r="I31" s="52">
        <f t="shared" si="8"/>
        <v>2.625</v>
      </c>
      <c r="J31" s="124">
        <f t="shared" si="7"/>
        <v>2.4649999999999999</v>
      </c>
      <c r="K31" s="19" t="s">
        <v>153</v>
      </c>
      <c r="L31" s="61"/>
      <c r="M31" s="52"/>
      <c r="N31" s="52">
        <f t="shared" si="2"/>
        <v>0.16</v>
      </c>
      <c r="O31" s="52">
        <f t="shared" si="3"/>
        <v>0</v>
      </c>
      <c r="P31" s="31">
        <f t="shared" si="3"/>
        <v>0</v>
      </c>
      <c r="Q31" s="52">
        <f t="shared" si="4"/>
        <v>0.16</v>
      </c>
      <c r="R31" s="52">
        <v>0</v>
      </c>
      <c r="S31" s="52">
        <f t="shared" si="5"/>
        <v>2.625</v>
      </c>
      <c r="T31" s="124">
        <f t="shared" si="6"/>
        <v>2.4649999999999999</v>
      </c>
      <c r="U31" s="124" t="s">
        <v>153</v>
      </c>
    </row>
    <row r="32" spans="1:21" s="35" customFormat="1" ht="15" customHeight="1">
      <c r="A32" s="64">
        <v>24</v>
      </c>
      <c r="B32" s="4" t="s">
        <v>75</v>
      </c>
      <c r="C32" s="5">
        <v>1</v>
      </c>
      <c r="D32" s="52">
        <v>0.16</v>
      </c>
      <c r="E32" s="52"/>
      <c r="F32" s="31"/>
      <c r="G32" s="52">
        <f t="shared" si="0"/>
        <v>0.16</v>
      </c>
      <c r="H32" s="124">
        <v>0</v>
      </c>
      <c r="I32" s="52">
        <f t="shared" si="8"/>
        <v>1.05</v>
      </c>
      <c r="J32" s="124">
        <f t="shared" si="7"/>
        <v>0.89</v>
      </c>
      <c r="K32" s="19" t="s">
        <v>153</v>
      </c>
      <c r="L32" s="61"/>
      <c r="M32" s="52"/>
      <c r="N32" s="52">
        <f t="shared" si="2"/>
        <v>0.16</v>
      </c>
      <c r="O32" s="52">
        <f t="shared" si="3"/>
        <v>0</v>
      </c>
      <c r="P32" s="31">
        <f t="shared" si="3"/>
        <v>0</v>
      </c>
      <c r="Q32" s="52">
        <f t="shared" si="4"/>
        <v>0.16</v>
      </c>
      <c r="R32" s="52">
        <v>0</v>
      </c>
      <c r="S32" s="52">
        <f t="shared" si="5"/>
        <v>1.05</v>
      </c>
      <c r="T32" s="124">
        <f t="shared" si="6"/>
        <v>0.89</v>
      </c>
      <c r="U32" s="124" t="s">
        <v>153</v>
      </c>
    </row>
    <row r="33" spans="1:21" s="35" customFormat="1" ht="15" customHeight="1">
      <c r="A33" s="64">
        <v>25</v>
      </c>
      <c r="B33" s="4" t="s">
        <v>76</v>
      </c>
      <c r="C33" s="5">
        <v>1.6</v>
      </c>
      <c r="D33" s="52">
        <v>0.26</v>
      </c>
      <c r="E33" s="52"/>
      <c r="F33" s="31"/>
      <c r="G33" s="52">
        <f t="shared" si="0"/>
        <v>0.26</v>
      </c>
      <c r="H33" s="124">
        <v>0</v>
      </c>
      <c r="I33" s="52">
        <f>C33*1.05</f>
        <v>1.6800000000000002</v>
      </c>
      <c r="J33" s="124">
        <f t="shared" si="7"/>
        <v>1.4200000000000002</v>
      </c>
      <c r="K33" s="19" t="s">
        <v>153</v>
      </c>
      <c r="L33" s="61"/>
      <c r="M33" s="52"/>
      <c r="N33" s="52">
        <f t="shared" si="2"/>
        <v>0.26</v>
      </c>
      <c r="O33" s="52">
        <f t="shared" si="3"/>
        <v>0</v>
      </c>
      <c r="P33" s="31">
        <f t="shared" si="3"/>
        <v>0</v>
      </c>
      <c r="Q33" s="52">
        <f t="shared" si="4"/>
        <v>0.26</v>
      </c>
      <c r="R33" s="52">
        <v>0</v>
      </c>
      <c r="S33" s="52">
        <f t="shared" si="5"/>
        <v>1.6800000000000002</v>
      </c>
      <c r="T33" s="124">
        <f t="shared" si="6"/>
        <v>1.4200000000000002</v>
      </c>
      <c r="U33" s="124" t="s">
        <v>153</v>
      </c>
    </row>
    <row r="34" spans="1:21" s="35" customFormat="1" ht="15" customHeight="1">
      <c r="A34" s="64">
        <v>26</v>
      </c>
      <c r="B34" s="4" t="s">
        <v>77</v>
      </c>
      <c r="C34" s="5">
        <v>1.6</v>
      </c>
      <c r="D34" s="52">
        <v>0.06</v>
      </c>
      <c r="E34" s="52"/>
      <c r="F34" s="31"/>
      <c r="G34" s="52">
        <f t="shared" si="0"/>
        <v>0.06</v>
      </c>
      <c r="H34" s="124">
        <v>0</v>
      </c>
      <c r="I34" s="52">
        <f t="shared" si="8"/>
        <v>1.6800000000000002</v>
      </c>
      <c r="J34" s="124">
        <f t="shared" si="7"/>
        <v>1.62</v>
      </c>
      <c r="K34" s="19" t="s">
        <v>153</v>
      </c>
      <c r="L34" s="61"/>
      <c r="M34" s="52"/>
      <c r="N34" s="52">
        <f t="shared" si="2"/>
        <v>0.06</v>
      </c>
      <c r="O34" s="52">
        <f t="shared" si="3"/>
        <v>0</v>
      </c>
      <c r="P34" s="31">
        <f t="shared" si="3"/>
        <v>0</v>
      </c>
      <c r="Q34" s="52">
        <f t="shared" si="4"/>
        <v>0.06</v>
      </c>
      <c r="R34" s="52">
        <v>0</v>
      </c>
      <c r="S34" s="52">
        <f t="shared" si="5"/>
        <v>1.6800000000000002</v>
      </c>
      <c r="T34" s="124">
        <f t="shared" si="6"/>
        <v>1.62</v>
      </c>
      <c r="U34" s="124" t="s">
        <v>153</v>
      </c>
    </row>
    <row r="35" spans="1:21" s="35" customFormat="1" ht="15" customHeight="1">
      <c r="A35" s="64">
        <v>27</v>
      </c>
      <c r="B35" s="4" t="s">
        <v>78</v>
      </c>
      <c r="C35" s="5">
        <v>1.6</v>
      </c>
      <c r="D35" s="52">
        <v>0.1</v>
      </c>
      <c r="E35" s="52"/>
      <c r="F35" s="31"/>
      <c r="G35" s="52">
        <f t="shared" si="0"/>
        <v>0.1</v>
      </c>
      <c r="H35" s="124">
        <v>0</v>
      </c>
      <c r="I35" s="52">
        <f t="shared" si="8"/>
        <v>1.6800000000000002</v>
      </c>
      <c r="J35" s="124">
        <f t="shared" si="7"/>
        <v>1.58</v>
      </c>
      <c r="K35" s="19" t="s">
        <v>153</v>
      </c>
      <c r="L35" s="61"/>
      <c r="M35" s="52"/>
      <c r="N35" s="52">
        <f t="shared" si="2"/>
        <v>0.1</v>
      </c>
      <c r="O35" s="52">
        <f t="shared" si="3"/>
        <v>0</v>
      </c>
      <c r="P35" s="31">
        <f t="shared" si="3"/>
        <v>0</v>
      </c>
      <c r="Q35" s="52">
        <f t="shared" si="4"/>
        <v>0.1</v>
      </c>
      <c r="R35" s="52">
        <v>0</v>
      </c>
      <c r="S35" s="52">
        <f t="shared" si="5"/>
        <v>1.6800000000000002</v>
      </c>
      <c r="T35" s="124">
        <f t="shared" si="6"/>
        <v>1.58</v>
      </c>
      <c r="U35" s="124" t="s">
        <v>153</v>
      </c>
    </row>
    <row r="36" spans="1:21" s="35" customFormat="1" ht="15" customHeight="1">
      <c r="A36" s="64">
        <v>28</v>
      </c>
      <c r="B36" s="4" t="s">
        <v>79</v>
      </c>
      <c r="C36" s="5">
        <v>6.3</v>
      </c>
      <c r="D36" s="52">
        <v>0.57999999999999996</v>
      </c>
      <c r="E36" s="52"/>
      <c r="F36" s="31"/>
      <c r="G36" s="52">
        <f t="shared" si="0"/>
        <v>0.57999999999999996</v>
      </c>
      <c r="H36" s="124">
        <v>0</v>
      </c>
      <c r="I36" s="52">
        <f t="shared" si="8"/>
        <v>6.6150000000000002</v>
      </c>
      <c r="J36" s="124">
        <f>I36-G36</f>
        <v>6.0350000000000001</v>
      </c>
      <c r="K36" s="19" t="s">
        <v>153</v>
      </c>
      <c r="L36" s="61"/>
      <c r="M36" s="52"/>
      <c r="N36" s="52">
        <f t="shared" si="2"/>
        <v>0.57999999999999996</v>
      </c>
      <c r="O36" s="52">
        <f t="shared" si="3"/>
        <v>0</v>
      </c>
      <c r="P36" s="31">
        <f t="shared" si="3"/>
        <v>0</v>
      </c>
      <c r="Q36" s="52">
        <f t="shared" si="4"/>
        <v>0.57999999999999996</v>
      </c>
      <c r="R36" s="52">
        <v>0</v>
      </c>
      <c r="S36" s="52">
        <f t="shared" si="5"/>
        <v>6.6150000000000002</v>
      </c>
      <c r="T36" s="124">
        <f t="shared" si="6"/>
        <v>6.0350000000000001</v>
      </c>
      <c r="U36" s="124" t="s">
        <v>153</v>
      </c>
    </row>
    <row r="37" spans="1:21" s="35" customFormat="1" ht="15" customHeight="1">
      <c r="A37" s="64">
        <v>29</v>
      </c>
      <c r="B37" s="4" t="s">
        <v>80</v>
      </c>
      <c r="C37" s="5">
        <v>1.8</v>
      </c>
      <c r="D37" s="52">
        <v>0.2</v>
      </c>
      <c r="E37" s="52"/>
      <c r="F37" s="31"/>
      <c r="G37" s="52">
        <f t="shared" si="0"/>
        <v>0.2</v>
      </c>
      <c r="H37" s="124">
        <v>0</v>
      </c>
      <c r="I37" s="52">
        <f t="shared" si="8"/>
        <v>1.8900000000000001</v>
      </c>
      <c r="J37" s="124">
        <f t="shared" si="7"/>
        <v>1.6900000000000002</v>
      </c>
      <c r="K37" s="19" t="s">
        <v>153</v>
      </c>
      <c r="L37" s="61"/>
      <c r="M37" s="52"/>
      <c r="N37" s="52">
        <f t="shared" si="2"/>
        <v>0.2</v>
      </c>
      <c r="O37" s="52">
        <f t="shared" si="3"/>
        <v>0</v>
      </c>
      <c r="P37" s="31">
        <f t="shared" si="3"/>
        <v>0</v>
      </c>
      <c r="Q37" s="52">
        <f t="shared" si="4"/>
        <v>0.2</v>
      </c>
      <c r="R37" s="52">
        <v>0</v>
      </c>
      <c r="S37" s="52">
        <f t="shared" si="5"/>
        <v>1.8900000000000001</v>
      </c>
      <c r="T37" s="124">
        <f t="shared" si="6"/>
        <v>1.6900000000000002</v>
      </c>
      <c r="U37" s="124" t="s">
        <v>153</v>
      </c>
    </row>
    <row r="38" spans="1:21" s="35" customFormat="1" ht="15" customHeight="1">
      <c r="A38" s="64">
        <v>30</v>
      </c>
      <c r="B38" s="4" t="s">
        <v>81</v>
      </c>
      <c r="C38" s="5">
        <v>1.6</v>
      </c>
      <c r="D38" s="52">
        <v>0.315</v>
      </c>
      <c r="E38" s="52"/>
      <c r="F38" s="31"/>
      <c r="G38" s="52">
        <f t="shared" si="0"/>
        <v>0.315</v>
      </c>
      <c r="H38" s="124">
        <v>0</v>
      </c>
      <c r="I38" s="52">
        <f>C38*1.05</f>
        <v>1.6800000000000002</v>
      </c>
      <c r="J38" s="124">
        <f t="shared" si="7"/>
        <v>1.3650000000000002</v>
      </c>
      <c r="K38" s="19" t="s">
        <v>153</v>
      </c>
      <c r="L38" s="61"/>
      <c r="M38" s="52"/>
      <c r="N38" s="52">
        <f t="shared" si="2"/>
        <v>0.315</v>
      </c>
      <c r="O38" s="52">
        <f t="shared" si="3"/>
        <v>0</v>
      </c>
      <c r="P38" s="31">
        <f t="shared" si="3"/>
        <v>0</v>
      </c>
      <c r="Q38" s="52">
        <f t="shared" si="4"/>
        <v>0.315</v>
      </c>
      <c r="R38" s="52">
        <v>0</v>
      </c>
      <c r="S38" s="52">
        <f t="shared" si="5"/>
        <v>1.6800000000000002</v>
      </c>
      <c r="T38" s="124">
        <f t="shared" si="6"/>
        <v>1.3650000000000002</v>
      </c>
      <c r="U38" s="124" t="s">
        <v>153</v>
      </c>
    </row>
    <row r="39" spans="1:21" s="82" customFormat="1" ht="15" customHeight="1">
      <c r="A39" s="64">
        <v>31</v>
      </c>
      <c r="B39" s="4" t="s">
        <v>82</v>
      </c>
      <c r="C39" s="5">
        <v>1</v>
      </c>
      <c r="D39" s="52">
        <v>9.0999999999999998E-2</v>
      </c>
      <c r="E39" s="52"/>
      <c r="F39" s="31"/>
      <c r="G39" s="52">
        <f t="shared" si="0"/>
        <v>9.0999999999999998E-2</v>
      </c>
      <c r="H39" s="124">
        <v>0</v>
      </c>
      <c r="I39" s="52">
        <f t="shared" si="8"/>
        <v>1.05</v>
      </c>
      <c r="J39" s="124">
        <f t="shared" si="7"/>
        <v>0.95900000000000007</v>
      </c>
      <c r="K39" s="19" t="s">
        <v>153</v>
      </c>
      <c r="L39" s="61"/>
      <c r="M39" s="52"/>
      <c r="N39" s="52">
        <f t="shared" si="2"/>
        <v>9.0999999999999998E-2</v>
      </c>
      <c r="O39" s="52">
        <f t="shared" si="3"/>
        <v>0</v>
      </c>
      <c r="P39" s="31">
        <f t="shared" si="3"/>
        <v>0</v>
      </c>
      <c r="Q39" s="52">
        <f t="shared" si="4"/>
        <v>9.0999999999999998E-2</v>
      </c>
      <c r="R39" s="52">
        <v>0</v>
      </c>
      <c r="S39" s="52">
        <f t="shared" si="5"/>
        <v>1.05</v>
      </c>
      <c r="T39" s="124">
        <f t="shared" si="6"/>
        <v>0.95900000000000007</v>
      </c>
      <c r="U39" s="124" t="s">
        <v>153</v>
      </c>
    </row>
    <row r="40" spans="1:21" s="45" customFormat="1" ht="15" customHeight="1">
      <c r="A40" s="64">
        <v>32</v>
      </c>
      <c r="B40" s="4" t="s">
        <v>1034</v>
      </c>
      <c r="C40" s="5">
        <v>63</v>
      </c>
      <c r="D40" s="52">
        <f>0.3+0.14+0.288</f>
        <v>0.72799999999999998</v>
      </c>
      <c r="E40" s="52"/>
      <c r="F40" s="31"/>
      <c r="G40" s="54">
        <f t="shared" si="0"/>
        <v>0.72799999999999998</v>
      </c>
      <c r="H40" s="54">
        <v>0</v>
      </c>
      <c r="I40" s="52">
        <f>C40*1.05</f>
        <v>66.150000000000006</v>
      </c>
      <c r="J40" s="54">
        <f>I40-G40</f>
        <v>65.422000000000011</v>
      </c>
      <c r="K40" s="60" t="s">
        <v>153</v>
      </c>
      <c r="L40" s="61"/>
      <c r="M40" s="52"/>
      <c r="N40" s="52">
        <f t="shared" ref="N40" si="9">D40+M40</f>
        <v>0.72799999999999998</v>
      </c>
      <c r="O40" s="52">
        <f t="shared" ref="O40:P70" si="10">E40</f>
        <v>0</v>
      </c>
      <c r="P40" s="31">
        <f t="shared" si="10"/>
        <v>0</v>
      </c>
      <c r="Q40" s="52">
        <f>N40-O40</f>
        <v>0.72799999999999998</v>
      </c>
      <c r="R40" s="52">
        <v>1</v>
      </c>
      <c r="S40" s="52">
        <f>I40</f>
        <v>66.150000000000006</v>
      </c>
      <c r="T40" s="54">
        <f>S40-Q40</f>
        <v>65.422000000000011</v>
      </c>
      <c r="U40" s="54" t="s">
        <v>153</v>
      </c>
    </row>
    <row r="41" spans="1:21" s="45" customFormat="1" ht="15" customHeight="1">
      <c r="A41" s="64">
        <v>33</v>
      </c>
      <c r="B41" s="4" t="s">
        <v>1035</v>
      </c>
      <c r="C41" s="5">
        <v>6.3</v>
      </c>
      <c r="D41" s="52">
        <v>5.5510000000000002</v>
      </c>
      <c r="E41" s="52"/>
      <c r="F41" s="31"/>
      <c r="G41" s="54">
        <f t="shared" si="0"/>
        <v>5.5510000000000002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1.0640000000000001</v>
      </c>
      <c r="K41" s="60" t="s">
        <v>153</v>
      </c>
      <c r="L41" s="61"/>
      <c r="M41" s="52"/>
      <c r="N41" s="52">
        <f t="shared" ref="N41:N72" si="13">D41+M41</f>
        <v>5.5510000000000002</v>
      </c>
      <c r="O41" s="52">
        <f t="shared" si="10"/>
        <v>0</v>
      </c>
      <c r="P41" s="31">
        <f t="shared" si="10"/>
        <v>0</v>
      </c>
      <c r="Q41" s="52">
        <f>N41-O41</f>
        <v>5.5510000000000002</v>
      </c>
      <c r="R41" s="52">
        <v>2</v>
      </c>
      <c r="S41" s="52">
        <f>I41</f>
        <v>6.6150000000000002</v>
      </c>
      <c r="T41" s="54">
        <f>S41-Q41</f>
        <v>1.0640000000000001</v>
      </c>
      <c r="U41" s="54" t="s">
        <v>153</v>
      </c>
    </row>
    <row r="42" spans="1:21" s="45" customFormat="1" ht="22.5" customHeight="1">
      <c r="A42" s="64">
        <v>34</v>
      </c>
      <c r="B42" s="4" t="s">
        <v>1036</v>
      </c>
      <c r="C42" s="5">
        <v>6.3</v>
      </c>
      <c r="D42" s="52">
        <v>0.24</v>
      </c>
      <c r="E42" s="52"/>
      <c r="F42" s="31"/>
      <c r="G42" s="54">
        <f t="shared" si="0"/>
        <v>0.24</v>
      </c>
      <c r="H42" s="54">
        <v>0</v>
      </c>
      <c r="I42" s="52">
        <f t="shared" si="11"/>
        <v>6.6150000000000002</v>
      </c>
      <c r="J42" s="54">
        <f t="shared" si="12"/>
        <v>6.375</v>
      </c>
      <c r="K42" s="60" t="s">
        <v>153</v>
      </c>
      <c r="L42" s="61"/>
      <c r="M42" s="52"/>
      <c r="N42" s="52">
        <f t="shared" si="13"/>
        <v>0.24</v>
      </c>
      <c r="O42" s="52">
        <f t="shared" si="10"/>
        <v>0</v>
      </c>
      <c r="P42" s="31">
        <f t="shared" si="10"/>
        <v>0</v>
      </c>
      <c r="Q42" s="52">
        <f>N42-O42</f>
        <v>0.24</v>
      </c>
      <c r="R42" s="52">
        <v>3</v>
      </c>
      <c r="S42" s="52">
        <f>I42</f>
        <v>6.6150000000000002</v>
      </c>
      <c r="T42" s="54">
        <f>S42-Q42</f>
        <v>6.375</v>
      </c>
      <c r="U42" s="54" t="s">
        <v>153</v>
      </c>
    </row>
    <row r="43" spans="1:21" ht="25.5" customHeight="1">
      <c r="A43" s="55">
        <v>35</v>
      </c>
      <c r="B43" s="4" t="s">
        <v>1037</v>
      </c>
      <c r="C43" s="5">
        <v>6.3</v>
      </c>
      <c r="D43" s="52">
        <v>0.69</v>
      </c>
      <c r="E43" s="52"/>
      <c r="F43" s="31"/>
      <c r="G43" s="54">
        <f t="shared" si="0"/>
        <v>0.69</v>
      </c>
      <c r="H43" s="54">
        <v>0</v>
      </c>
      <c r="I43" s="52">
        <f t="shared" si="11"/>
        <v>6.6150000000000002</v>
      </c>
      <c r="J43" s="54">
        <f t="shared" si="12"/>
        <v>5.9250000000000007</v>
      </c>
      <c r="K43" s="60" t="s">
        <v>153</v>
      </c>
      <c r="L43" s="61"/>
      <c r="M43" s="52"/>
      <c r="N43" s="52">
        <f t="shared" si="13"/>
        <v>0.69</v>
      </c>
      <c r="O43" s="52">
        <f t="shared" si="10"/>
        <v>0</v>
      </c>
      <c r="P43" s="31">
        <f t="shared" si="10"/>
        <v>0</v>
      </c>
      <c r="Q43" s="52">
        <f>N43-O43</f>
        <v>0.69</v>
      </c>
      <c r="R43" s="52">
        <v>4</v>
      </c>
      <c r="S43" s="52">
        <f>I43</f>
        <v>6.6150000000000002</v>
      </c>
      <c r="T43" s="54">
        <f>S43-Q43</f>
        <v>5.9250000000000007</v>
      </c>
      <c r="U43" s="54" t="s">
        <v>153</v>
      </c>
    </row>
    <row r="44" spans="1:21" s="10" customFormat="1" ht="24" customHeight="1">
      <c r="A44" s="55">
        <v>36</v>
      </c>
      <c r="B44" s="4" t="s">
        <v>1038</v>
      </c>
      <c r="C44" s="5">
        <v>3.2</v>
      </c>
      <c r="D44" s="52">
        <v>0.85199999999999998</v>
      </c>
      <c r="E44" s="52"/>
      <c r="F44" s="31"/>
      <c r="G44" s="54">
        <f t="shared" si="0"/>
        <v>0.85199999999999998</v>
      </c>
      <c r="H44" s="54">
        <v>0</v>
      </c>
      <c r="I44" s="52">
        <f t="shared" si="11"/>
        <v>3.3600000000000003</v>
      </c>
      <c r="J44" s="54">
        <f t="shared" si="12"/>
        <v>2.5080000000000005</v>
      </c>
      <c r="K44" s="60" t="s">
        <v>153</v>
      </c>
      <c r="L44" s="61"/>
      <c r="M44" s="52"/>
      <c r="N44" s="52">
        <f t="shared" si="13"/>
        <v>0.85199999999999998</v>
      </c>
      <c r="O44" s="52">
        <f t="shared" si="10"/>
        <v>0</v>
      </c>
      <c r="P44" s="31">
        <f t="shared" si="10"/>
        <v>0</v>
      </c>
      <c r="Q44" s="52">
        <f>N44-O44</f>
        <v>0.85199999999999998</v>
      </c>
      <c r="R44" s="52">
        <v>5</v>
      </c>
      <c r="S44" s="52">
        <f>I44</f>
        <v>3.3600000000000003</v>
      </c>
      <c r="T44" s="54">
        <f>S44-Q44</f>
        <v>2.5080000000000005</v>
      </c>
      <c r="U44" s="54" t="s">
        <v>153</v>
      </c>
    </row>
    <row r="45" spans="1:21" s="35" customFormat="1" ht="26.25" customHeight="1">
      <c r="A45" s="55">
        <v>37</v>
      </c>
      <c r="B45" s="4" t="s">
        <v>1039</v>
      </c>
      <c r="C45" s="5">
        <v>1</v>
      </c>
      <c r="D45" s="52">
        <v>4.4999999999999998E-2</v>
      </c>
      <c r="E45" s="54"/>
      <c r="F45" s="31"/>
      <c r="G45" s="54">
        <f t="shared" si="0"/>
        <v>4.4999999999999998E-2</v>
      </c>
      <c r="H45" s="54">
        <v>0</v>
      </c>
      <c r="I45" s="52">
        <f t="shared" si="11"/>
        <v>1.05</v>
      </c>
      <c r="J45" s="54">
        <f t="shared" si="12"/>
        <v>1.0050000000000001</v>
      </c>
      <c r="K45" s="60" t="s">
        <v>153</v>
      </c>
      <c r="L45" s="61"/>
      <c r="M45" s="52"/>
      <c r="N45" s="52">
        <f t="shared" si="13"/>
        <v>4.4999999999999998E-2</v>
      </c>
      <c r="O45" s="52">
        <f t="shared" si="10"/>
        <v>0</v>
      </c>
      <c r="P45" s="31">
        <f t="shared" si="10"/>
        <v>0</v>
      </c>
      <c r="Q45" s="52">
        <f t="shared" ref="Q45:Q99" si="14">N45-O45</f>
        <v>4.4999999999999998E-2</v>
      </c>
      <c r="R45" s="52">
        <v>7</v>
      </c>
      <c r="S45" s="52">
        <f t="shared" ref="S45:S99" si="15">I45</f>
        <v>1.05</v>
      </c>
      <c r="T45" s="54">
        <f t="shared" ref="T45:T99" si="16">S45-Q45</f>
        <v>1.0050000000000001</v>
      </c>
      <c r="U45" s="54" t="s">
        <v>153</v>
      </c>
    </row>
    <row r="46" spans="1:21" s="35" customFormat="1" ht="15.75" customHeight="1">
      <c r="A46" s="55">
        <v>38</v>
      </c>
      <c r="B46" s="4" t="s">
        <v>1040</v>
      </c>
      <c r="C46" s="5">
        <v>1.6</v>
      </c>
      <c r="D46" s="52">
        <v>0.18099999999999999</v>
      </c>
      <c r="E46" s="54"/>
      <c r="F46" s="31"/>
      <c r="G46" s="54">
        <f t="shared" si="0"/>
        <v>0.18099999999999999</v>
      </c>
      <c r="H46" s="54">
        <v>0</v>
      </c>
      <c r="I46" s="52">
        <f t="shared" si="11"/>
        <v>1.6800000000000002</v>
      </c>
      <c r="J46" s="54">
        <f t="shared" si="12"/>
        <v>1.4990000000000001</v>
      </c>
      <c r="K46" s="60" t="s">
        <v>153</v>
      </c>
      <c r="L46" s="61"/>
      <c r="M46" s="52"/>
      <c r="N46" s="52">
        <f t="shared" si="13"/>
        <v>0.18099999999999999</v>
      </c>
      <c r="O46" s="52">
        <f t="shared" si="10"/>
        <v>0</v>
      </c>
      <c r="P46" s="31">
        <f t="shared" si="10"/>
        <v>0</v>
      </c>
      <c r="Q46" s="52">
        <f t="shared" si="14"/>
        <v>0.18099999999999999</v>
      </c>
      <c r="R46" s="52">
        <v>8</v>
      </c>
      <c r="S46" s="52">
        <f t="shared" si="15"/>
        <v>1.6800000000000002</v>
      </c>
      <c r="T46" s="54">
        <f t="shared" si="16"/>
        <v>1.4990000000000001</v>
      </c>
      <c r="U46" s="54" t="s">
        <v>153</v>
      </c>
    </row>
    <row r="47" spans="1:21" s="65" customFormat="1" ht="35.25" customHeight="1">
      <c r="A47" s="64">
        <v>39</v>
      </c>
      <c r="B47" s="4" t="s">
        <v>1041</v>
      </c>
      <c r="C47" s="5">
        <v>1.6</v>
      </c>
      <c r="D47" s="52">
        <v>0.16800000000000001</v>
      </c>
      <c r="E47" s="54"/>
      <c r="F47" s="31"/>
      <c r="G47" s="54">
        <f t="shared" si="0"/>
        <v>0.16800000000000001</v>
      </c>
      <c r="H47" s="54">
        <v>0</v>
      </c>
      <c r="I47" s="52">
        <f t="shared" si="11"/>
        <v>1.6800000000000002</v>
      </c>
      <c r="J47" s="54">
        <f t="shared" si="12"/>
        <v>1.5120000000000002</v>
      </c>
      <c r="K47" s="60" t="s">
        <v>153</v>
      </c>
      <c r="L47" s="61"/>
      <c r="M47" s="52"/>
      <c r="N47" s="52">
        <f t="shared" si="13"/>
        <v>0.16800000000000001</v>
      </c>
      <c r="O47" s="52">
        <f t="shared" si="10"/>
        <v>0</v>
      </c>
      <c r="P47" s="31">
        <f t="shared" si="10"/>
        <v>0</v>
      </c>
      <c r="Q47" s="52">
        <f t="shared" si="14"/>
        <v>0.16800000000000001</v>
      </c>
      <c r="R47" s="52">
        <v>9</v>
      </c>
      <c r="S47" s="52">
        <f t="shared" si="15"/>
        <v>1.6800000000000002</v>
      </c>
      <c r="T47" s="54">
        <f t="shared" si="16"/>
        <v>1.5120000000000002</v>
      </c>
      <c r="U47" s="54" t="s">
        <v>153</v>
      </c>
    </row>
    <row r="48" spans="1:21" s="35" customFormat="1" ht="26.25" customHeight="1">
      <c r="A48" s="55">
        <v>40</v>
      </c>
      <c r="B48" s="4" t="s">
        <v>1042</v>
      </c>
      <c r="C48" s="5">
        <v>1.6</v>
      </c>
      <c r="D48" s="52">
        <v>0.3</v>
      </c>
      <c r="E48" s="54"/>
      <c r="F48" s="31"/>
      <c r="G48" s="54">
        <f t="shared" si="0"/>
        <v>0.3</v>
      </c>
      <c r="H48" s="54">
        <v>0</v>
      </c>
      <c r="I48" s="52">
        <f t="shared" si="11"/>
        <v>1.6800000000000002</v>
      </c>
      <c r="J48" s="54">
        <f t="shared" si="12"/>
        <v>1.3800000000000001</v>
      </c>
      <c r="K48" s="60" t="s">
        <v>153</v>
      </c>
      <c r="L48" s="61"/>
      <c r="M48" s="52"/>
      <c r="N48" s="52">
        <f t="shared" si="13"/>
        <v>0.3</v>
      </c>
      <c r="O48" s="52">
        <f t="shared" si="10"/>
        <v>0</v>
      </c>
      <c r="P48" s="31">
        <f t="shared" si="10"/>
        <v>0</v>
      </c>
      <c r="Q48" s="52">
        <f t="shared" si="14"/>
        <v>0.3</v>
      </c>
      <c r="R48" s="52">
        <v>10</v>
      </c>
      <c r="S48" s="52">
        <f t="shared" si="15"/>
        <v>1.6800000000000002</v>
      </c>
      <c r="T48" s="54">
        <f t="shared" si="16"/>
        <v>1.3800000000000001</v>
      </c>
      <c r="U48" s="54" t="s">
        <v>153</v>
      </c>
    </row>
    <row r="49" spans="1:21" s="35" customFormat="1" ht="27" customHeight="1">
      <c r="A49" s="55">
        <v>41</v>
      </c>
      <c r="B49" s="4" t="s">
        <v>1043</v>
      </c>
      <c r="C49" s="129">
        <v>1</v>
      </c>
      <c r="D49" s="52">
        <v>4.2999999999999997E-2</v>
      </c>
      <c r="E49" s="54"/>
      <c r="F49" s="31"/>
      <c r="G49" s="54">
        <f t="shared" si="0"/>
        <v>4.2999999999999997E-2</v>
      </c>
      <c r="H49" s="54">
        <v>0</v>
      </c>
      <c r="I49" s="52">
        <f t="shared" si="11"/>
        <v>1.05</v>
      </c>
      <c r="J49" s="54">
        <f t="shared" si="12"/>
        <v>1.0070000000000001</v>
      </c>
      <c r="K49" s="60" t="s">
        <v>153</v>
      </c>
      <c r="L49" s="61"/>
      <c r="M49" s="52"/>
      <c r="N49" s="52">
        <f t="shared" si="13"/>
        <v>4.2999999999999997E-2</v>
      </c>
      <c r="O49" s="52">
        <f t="shared" si="10"/>
        <v>0</v>
      </c>
      <c r="P49" s="31">
        <f t="shared" si="10"/>
        <v>0</v>
      </c>
      <c r="Q49" s="52">
        <f t="shared" si="14"/>
        <v>4.2999999999999997E-2</v>
      </c>
      <c r="R49" s="52">
        <v>11</v>
      </c>
      <c r="S49" s="52">
        <f t="shared" si="15"/>
        <v>1.05</v>
      </c>
      <c r="T49" s="54">
        <f t="shared" si="16"/>
        <v>1.0070000000000001</v>
      </c>
      <c r="U49" s="54" t="s">
        <v>153</v>
      </c>
    </row>
    <row r="50" spans="1:21" s="35" customFormat="1" ht="29.25" customHeight="1">
      <c r="A50" s="55">
        <v>42</v>
      </c>
      <c r="B50" s="4" t="s">
        <v>1044</v>
      </c>
      <c r="C50" s="129">
        <v>1</v>
      </c>
      <c r="D50" s="52">
        <v>0.11</v>
      </c>
      <c r="E50" s="54"/>
      <c r="F50" s="31"/>
      <c r="G50" s="54">
        <f t="shared" si="0"/>
        <v>0.11</v>
      </c>
      <c r="H50" s="54">
        <v>0</v>
      </c>
      <c r="I50" s="52">
        <f t="shared" si="11"/>
        <v>1.05</v>
      </c>
      <c r="J50" s="54">
        <f>I50-G50</f>
        <v>0.94000000000000006</v>
      </c>
      <c r="K50" s="60" t="s">
        <v>153</v>
      </c>
      <c r="L50" s="61"/>
      <c r="M50" s="52"/>
      <c r="N50" s="52">
        <f t="shared" si="13"/>
        <v>0.11</v>
      </c>
      <c r="O50" s="52">
        <f t="shared" si="10"/>
        <v>0</v>
      </c>
      <c r="P50" s="31">
        <f t="shared" si="10"/>
        <v>0</v>
      </c>
      <c r="Q50" s="52">
        <f t="shared" si="14"/>
        <v>0.11</v>
      </c>
      <c r="R50" s="52">
        <v>12</v>
      </c>
      <c r="S50" s="52">
        <f t="shared" si="15"/>
        <v>1.05</v>
      </c>
      <c r="T50" s="54">
        <f t="shared" si="16"/>
        <v>0.94000000000000006</v>
      </c>
      <c r="U50" s="54" t="s">
        <v>153</v>
      </c>
    </row>
    <row r="51" spans="1:21" s="35" customFormat="1" ht="33.75" customHeight="1">
      <c r="A51" s="55">
        <v>43</v>
      </c>
      <c r="B51" s="4" t="s">
        <v>1045</v>
      </c>
      <c r="C51" s="5">
        <v>1.6</v>
      </c>
      <c r="D51" s="52">
        <v>6.4000000000000001E-2</v>
      </c>
      <c r="E51" s="54"/>
      <c r="F51" s="31"/>
      <c r="G51" s="54">
        <f t="shared" si="0"/>
        <v>6.4000000000000001E-2</v>
      </c>
      <c r="H51" s="54">
        <v>0</v>
      </c>
      <c r="I51" s="52">
        <f t="shared" si="11"/>
        <v>1.6800000000000002</v>
      </c>
      <c r="J51" s="54">
        <f>I51-G51</f>
        <v>1.6160000000000001</v>
      </c>
      <c r="K51" s="60" t="s">
        <v>153</v>
      </c>
      <c r="L51" s="61"/>
      <c r="M51" s="52"/>
      <c r="N51" s="52">
        <f t="shared" si="13"/>
        <v>6.4000000000000001E-2</v>
      </c>
      <c r="O51" s="52">
        <f t="shared" si="10"/>
        <v>0</v>
      </c>
      <c r="P51" s="31">
        <f t="shared" si="10"/>
        <v>0</v>
      </c>
      <c r="Q51" s="52">
        <f t="shared" si="14"/>
        <v>6.4000000000000001E-2</v>
      </c>
      <c r="R51" s="52">
        <v>13</v>
      </c>
      <c r="S51" s="52">
        <f t="shared" si="15"/>
        <v>1.6800000000000002</v>
      </c>
      <c r="T51" s="54">
        <f t="shared" si="16"/>
        <v>1.6160000000000001</v>
      </c>
      <c r="U51" s="54" t="s">
        <v>153</v>
      </c>
    </row>
    <row r="52" spans="1:21" s="35" customFormat="1" ht="15.75" customHeight="1">
      <c r="A52" s="55">
        <v>44</v>
      </c>
      <c r="B52" s="4" t="s">
        <v>1046</v>
      </c>
      <c r="C52" s="5">
        <v>0.1</v>
      </c>
      <c r="D52" s="52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0" t="s">
        <v>153</v>
      </c>
      <c r="L52" s="61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1047</v>
      </c>
      <c r="C53" s="5" t="s">
        <v>2452</v>
      </c>
      <c r="D53" s="52">
        <v>0.44</v>
      </c>
      <c r="E53" s="54"/>
      <c r="F53" s="31"/>
      <c r="G53" s="54">
        <f t="shared" si="0"/>
        <v>0.44</v>
      </c>
      <c r="H53" s="54">
        <v>0</v>
      </c>
      <c r="I53" s="52">
        <f>2.6*1.05</f>
        <v>2.7300000000000004</v>
      </c>
      <c r="J53" s="54">
        <f t="shared" si="17"/>
        <v>2.2900000000000005</v>
      </c>
      <c r="K53" s="60" t="s">
        <v>153</v>
      </c>
      <c r="L53" s="61"/>
      <c r="M53" s="52"/>
      <c r="N53" s="52">
        <f t="shared" si="13"/>
        <v>0.44</v>
      </c>
      <c r="O53" s="52">
        <f t="shared" si="10"/>
        <v>0</v>
      </c>
      <c r="P53" s="31">
        <f t="shared" si="10"/>
        <v>0</v>
      </c>
      <c r="Q53" s="52">
        <f t="shared" si="14"/>
        <v>0.44</v>
      </c>
      <c r="R53" s="52">
        <v>15</v>
      </c>
      <c r="S53" s="52">
        <f t="shared" si="15"/>
        <v>2.7300000000000004</v>
      </c>
      <c r="T53" s="54">
        <f t="shared" si="16"/>
        <v>2.2900000000000005</v>
      </c>
      <c r="U53" s="54" t="s">
        <v>153</v>
      </c>
    </row>
    <row r="54" spans="1:21" s="35" customFormat="1" ht="15.75" customHeight="1">
      <c r="A54" s="55">
        <v>46</v>
      </c>
      <c r="B54" s="4" t="s">
        <v>1048</v>
      </c>
      <c r="C54" s="5">
        <v>10</v>
      </c>
      <c r="D54" s="52">
        <f>1.26+0.24</f>
        <v>1.5</v>
      </c>
      <c r="E54" s="54"/>
      <c r="F54" s="31"/>
      <c r="G54" s="54">
        <f t="shared" si="0"/>
        <v>1.5</v>
      </c>
      <c r="H54" s="54">
        <v>0</v>
      </c>
      <c r="I54" s="52">
        <f t="shared" si="11"/>
        <v>10.5</v>
      </c>
      <c r="J54" s="54">
        <f t="shared" si="17"/>
        <v>9</v>
      </c>
      <c r="K54" s="60" t="s">
        <v>153</v>
      </c>
      <c r="L54" s="61"/>
      <c r="M54" s="52"/>
      <c r="N54" s="52">
        <f t="shared" si="13"/>
        <v>1.5</v>
      </c>
      <c r="O54" s="52">
        <f t="shared" si="10"/>
        <v>0</v>
      </c>
      <c r="P54" s="31">
        <f t="shared" si="10"/>
        <v>0</v>
      </c>
      <c r="Q54" s="52">
        <f t="shared" si="14"/>
        <v>1.5</v>
      </c>
      <c r="R54" s="52">
        <v>16</v>
      </c>
      <c r="S54" s="52">
        <f t="shared" si="15"/>
        <v>10.5</v>
      </c>
      <c r="T54" s="54">
        <f t="shared" si="16"/>
        <v>9</v>
      </c>
      <c r="U54" s="54" t="s">
        <v>153</v>
      </c>
    </row>
    <row r="55" spans="1:21" s="35" customFormat="1" ht="15.75" customHeight="1">
      <c r="A55" s="55">
        <v>47</v>
      </c>
      <c r="B55" s="4" t="s">
        <v>1049</v>
      </c>
      <c r="C55" s="5">
        <v>2.5</v>
      </c>
      <c r="D55" s="52">
        <v>0.33</v>
      </c>
      <c r="E55" s="54"/>
      <c r="F55" s="31"/>
      <c r="G55" s="54">
        <f t="shared" si="0"/>
        <v>0.33</v>
      </c>
      <c r="H55" s="54">
        <v>0</v>
      </c>
      <c r="I55" s="52">
        <f t="shared" si="11"/>
        <v>2.625</v>
      </c>
      <c r="J55" s="54">
        <f t="shared" si="17"/>
        <v>2.2949999999999999</v>
      </c>
      <c r="K55" s="60" t="s">
        <v>153</v>
      </c>
      <c r="L55" s="61"/>
      <c r="M55" s="52"/>
      <c r="N55" s="52">
        <f t="shared" si="13"/>
        <v>0.33</v>
      </c>
      <c r="O55" s="52">
        <f t="shared" si="10"/>
        <v>0</v>
      </c>
      <c r="P55" s="31">
        <f t="shared" si="10"/>
        <v>0</v>
      </c>
      <c r="Q55" s="52">
        <f t="shared" si="14"/>
        <v>0.33</v>
      </c>
      <c r="R55" s="52">
        <v>17</v>
      </c>
      <c r="S55" s="52">
        <f t="shared" si="15"/>
        <v>2.625</v>
      </c>
      <c r="T55" s="54">
        <f t="shared" si="16"/>
        <v>2.2949999999999999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1050</v>
      </c>
      <c r="C56" s="5">
        <v>2.5</v>
      </c>
      <c r="D56" s="52">
        <v>0.14000000000000001</v>
      </c>
      <c r="E56" s="54"/>
      <c r="F56" s="31"/>
      <c r="G56" s="54">
        <f t="shared" si="0"/>
        <v>0.14000000000000001</v>
      </c>
      <c r="H56" s="54">
        <v>0</v>
      </c>
      <c r="I56" s="52">
        <f t="shared" si="11"/>
        <v>2.625</v>
      </c>
      <c r="J56" s="54">
        <f t="shared" si="17"/>
        <v>2.4849999999999999</v>
      </c>
      <c r="K56" s="60" t="s">
        <v>153</v>
      </c>
      <c r="L56" s="61"/>
      <c r="M56" s="52"/>
      <c r="N56" s="52">
        <f t="shared" si="13"/>
        <v>0.14000000000000001</v>
      </c>
      <c r="O56" s="52">
        <f t="shared" si="10"/>
        <v>0</v>
      </c>
      <c r="P56" s="31">
        <f t="shared" si="10"/>
        <v>0</v>
      </c>
      <c r="Q56" s="52">
        <f t="shared" si="14"/>
        <v>0.14000000000000001</v>
      </c>
      <c r="R56" s="52">
        <v>18</v>
      </c>
      <c r="S56" s="52">
        <f t="shared" si="15"/>
        <v>2.625</v>
      </c>
      <c r="T56" s="54">
        <f t="shared" si="16"/>
        <v>2.4849999999999999</v>
      </c>
      <c r="U56" s="54" t="s">
        <v>153</v>
      </c>
    </row>
    <row r="57" spans="1:21" s="35" customFormat="1" ht="15.75" customHeight="1">
      <c r="A57" s="55">
        <v>49</v>
      </c>
      <c r="B57" s="4" t="s">
        <v>1051</v>
      </c>
      <c r="C57" s="5">
        <v>1.6</v>
      </c>
      <c r="D57" s="52">
        <v>0.24</v>
      </c>
      <c r="E57" s="54"/>
      <c r="F57" s="31"/>
      <c r="G57" s="54">
        <f t="shared" si="0"/>
        <v>0.24</v>
      </c>
      <c r="H57" s="54">
        <v>0</v>
      </c>
      <c r="I57" s="52">
        <f t="shared" si="11"/>
        <v>1.6800000000000002</v>
      </c>
      <c r="J57" s="54">
        <f t="shared" si="17"/>
        <v>1.4400000000000002</v>
      </c>
      <c r="K57" s="60" t="s">
        <v>153</v>
      </c>
      <c r="L57" s="61"/>
      <c r="M57" s="52"/>
      <c r="N57" s="52">
        <f t="shared" si="13"/>
        <v>0.24</v>
      </c>
      <c r="O57" s="52">
        <f t="shared" si="10"/>
        <v>0</v>
      </c>
      <c r="P57" s="31">
        <f t="shared" si="10"/>
        <v>0</v>
      </c>
      <c r="Q57" s="52">
        <f t="shared" si="14"/>
        <v>0.24</v>
      </c>
      <c r="R57" s="52">
        <v>19</v>
      </c>
      <c r="S57" s="52">
        <f t="shared" si="15"/>
        <v>1.6800000000000002</v>
      </c>
      <c r="T57" s="54">
        <f t="shared" si="16"/>
        <v>1.4400000000000002</v>
      </c>
      <c r="U57" s="54" t="s">
        <v>153</v>
      </c>
    </row>
    <row r="58" spans="1:21" s="35" customFormat="1" ht="15.75" customHeight="1">
      <c r="A58" s="55">
        <v>50</v>
      </c>
      <c r="B58" s="4" t="s">
        <v>1052</v>
      </c>
      <c r="C58" s="5">
        <v>1</v>
      </c>
      <c r="D58" s="52">
        <v>0.08</v>
      </c>
      <c r="E58" s="54"/>
      <c r="F58" s="31"/>
      <c r="G58" s="54">
        <f t="shared" si="0"/>
        <v>0.08</v>
      </c>
      <c r="H58" s="54">
        <v>0</v>
      </c>
      <c r="I58" s="52">
        <f t="shared" si="11"/>
        <v>1.05</v>
      </c>
      <c r="J58" s="54">
        <f t="shared" si="17"/>
        <v>0.97000000000000008</v>
      </c>
      <c r="K58" s="60" t="s">
        <v>153</v>
      </c>
      <c r="L58" s="61"/>
      <c r="M58" s="52"/>
      <c r="N58" s="52">
        <f t="shared" si="13"/>
        <v>0.08</v>
      </c>
      <c r="O58" s="52">
        <f t="shared" si="10"/>
        <v>0</v>
      </c>
      <c r="P58" s="31">
        <f t="shared" si="10"/>
        <v>0</v>
      </c>
      <c r="Q58" s="52">
        <f t="shared" si="14"/>
        <v>0.08</v>
      </c>
      <c r="R58" s="52">
        <v>20</v>
      </c>
      <c r="S58" s="52">
        <f t="shared" si="15"/>
        <v>1.05</v>
      </c>
      <c r="T58" s="54">
        <f t="shared" si="16"/>
        <v>0.97000000000000008</v>
      </c>
      <c r="U58" s="54" t="s">
        <v>153</v>
      </c>
    </row>
    <row r="59" spans="1:21" s="35" customFormat="1" ht="34.5" customHeight="1">
      <c r="A59" s="55">
        <v>51</v>
      </c>
      <c r="B59" s="4" t="s">
        <v>1053</v>
      </c>
      <c r="C59" s="5">
        <v>2.5</v>
      </c>
      <c r="D59" s="52">
        <v>0.22</v>
      </c>
      <c r="E59" s="54"/>
      <c r="F59" s="31"/>
      <c r="G59" s="54">
        <f t="shared" si="0"/>
        <v>0.22</v>
      </c>
      <c r="H59" s="54">
        <v>0</v>
      </c>
      <c r="I59" s="52">
        <f>C59*1.05</f>
        <v>2.625</v>
      </c>
      <c r="J59" s="54">
        <f t="shared" si="17"/>
        <v>2.4049999999999998</v>
      </c>
      <c r="K59" s="60" t="s">
        <v>153</v>
      </c>
      <c r="L59" s="61"/>
      <c r="M59" s="52"/>
      <c r="N59" s="52">
        <f t="shared" si="13"/>
        <v>0.22</v>
      </c>
      <c r="O59" s="52">
        <f t="shared" si="10"/>
        <v>0</v>
      </c>
      <c r="P59" s="31">
        <f t="shared" si="10"/>
        <v>0</v>
      </c>
      <c r="Q59" s="52">
        <f t="shared" si="14"/>
        <v>0.22</v>
      </c>
      <c r="R59" s="52">
        <v>21</v>
      </c>
      <c r="S59" s="52">
        <f t="shared" si="15"/>
        <v>2.625</v>
      </c>
      <c r="T59" s="54">
        <f t="shared" si="16"/>
        <v>2.4049999999999998</v>
      </c>
      <c r="U59" s="54" t="s">
        <v>153</v>
      </c>
    </row>
    <row r="60" spans="1:21" s="35" customFormat="1" ht="15.75" customHeight="1">
      <c r="A60" s="64">
        <v>52</v>
      </c>
      <c r="B60" s="4" t="s">
        <v>1054</v>
      </c>
      <c r="C60" s="5">
        <v>1.6</v>
      </c>
      <c r="D60" s="52">
        <v>0.15</v>
      </c>
      <c r="E60" s="54"/>
      <c r="F60" s="31"/>
      <c r="G60" s="54">
        <f t="shared" si="0"/>
        <v>0.15</v>
      </c>
      <c r="H60" s="54">
        <v>0</v>
      </c>
      <c r="I60" s="52">
        <f t="shared" si="11"/>
        <v>1.6800000000000002</v>
      </c>
      <c r="J60" s="54">
        <f t="shared" si="17"/>
        <v>1.5300000000000002</v>
      </c>
      <c r="K60" s="60" t="s">
        <v>153</v>
      </c>
      <c r="L60" s="61"/>
      <c r="M60" s="52"/>
      <c r="N60" s="52">
        <f t="shared" si="13"/>
        <v>0.15</v>
      </c>
      <c r="O60" s="52">
        <f t="shared" si="10"/>
        <v>0</v>
      </c>
      <c r="P60" s="31">
        <f t="shared" si="10"/>
        <v>0</v>
      </c>
      <c r="Q60" s="52">
        <f t="shared" si="14"/>
        <v>0.15</v>
      </c>
      <c r="R60" s="52">
        <v>22</v>
      </c>
      <c r="S60" s="52">
        <f t="shared" si="15"/>
        <v>1.6800000000000002</v>
      </c>
      <c r="T60" s="54">
        <f t="shared" si="16"/>
        <v>1.5300000000000002</v>
      </c>
      <c r="U60" s="54" t="s">
        <v>153</v>
      </c>
    </row>
    <row r="61" spans="1:21" s="35" customFormat="1" ht="15.75" customHeight="1">
      <c r="A61" s="55">
        <v>53</v>
      </c>
      <c r="B61" s="4" t="s">
        <v>2453</v>
      </c>
      <c r="C61" s="5">
        <v>1.6</v>
      </c>
      <c r="D61" s="52">
        <v>0.19800000000000001</v>
      </c>
      <c r="E61" s="54"/>
      <c r="F61" s="31"/>
      <c r="G61" s="54">
        <f t="shared" si="0"/>
        <v>0.19800000000000001</v>
      </c>
      <c r="H61" s="54">
        <v>0</v>
      </c>
      <c r="I61" s="52">
        <f t="shared" si="11"/>
        <v>1.6800000000000002</v>
      </c>
      <c r="J61" s="54">
        <f t="shared" si="17"/>
        <v>1.4820000000000002</v>
      </c>
      <c r="K61" s="60" t="s">
        <v>153</v>
      </c>
      <c r="L61" s="61"/>
      <c r="M61" s="52"/>
      <c r="N61" s="52">
        <f t="shared" si="13"/>
        <v>0.19800000000000001</v>
      </c>
      <c r="O61" s="52">
        <f t="shared" si="10"/>
        <v>0</v>
      </c>
      <c r="P61" s="31">
        <f t="shared" si="10"/>
        <v>0</v>
      </c>
      <c r="Q61" s="52">
        <f t="shared" si="14"/>
        <v>0.19800000000000001</v>
      </c>
      <c r="R61" s="52">
        <v>23</v>
      </c>
      <c r="S61" s="52">
        <f t="shared" si="15"/>
        <v>1.6800000000000002</v>
      </c>
      <c r="T61" s="54">
        <f t="shared" si="16"/>
        <v>1.4820000000000002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1056</v>
      </c>
      <c r="C62" s="5">
        <v>1</v>
      </c>
      <c r="D62" s="52">
        <v>0.20599999999999999</v>
      </c>
      <c r="E62" s="54"/>
      <c r="F62" s="31"/>
      <c r="G62" s="54">
        <f t="shared" si="0"/>
        <v>0.20599999999999999</v>
      </c>
      <c r="H62" s="54">
        <v>0</v>
      </c>
      <c r="I62" s="52">
        <f t="shared" si="11"/>
        <v>1.05</v>
      </c>
      <c r="J62" s="54">
        <f t="shared" si="17"/>
        <v>0.84400000000000008</v>
      </c>
      <c r="K62" s="60" t="s">
        <v>153</v>
      </c>
      <c r="L62" s="61"/>
      <c r="M62" s="52"/>
      <c r="N62" s="52">
        <f t="shared" si="13"/>
        <v>0.20599999999999999</v>
      </c>
      <c r="O62" s="52">
        <f t="shared" si="10"/>
        <v>0</v>
      </c>
      <c r="P62" s="31">
        <f t="shared" si="10"/>
        <v>0</v>
      </c>
      <c r="Q62" s="52">
        <f t="shared" si="14"/>
        <v>0.20599999999999999</v>
      </c>
      <c r="R62" s="52">
        <v>25</v>
      </c>
      <c r="S62" s="52">
        <f t="shared" si="15"/>
        <v>1.05</v>
      </c>
      <c r="T62" s="54">
        <f t="shared" si="16"/>
        <v>0.84400000000000008</v>
      </c>
      <c r="U62" s="54" t="s">
        <v>153</v>
      </c>
    </row>
    <row r="63" spans="1:21" s="35" customFormat="1" ht="15.75" customHeight="1">
      <c r="A63" s="55">
        <v>55</v>
      </c>
      <c r="B63" s="4" t="s">
        <v>1057</v>
      </c>
      <c r="C63" s="5">
        <v>0.16</v>
      </c>
      <c r="D63" s="52">
        <v>2E-3</v>
      </c>
      <c r="E63" s="54"/>
      <c r="F63" s="31"/>
      <c r="G63" s="54">
        <f t="shared" si="0"/>
        <v>2E-3</v>
      </c>
      <c r="H63" s="54">
        <v>0</v>
      </c>
      <c r="I63" s="52">
        <f t="shared" si="11"/>
        <v>0.16800000000000001</v>
      </c>
      <c r="J63" s="54">
        <f t="shared" si="17"/>
        <v>0.16600000000000001</v>
      </c>
      <c r="K63" s="60" t="s">
        <v>153</v>
      </c>
      <c r="L63" s="61"/>
      <c r="M63" s="52"/>
      <c r="N63" s="52">
        <f t="shared" si="13"/>
        <v>2E-3</v>
      </c>
      <c r="O63" s="52">
        <f t="shared" si="10"/>
        <v>0</v>
      </c>
      <c r="P63" s="31">
        <f t="shared" si="10"/>
        <v>0</v>
      </c>
      <c r="Q63" s="52">
        <f t="shared" si="14"/>
        <v>2E-3</v>
      </c>
      <c r="R63" s="52">
        <v>26</v>
      </c>
      <c r="S63" s="52">
        <f t="shared" si="15"/>
        <v>0.16800000000000001</v>
      </c>
      <c r="T63" s="54">
        <f t="shared" si="16"/>
        <v>0.16600000000000001</v>
      </c>
      <c r="U63" s="54" t="s">
        <v>153</v>
      </c>
    </row>
    <row r="64" spans="1:21" s="35" customFormat="1" ht="15.75" customHeight="1">
      <c r="A64" s="55">
        <v>56</v>
      </c>
      <c r="B64" s="4" t="s">
        <v>1058</v>
      </c>
      <c r="C64" s="5">
        <v>0.16</v>
      </c>
      <c r="D64" s="52">
        <v>6.0000000000000001E-3</v>
      </c>
      <c r="E64" s="54"/>
      <c r="F64" s="31"/>
      <c r="G64" s="54">
        <f t="shared" si="0"/>
        <v>6.0000000000000001E-3</v>
      </c>
      <c r="H64" s="54">
        <v>0</v>
      </c>
      <c r="I64" s="52">
        <f t="shared" si="11"/>
        <v>0.16800000000000001</v>
      </c>
      <c r="J64" s="54">
        <f t="shared" si="17"/>
        <v>0.16200000000000001</v>
      </c>
      <c r="K64" s="60" t="s">
        <v>153</v>
      </c>
      <c r="L64" s="61"/>
      <c r="M64" s="52"/>
      <c r="N64" s="52">
        <f t="shared" si="13"/>
        <v>6.0000000000000001E-3</v>
      </c>
      <c r="O64" s="52">
        <f t="shared" si="10"/>
        <v>0</v>
      </c>
      <c r="P64" s="31">
        <f t="shared" si="10"/>
        <v>0</v>
      </c>
      <c r="Q64" s="52">
        <f t="shared" si="14"/>
        <v>6.0000000000000001E-3</v>
      </c>
      <c r="R64" s="52">
        <v>27</v>
      </c>
      <c r="S64" s="52">
        <f t="shared" si="15"/>
        <v>0.16800000000000001</v>
      </c>
      <c r="T64" s="54">
        <f t="shared" si="16"/>
        <v>0.16200000000000001</v>
      </c>
      <c r="U64" s="54" t="s">
        <v>153</v>
      </c>
    </row>
    <row r="65" spans="1:21" s="35" customFormat="1" ht="15.75" customHeight="1">
      <c r="A65" s="55">
        <v>57</v>
      </c>
      <c r="B65" s="4" t="s">
        <v>1059</v>
      </c>
      <c r="C65" s="5">
        <v>0.16</v>
      </c>
      <c r="D65" s="398">
        <v>8.9999999999999993E-3</v>
      </c>
      <c r="E65" s="54"/>
      <c r="F65" s="31"/>
      <c r="G65" s="54">
        <f t="shared" si="0"/>
        <v>8.9999999999999993E-3</v>
      </c>
      <c r="H65" s="54">
        <v>0</v>
      </c>
      <c r="I65" s="52">
        <f t="shared" si="11"/>
        <v>0.16800000000000001</v>
      </c>
      <c r="J65" s="54">
        <f t="shared" si="17"/>
        <v>0.159</v>
      </c>
      <c r="K65" s="60" t="s">
        <v>153</v>
      </c>
      <c r="L65" s="61"/>
      <c r="M65" s="52"/>
      <c r="N65" s="52">
        <f t="shared" si="13"/>
        <v>8.9999999999999993E-3</v>
      </c>
      <c r="O65" s="52">
        <f t="shared" si="10"/>
        <v>0</v>
      </c>
      <c r="P65" s="31">
        <f t="shared" si="10"/>
        <v>0</v>
      </c>
      <c r="Q65" s="52">
        <f t="shared" si="14"/>
        <v>8.9999999999999993E-3</v>
      </c>
      <c r="R65" s="52">
        <v>28</v>
      </c>
      <c r="S65" s="52">
        <f t="shared" si="15"/>
        <v>0.16800000000000001</v>
      </c>
      <c r="T65" s="54">
        <f t="shared" si="16"/>
        <v>0.159</v>
      </c>
      <c r="U65" s="54" t="s">
        <v>153</v>
      </c>
    </row>
    <row r="66" spans="1:21" s="35" customFormat="1" ht="15.75" customHeight="1">
      <c r="A66" s="115">
        <v>58</v>
      </c>
      <c r="B66" s="4" t="s">
        <v>1060</v>
      </c>
      <c r="C66" s="5">
        <v>1.6</v>
      </c>
      <c r="D66" s="52">
        <v>8.7999999999999995E-2</v>
      </c>
      <c r="E66" s="54"/>
      <c r="F66" s="31"/>
      <c r="G66" s="54">
        <f t="shared" si="0"/>
        <v>8.7999999999999995E-2</v>
      </c>
      <c r="H66" s="54">
        <v>0</v>
      </c>
      <c r="I66" s="52">
        <f t="shared" si="11"/>
        <v>1.6800000000000002</v>
      </c>
      <c r="J66" s="54">
        <f t="shared" si="17"/>
        <v>1.5920000000000001</v>
      </c>
      <c r="K66" s="60" t="s">
        <v>153</v>
      </c>
      <c r="L66" s="61"/>
      <c r="M66" s="52"/>
      <c r="N66" s="52">
        <f t="shared" si="13"/>
        <v>8.7999999999999995E-2</v>
      </c>
      <c r="O66" s="52">
        <f t="shared" si="10"/>
        <v>0</v>
      </c>
      <c r="P66" s="31">
        <f t="shared" si="10"/>
        <v>0</v>
      </c>
      <c r="Q66" s="52">
        <f t="shared" si="14"/>
        <v>8.7999999999999995E-2</v>
      </c>
      <c r="R66" s="52">
        <v>29</v>
      </c>
      <c r="S66" s="52">
        <f t="shared" si="15"/>
        <v>1.6800000000000002</v>
      </c>
      <c r="T66" s="54">
        <f t="shared" si="16"/>
        <v>1.5920000000000001</v>
      </c>
      <c r="U66" s="54" t="s">
        <v>153</v>
      </c>
    </row>
    <row r="67" spans="1:21" s="35" customFormat="1" ht="15.75" customHeight="1">
      <c r="A67" s="46">
        <v>59</v>
      </c>
      <c r="B67" s="4" t="s">
        <v>1061</v>
      </c>
      <c r="C67" s="5">
        <v>1.6</v>
      </c>
      <c r="D67" s="52">
        <v>0.09</v>
      </c>
      <c r="E67" s="54"/>
      <c r="F67" s="31"/>
      <c r="G67" s="54">
        <f t="shared" si="0"/>
        <v>0.09</v>
      </c>
      <c r="H67" s="54">
        <v>0</v>
      </c>
      <c r="I67" s="52">
        <f t="shared" si="11"/>
        <v>1.6800000000000002</v>
      </c>
      <c r="J67" s="54">
        <f t="shared" si="17"/>
        <v>1.59</v>
      </c>
      <c r="K67" s="60" t="s">
        <v>153</v>
      </c>
      <c r="L67" s="27"/>
      <c r="M67" s="52"/>
      <c r="N67" s="52">
        <f t="shared" si="13"/>
        <v>0.09</v>
      </c>
      <c r="O67" s="52">
        <f t="shared" si="10"/>
        <v>0</v>
      </c>
      <c r="P67" s="31">
        <f t="shared" si="10"/>
        <v>0</v>
      </c>
      <c r="Q67" s="52">
        <f t="shared" si="14"/>
        <v>0.09</v>
      </c>
      <c r="R67" s="52">
        <v>30</v>
      </c>
      <c r="S67" s="52">
        <f t="shared" si="15"/>
        <v>1.6800000000000002</v>
      </c>
      <c r="T67" s="54">
        <f t="shared" si="16"/>
        <v>1.59</v>
      </c>
      <c r="U67" s="54" t="s">
        <v>153</v>
      </c>
    </row>
    <row r="68" spans="1:21">
      <c r="A68" s="55">
        <v>60</v>
      </c>
      <c r="B68" s="4" t="s">
        <v>1062</v>
      </c>
      <c r="C68" s="5">
        <v>1.6</v>
      </c>
      <c r="D68" s="52">
        <v>2E-3</v>
      </c>
      <c r="E68" s="54"/>
      <c r="F68" s="31"/>
      <c r="G68" s="54">
        <f t="shared" si="0"/>
        <v>2E-3</v>
      </c>
      <c r="H68" s="54">
        <v>0</v>
      </c>
      <c r="I68" s="52">
        <f t="shared" si="11"/>
        <v>1.6800000000000002</v>
      </c>
      <c r="J68" s="54">
        <f t="shared" si="17"/>
        <v>1.6780000000000002</v>
      </c>
      <c r="K68" s="60" t="s">
        <v>153</v>
      </c>
      <c r="L68" s="61"/>
      <c r="M68" s="52"/>
      <c r="N68" s="52">
        <f t="shared" si="13"/>
        <v>2E-3</v>
      </c>
      <c r="O68" s="52">
        <f t="shared" si="10"/>
        <v>0</v>
      </c>
      <c r="P68" s="31">
        <f t="shared" si="10"/>
        <v>0</v>
      </c>
      <c r="Q68" s="52">
        <f t="shared" si="14"/>
        <v>2E-3</v>
      </c>
      <c r="R68" s="52">
        <v>31</v>
      </c>
      <c r="S68" s="52">
        <f t="shared" si="15"/>
        <v>1.6800000000000002</v>
      </c>
      <c r="T68" s="54">
        <f t="shared" si="16"/>
        <v>1.6780000000000002</v>
      </c>
      <c r="U68" s="54" t="s">
        <v>153</v>
      </c>
    </row>
    <row r="69" spans="1:21">
      <c r="A69" s="55">
        <v>61</v>
      </c>
      <c r="B69" s="4" t="s">
        <v>1063</v>
      </c>
      <c r="C69" s="5">
        <v>1.6</v>
      </c>
      <c r="D69" s="52">
        <v>0.4</v>
      </c>
      <c r="E69" s="54"/>
      <c r="F69" s="31"/>
      <c r="G69" s="54">
        <f t="shared" si="0"/>
        <v>0.4</v>
      </c>
      <c r="H69" s="54">
        <v>0</v>
      </c>
      <c r="I69" s="52">
        <f t="shared" si="11"/>
        <v>1.6800000000000002</v>
      </c>
      <c r="J69" s="54">
        <f t="shared" si="17"/>
        <v>1.2800000000000002</v>
      </c>
      <c r="K69" s="60" t="s">
        <v>153</v>
      </c>
      <c r="L69" s="61"/>
      <c r="M69" s="52"/>
      <c r="N69" s="52">
        <f t="shared" si="13"/>
        <v>0.4</v>
      </c>
      <c r="O69" s="52">
        <f t="shared" si="10"/>
        <v>0</v>
      </c>
      <c r="P69" s="31">
        <f t="shared" si="10"/>
        <v>0</v>
      </c>
      <c r="Q69" s="52">
        <f t="shared" si="14"/>
        <v>0.4</v>
      </c>
      <c r="R69" s="52">
        <v>32</v>
      </c>
      <c r="S69" s="52">
        <f t="shared" si="15"/>
        <v>1.6800000000000002</v>
      </c>
      <c r="T69" s="54">
        <f t="shared" si="16"/>
        <v>1.2800000000000002</v>
      </c>
      <c r="U69" s="54" t="s">
        <v>153</v>
      </c>
    </row>
    <row r="70" spans="1:21">
      <c r="A70" s="64">
        <v>62</v>
      </c>
      <c r="B70" s="4" t="s">
        <v>2454</v>
      </c>
      <c r="C70" s="5">
        <v>1</v>
      </c>
      <c r="D70" s="52">
        <v>0.1</v>
      </c>
      <c r="E70" s="54"/>
      <c r="F70" s="31"/>
      <c r="G70" s="54">
        <f t="shared" si="0"/>
        <v>0.1</v>
      </c>
      <c r="H70" s="54">
        <v>0</v>
      </c>
      <c r="I70" s="52">
        <f t="shared" si="11"/>
        <v>1.05</v>
      </c>
      <c r="J70" s="54">
        <f t="shared" si="17"/>
        <v>0.95000000000000007</v>
      </c>
      <c r="K70" s="60" t="s">
        <v>153</v>
      </c>
      <c r="L70" s="61"/>
      <c r="M70" s="52"/>
      <c r="N70" s="52">
        <f t="shared" si="13"/>
        <v>0.1</v>
      </c>
      <c r="O70" s="52">
        <f t="shared" si="10"/>
        <v>0</v>
      </c>
      <c r="P70" s="31">
        <f t="shared" si="10"/>
        <v>0</v>
      </c>
      <c r="Q70" s="52">
        <f t="shared" si="14"/>
        <v>0.1</v>
      </c>
      <c r="R70" s="52">
        <v>33</v>
      </c>
      <c r="S70" s="52">
        <f t="shared" si="15"/>
        <v>1.05</v>
      </c>
      <c r="T70" s="54">
        <f t="shared" si="16"/>
        <v>0.95000000000000007</v>
      </c>
      <c r="U70" s="54" t="s">
        <v>153</v>
      </c>
    </row>
    <row r="71" spans="1:21">
      <c r="A71" s="55">
        <v>63</v>
      </c>
      <c r="B71" s="4" t="s">
        <v>1064</v>
      </c>
      <c r="C71" s="5">
        <v>1</v>
      </c>
      <c r="D71" s="52">
        <v>0.17499999999999999</v>
      </c>
      <c r="E71" s="54"/>
      <c r="F71" s="31"/>
      <c r="G71" s="54">
        <f t="shared" si="0"/>
        <v>0.17499999999999999</v>
      </c>
      <c r="H71" s="54">
        <v>0</v>
      </c>
      <c r="I71" s="52">
        <f t="shared" si="11"/>
        <v>1.05</v>
      </c>
      <c r="J71" s="54">
        <f t="shared" si="17"/>
        <v>0.875</v>
      </c>
      <c r="K71" s="60" t="s">
        <v>153</v>
      </c>
      <c r="L71" s="61"/>
      <c r="M71" s="52"/>
      <c r="N71" s="52">
        <f t="shared" si="13"/>
        <v>0.17499999999999999</v>
      </c>
      <c r="O71" s="52">
        <f t="shared" ref="O71:P99" si="18">E71</f>
        <v>0</v>
      </c>
      <c r="P71" s="31">
        <f t="shared" si="18"/>
        <v>0</v>
      </c>
      <c r="Q71" s="52">
        <f t="shared" si="14"/>
        <v>0.17499999999999999</v>
      </c>
      <c r="R71" s="52">
        <v>34</v>
      </c>
      <c r="S71" s="52">
        <f t="shared" si="15"/>
        <v>1.05</v>
      </c>
      <c r="T71" s="54">
        <f t="shared" si="16"/>
        <v>0.875</v>
      </c>
      <c r="U71" s="54" t="s">
        <v>153</v>
      </c>
    </row>
    <row r="72" spans="1:21">
      <c r="A72" s="55">
        <v>64</v>
      </c>
      <c r="B72" s="4" t="s">
        <v>2455</v>
      </c>
      <c r="C72" s="5">
        <v>1.6</v>
      </c>
      <c r="D72" s="52">
        <v>0.26</v>
      </c>
      <c r="E72" s="54"/>
      <c r="F72" s="31"/>
      <c r="G72" s="54">
        <f t="shared" si="0"/>
        <v>0.26</v>
      </c>
      <c r="H72" s="54">
        <v>0</v>
      </c>
      <c r="I72" s="52">
        <f t="shared" si="11"/>
        <v>1.6800000000000002</v>
      </c>
      <c r="J72" s="54">
        <f t="shared" si="17"/>
        <v>1.4200000000000002</v>
      </c>
      <c r="K72" s="60" t="s">
        <v>153</v>
      </c>
      <c r="L72" s="61"/>
      <c r="M72" s="52"/>
      <c r="N72" s="52">
        <f t="shared" si="13"/>
        <v>0.26</v>
      </c>
      <c r="O72" s="52">
        <f t="shared" si="18"/>
        <v>0</v>
      </c>
      <c r="P72" s="31">
        <f t="shared" si="18"/>
        <v>0</v>
      </c>
      <c r="Q72" s="52">
        <f t="shared" si="14"/>
        <v>0.26</v>
      </c>
      <c r="R72" s="52">
        <v>35</v>
      </c>
      <c r="S72" s="52">
        <f t="shared" si="15"/>
        <v>1.6800000000000002</v>
      </c>
      <c r="T72" s="54">
        <f t="shared" si="16"/>
        <v>1.4200000000000002</v>
      </c>
      <c r="U72" s="54" t="s">
        <v>153</v>
      </c>
    </row>
    <row r="73" spans="1:21">
      <c r="A73" s="55">
        <v>65</v>
      </c>
      <c r="B73" s="4" t="s">
        <v>2456</v>
      </c>
      <c r="C73" s="5">
        <v>1.6</v>
      </c>
      <c r="D73" s="52">
        <v>0.10199999999999999</v>
      </c>
      <c r="E73" s="54"/>
      <c r="F73" s="31"/>
      <c r="G73" s="54">
        <f t="shared" ref="G73:G99" si="19">D73-E73</f>
        <v>0.10199999999999999</v>
      </c>
      <c r="H73" s="54">
        <v>0</v>
      </c>
      <c r="I73" s="52">
        <f t="shared" si="11"/>
        <v>1.6800000000000002</v>
      </c>
      <c r="J73" s="54">
        <f t="shared" si="17"/>
        <v>1.5780000000000001</v>
      </c>
      <c r="K73" s="60" t="s">
        <v>153</v>
      </c>
      <c r="L73" s="61"/>
      <c r="M73" s="52"/>
      <c r="N73" s="52">
        <f t="shared" ref="N73:N99" si="20">D73+M73</f>
        <v>0.10199999999999999</v>
      </c>
      <c r="O73" s="52">
        <f t="shared" si="18"/>
        <v>0</v>
      </c>
      <c r="P73" s="31">
        <f t="shared" si="18"/>
        <v>0</v>
      </c>
      <c r="Q73" s="52">
        <f t="shared" si="14"/>
        <v>0.10199999999999999</v>
      </c>
      <c r="R73" s="52">
        <v>36</v>
      </c>
      <c r="S73" s="52">
        <f t="shared" si="15"/>
        <v>1.6800000000000002</v>
      </c>
      <c r="T73" s="54">
        <f t="shared" si="16"/>
        <v>1.5780000000000001</v>
      </c>
      <c r="U73" s="54" t="s">
        <v>153</v>
      </c>
    </row>
    <row r="74" spans="1:21">
      <c r="A74" s="55">
        <v>66</v>
      </c>
      <c r="B74" s="4" t="s">
        <v>1065</v>
      </c>
      <c r="C74" s="5" t="s">
        <v>15</v>
      </c>
      <c r="D74" s="52">
        <v>0.44</v>
      </c>
      <c r="E74" s="54"/>
      <c r="F74" s="31"/>
      <c r="G74" s="54">
        <f t="shared" si="19"/>
        <v>0.44</v>
      </c>
      <c r="H74" s="54">
        <v>0</v>
      </c>
      <c r="I74" s="52">
        <f>2.5*1.05</f>
        <v>2.625</v>
      </c>
      <c r="J74" s="54">
        <f t="shared" si="17"/>
        <v>2.1850000000000001</v>
      </c>
      <c r="K74" s="60" t="s">
        <v>153</v>
      </c>
      <c r="L74" s="61"/>
      <c r="M74" s="52"/>
      <c r="N74" s="52">
        <f t="shared" si="20"/>
        <v>0.44</v>
      </c>
      <c r="O74" s="52">
        <f t="shared" si="18"/>
        <v>0</v>
      </c>
      <c r="P74" s="31">
        <f t="shared" si="18"/>
        <v>0</v>
      </c>
      <c r="Q74" s="52">
        <f t="shared" si="14"/>
        <v>0.44</v>
      </c>
      <c r="R74" s="52">
        <v>37</v>
      </c>
      <c r="S74" s="52">
        <f t="shared" si="15"/>
        <v>2.625</v>
      </c>
      <c r="T74" s="54">
        <f t="shared" si="16"/>
        <v>2.1850000000000001</v>
      </c>
      <c r="U74" s="54" t="s">
        <v>153</v>
      </c>
    </row>
    <row r="75" spans="1:21">
      <c r="A75" s="64">
        <v>67</v>
      </c>
      <c r="B75" s="4" t="s">
        <v>1066</v>
      </c>
      <c r="C75" s="5">
        <v>1.6</v>
      </c>
      <c r="D75" s="52">
        <v>0.08</v>
      </c>
      <c r="E75" s="54"/>
      <c r="F75" s="31"/>
      <c r="G75" s="54">
        <f t="shared" si="19"/>
        <v>0.08</v>
      </c>
      <c r="H75" s="54">
        <v>0</v>
      </c>
      <c r="I75" s="52">
        <f t="shared" si="11"/>
        <v>1.6800000000000002</v>
      </c>
      <c r="J75" s="54">
        <f t="shared" si="17"/>
        <v>1.6</v>
      </c>
      <c r="K75" s="60" t="s">
        <v>153</v>
      </c>
      <c r="L75" s="61"/>
      <c r="M75" s="52"/>
      <c r="N75" s="52">
        <f t="shared" si="20"/>
        <v>0.08</v>
      </c>
      <c r="O75" s="52">
        <f t="shared" si="18"/>
        <v>0</v>
      </c>
      <c r="P75" s="31">
        <f t="shared" si="18"/>
        <v>0</v>
      </c>
      <c r="Q75" s="52">
        <f t="shared" si="14"/>
        <v>0.08</v>
      </c>
      <c r="R75" s="52">
        <v>38</v>
      </c>
      <c r="S75" s="52">
        <f t="shared" si="15"/>
        <v>1.6800000000000002</v>
      </c>
      <c r="T75" s="54">
        <f t="shared" si="16"/>
        <v>1.6</v>
      </c>
      <c r="U75" s="54" t="s">
        <v>153</v>
      </c>
    </row>
    <row r="76" spans="1:21">
      <c r="A76" s="55">
        <v>68</v>
      </c>
      <c r="B76" s="4" t="s">
        <v>1067</v>
      </c>
      <c r="C76" s="5">
        <v>1.8</v>
      </c>
      <c r="D76" s="52">
        <v>0.32</v>
      </c>
      <c r="E76" s="54"/>
      <c r="F76" s="31"/>
      <c r="G76" s="54">
        <f t="shared" si="19"/>
        <v>0.32</v>
      </c>
      <c r="H76" s="54">
        <v>0</v>
      </c>
      <c r="I76" s="52">
        <f>C76*1.05</f>
        <v>1.8900000000000001</v>
      </c>
      <c r="J76" s="54">
        <f t="shared" si="17"/>
        <v>1.57</v>
      </c>
      <c r="K76" s="60" t="s">
        <v>153</v>
      </c>
      <c r="L76" s="61"/>
      <c r="M76" s="52"/>
      <c r="N76" s="52">
        <f t="shared" si="20"/>
        <v>0.32</v>
      </c>
      <c r="O76" s="52">
        <f t="shared" si="18"/>
        <v>0</v>
      </c>
      <c r="P76" s="31">
        <f t="shared" si="18"/>
        <v>0</v>
      </c>
      <c r="Q76" s="52">
        <f t="shared" si="14"/>
        <v>0.32</v>
      </c>
      <c r="R76" s="52">
        <v>39</v>
      </c>
      <c r="S76" s="52">
        <f t="shared" si="15"/>
        <v>1.8900000000000001</v>
      </c>
      <c r="T76" s="54">
        <f t="shared" si="16"/>
        <v>1.57</v>
      </c>
      <c r="U76" s="54" t="s">
        <v>153</v>
      </c>
    </row>
    <row r="77" spans="1:21">
      <c r="A77" s="55">
        <v>69</v>
      </c>
      <c r="B77" s="4" t="s">
        <v>1068</v>
      </c>
      <c r="C77" s="5">
        <v>1.6</v>
      </c>
      <c r="D77" s="52">
        <v>0.08</v>
      </c>
      <c r="E77" s="54"/>
      <c r="F77" s="31"/>
      <c r="G77" s="54">
        <f t="shared" si="19"/>
        <v>0.08</v>
      </c>
      <c r="H77" s="54">
        <v>0</v>
      </c>
      <c r="I77" s="52">
        <f t="shared" si="11"/>
        <v>1.6800000000000002</v>
      </c>
      <c r="J77" s="54">
        <f t="shared" si="17"/>
        <v>1.6</v>
      </c>
      <c r="K77" s="60" t="s">
        <v>153</v>
      </c>
      <c r="L77" s="61"/>
      <c r="M77" s="52"/>
      <c r="N77" s="52">
        <f t="shared" si="20"/>
        <v>0.08</v>
      </c>
      <c r="O77" s="52">
        <f t="shared" si="18"/>
        <v>0</v>
      </c>
      <c r="P77" s="31">
        <f t="shared" si="18"/>
        <v>0</v>
      </c>
      <c r="Q77" s="52">
        <f t="shared" si="14"/>
        <v>0.08</v>
      </c>
      <c r="R77" s="52">
        <v>40</v>
      </c>
      <c r="S77" s="52">
        <f t="shared" si="15"/>
        <v>1.6800000000000002</v>
      </c>
      <c r="T77" s="54">
        <f t="shared" si="16"/>
        <v>1.6</v>
      </c>
      <c r="U77" s="54" t="s">
        <v>153</v>
      </c>
    </row>
    <row r="78" spans="1:21">
      <c r="A78" s="55">
        <v>70</v>
      </c>
      <c r="B78" s="4" t="s">
        <v>1069</v>
      </c>
      <c r="C78" s="5">
        <v>1.6</v>
      </c>
      <c r="D78" s="52">
        <v>0.13</v>
      </c>
      <c r="E78" s="54"/>
      <c r="F78" s="31"/>
      <c r="G78" s="54">
        <f t="shared" si="19"/>
        <v>0.13</v>
      </c>
      <c r="H78" s="54">
        <v>0</v>
      </c>
      <c r="I78" s="52">
        <f t="shared" si="11"/>
        <v>1.6800000000000002</v>
      </c>
      <c r="J78" s="54">
        <f t="shared" si="17"/>
        <v>1.5500000000000003</v>
      </c>
      <c r="K78" s="60" t="s">
        <v>153</v>
      </c>
      <c r="L78" s="61"/>
      <c r="M78" s="52"/>
      <c r="N78" s="52">
        <f t="shared" si="20"/>
        <v>0.13</v>
      </c>
      <c r="O78" s="52">
        <f t="shared" si="18"/>
        <v>0</v>
      </c>
      <c r="P78" s="31">
        <f t="shared" si="18"/>
        <v>0</v>
      </c>
      <c r="Q78" s="52">
        <f t="shared" si="14"/>
        <v>0.13</v>
      </c>
      <c r="R78" s="52">
        <v>41</v>
      </c>
      <c r="S78" s="52">
        <f t="shared" si="15"/>
        <v>1.6800000000000002</v>
      </c>
      <c r="T78" s="54">
        <f t="shared" si="16"/>
        <v>1.5500000000000003</v>
      </c>
      <c r="U78" s="54" t="s">
        <v>153</v>
      </c>
    </row>
    <row r="79" spans="1:21">
      <c r="A79" s="55">
        <v>71</v>
      </c>
      <c r="B79" s="4" t="s">
        <v>1070</v>
      </c>
      <c r="C79" s="5">
        <v>1.8</v>
      </c>
      <c r="D79" s="52">
        <v>0.54</v>
      </c>
      <c r="E79" s="54"/>
      <c r="F79" s="31"/>
      <c r="G79" s="54">
        <f t="shared" si="19"/>
        <v>0.54</v>
      </c>
      <c r="H79" s="54">
        <v>0</v>
      </c>
      <c r="I79" s="52">
        <f t="shared" si="11"/>
        <v>1.8900000000000001</v>
      </c>
      <c r="J79" s="54">
        <f t="shared" si="17"/>
        <v>1.35</v>
      </c>
      <c r="K79" s="60" t="s">
        <v>153</v>
      </c>
      <c r="L79" s="61"/>
      <c r="M79" s="52"/>
      <c r="N79" s="52">
        <f t="shared" si="20"/>
        <v>0.54</v>
      </c>
      <c r="O79" s="52">
        <f t="shared" si="18"/>
        <v>0</v>
      </c>
      <c r="P79" s="31">
        <f t="shared" si="18"/>
        <v>0</v>
      </c>
      <c r="Q79" s="52">
        <f t="shared" si="14"/>
        <v>0.54</v>
      </c>
      <c r="R79" s="52">
        <v>42</v>
      </c>
      <c r="S79" s="52">
        <f t="shared" si="15"/>
        <v>1.8900000000000001</v>
      </c>
      <c r="T79" s="54">
        <f t="shared" si="16"/>
        <v>1.35</v>
      </c>
      <c r="U79" s="54" t="s">
        <v>153</v>
      </c>
    </row>
    <row r="80" spans="1:21" ht="30">
      <c r="A80" s="55">
        <v>72</v>
      </c>
      <c r="B80" s="4" t="s">
        <v>1071</v>
      </c>
      <c r="C80" s="5">
        <v>1.6</v>
      </c>
      <c r="D80" s="52">
        <v>0.06</v>
      </c>
      <c r="E80" s="54"/>
      <c r="F80" s="31"/>
      <c r="G80" s="54">
        <f t="shared" si="19"/>
        <v>0.06</v>
      </c>
      <c r="H80" s="54">
        <v>0</v>
      </c>
      <c r="I80" s="52">
        <f t="shared" si="11"/>
        <v>1.6800000000000002</v>
      </c>
      <c r="J80" s="54">
        <f t="shared" si="17"/>
        <v>1.62</v>
      </c>
      <c r="K80" s="60" t="s">
        <v>153</v>
      </c>
      <c r="L80" s="61"/>
      <c r="M80" s="52"/>
      <c r="N80" s="52">
        <f t="shared" si="20"/>
        <v>0.06</v>
      </c>
      <c r="O80" s="52">
        <f t="shared" si="18"/>
        <v>0</v>
      </c>
      <c r="P80" s="31">
        <f t="shared" si="18"/>
        <v>0</v>
      </c>
      <c r="Q80" s="52">
        <f t="shared" si="14"/>
        <v>0.06</v>
      </c>
      <c r="R80" s="52">
        <v>43</v>
      </c>
      <c r="S80" s="52">
        <f t="shared" si="15"/>
        <v>1.6800000000000002</v>
      </c>
      <c r="T80" s="54">
        <f t="shared" si="16"/>
        <v>1.62</v>
      </c>
      <c r="U80" s="54" t="s">
        <v>153</v>
      </c>
    </row>
    <row r="81" spans="1:21">
      <c r="A81" s="55">
        <v>73</v>
      </c>
      <c r="B81" s="4" t="s">
        <v>1072</v>
      </c>
      <c r="C81" s="5">
        <v>0.16</v>
      </c>
      <c r="D81" s="52">
        <v>1.4999999999999999E-2</v>
      </c>
      <c r="E81" s="54"/>
      <c r="F81" s="31"/>
      <c r="G81" s="54">
        <f t="shared" si="19"/>
        <v>1.4999999999999999E-2</v>
      </c>
      <c r="H81" s="54">
        <v>0</v>
      </c>
      <c r="I81" s="52">
        <f t="shared" si="11"/>
        <v>0.16800000000000001</v>
      </c>
      <c r="J81" s="54">
        <f t="shared" si="17"/>
        <v>0.15300000000000002</v>
      </c>
      <c r="K81" s="60" t="s">
        <v>153</v>
      </c>
      <c r="L81" s="61"/>
      <c r="M81" s="52"/>
      <c r="N81" s="52">
        <f t="shared" si="20"/>
        <v>1.4999999999999999E-2</v>
      </c>
      <c r="O81" s="52">
        <f t="shared" si="18"/>
        <v>0</v>
      </c>
      <c r="P81" s="31">
        <f t="shared" si="18"/>
        <v>0</v>
      </c>
      <c r="Q81" s="52">
        <f t="shared" si="14"/>
        <v>1.4999999999999999E-2</v>
      </c>
      <c r="R81" s="52">
        <v>44</v>
      </c>
      <c r="S81" s="52">
        <f t="shared" si="15"/>
        <v>0.16800000000000001</v>
      </c>
      <c r="T81" s="54">
        <f t="shared" si="16"/>
        <v>0.15300000000000002</v>
      </c>
      <c r="U81" s="54" t="s">
        <v>153</v>
      </c>
    </row>
    <row r="82" spans="1:21">
      <c r="A82" s="55">
        <v>74</v>
      </c>
      <c r="B82" s="4" t="s">
        <v>1073</v>
      </c>
      <c r="C82" s="5">
        <v>10</v>
      </c>
      <c r="D82" s="52">
        <v>2.3849999999999998</v>
      </c>
      <c r="E82" s="54"/>
      <c r="F82" s="31"/>
      <c r="G82" s="54">
        <f t="shared" si="19"/>
        <v>2.3849999999999998</v>
      </c>
      <c r="H82" s="54">
        <v>0</v>
      </c>
      <c r="I82" s="52">
        <f t="shared" si="11"/>
        <v>10.5</v>
      </c>
      <c r="J82" s="54">
        <f t="shared" si="17"/>
        <v>8.1150000000000002</v>
      </c>
      <c r="K82" s="60" t="s">
        <v>153</v>
      </c>
      <c r="L82" s="61"/>
      <c r="M82" s="52"/>
      <c r="N82" s="52">
        <f t="shared" si="20"/>
        <v>2.3849999999999998</v>
      </c>
      <c r="O82" s="52">
        <f t="shared" si="18"/>
        <v>0</v>
      </c>
      <c r="P82" s="31">
        <f t="shared" si="18"/>
        <v>0</v>
      </c>
      <c r="Q82" s="52">
        <f t="shared" si="14"/>
        <v>2.3849999999999998</v>
      </c>
      <c r="R82" s="52">
        <v>45</v>
      </c>
      <c r="S82" s="52">
        <f t="shared" si="15"/>
        <v>10.5</v>
      </c>
      <c r="T82" s="54">
        <f t="shared" si="16"/>
        <v>8.1150000000000002</v>
      </c>
      <c r="U82" s="54" t="s">
        <v>153</v>
      </c>
    </row>
    <row r="83" spans="1:21">
      <c r="A83" s="55">
        <v>75</v>
      </c>
      <c r="B83" s="4" t="s">
        <v>1074</v>
      </c>
      <c r="C83" s="5">
        <v>10</v>
      </c>
      <c r="D83" s="52">
        <v>1.41</v>
      </c>
      <c r="E83" s="54"/>
      <c r="F83" s="31"/>
      <c r="G83" s="54">
        <f t="shared" si="19"/>
        <v>1.41</v>
      </c>
      <c r="H83" s="54">
        <v>0</v>
      </c>
      <c r="I83" s="52">
        <f t="shared" si="11"/>
        <v>10.5</v>
      </c>
      <c r="J83" s="54">
        <f t="shared" si="17"/>
        <v>9.09</v>
      </c>
      <c r="K83" s="60" t="s">
        <v>153</v>
      </c>
      <c r="L83" s="61"/>
      <c r="M83" s="52"/>
      <c r="N83" s="52">
        <f t="shared" si="20"/>
        <v>1.41</v>
      </c>
      <c r="O83" s="52">
        <f t="shared" si="18"/>
        <v>0</v>
      </c>
      <c r="P83" s="31">
        <f t="shared" si="18"/>
        <v>0</v>
      </c>
      <c r="Q83" s="52">
        <f t="shared" si="14"/>
        <v>1.41</v>
      </c>
      <c r="R83" s="52">
        <v>46</v>
      </c>
      <c r="S83" s="52">
        <f t="shared" si="15"/>
        <v>10.5</v>
      </c>
      <c r="T83" s="54">
        <f t="shared" si="16"/>
        <v>9.09</v>
      </c>
      <c r="U83" s="54" t="s">
        <v>153</v>
      </c>
    </row>
    <row r="84" spans="1:21">
      <c r="A84" s="55">
        <v>76</v>
      </c>
      <c r="B84" s="4" t="s">
        <v>1075</v>
      </c>
      <c r="C84" s="5">
        <v>6.3</v>
      </c>
      <c r="D84" s="52">
        <v>0.3</v>
      </c>
      <c r="E84" s="54"/>
      <c r="F84" s="31"/>
      <c r="G84" s="54">
        <f t="shared" si="19"/>
        <v>0.3</v>
      </c>
      <c r="H84" s="54">
        <v>0</v>
      </c>
      <c r="I84" s="52">
        <f t="shared" si="11"/>
        <v>6.6150000000000002</v>
      </c>
      <c r="J84" s="54">
        <f t="shared" si="17"/>
        <v>6.3150000000000004</v>
      </c>
      <c r="K84" s="60" t="s">
        <v>153</v>
      </c>
      <c r="L84" s="61"/>
      <c r="M84" s="52"/>
      <c r="N84" s="52">
        <f t="shared" si="20"/>
        <v>0.3</v>
      </c>
      <c r="O84" s="52">
        <f t="shared" si="18"/>
        <v>0</v>
      </c>
      <c r="P84" s="31">
        <f t="shared" si="18"/>
        <v>0</v>
      </c>
      <c r="Q84" s="52">
        <f t="shared" si="14"/>
        <v>0.3</v>
      </c>
      <c r="R84" s="52">
        <v>47</v>
      </c>
      <c r="S84" s="52">
        <f t="shared" si="15"/>
        <v>6.6150000000000002</v>
      </c>
      <c r="T84" s="54">
        <f t="shared" si="16"/>
        <v>6.3150000000000004</v>
      </c>
      <c r="U84" s="54" t="s">
        <v>153</v>
      </c>
    </row>
    <row r="85" spans="1:21">
      <c r="A85" s="55">
        <v>77</v>
      </c>
      <c r="B85" s="4" t="s">
        <v>1076</v>
      </c>
      <c r="C85" s="5">
        <v>6.3</v>
      </c>
      <c r="D85" s="52">
        <v>0.43</v>
      </c>
      <c r="E85" s="54"/>
      <c r="F85" s="31"/>
      <c r="G85" s="54">
        <f t="shared" si="19"/>
        <v>0.43</v>
      </c>
      <c r="H85" s="54">
        <v>0</v>
      </c>
      <c r="I85" s="52">
        <f t="shared" si="11"/>
        <v>6.6150000000000002</v>
      </c>
      <c r="J85" s="54">
        <f t="shared" si="17"/>
        <v>6.1850000000000005</v>
      </c>
      <c r="K85" s="60" t="s">
        <v>153</v>
      </c>
      <c r="L85" s="61"/>
      <c r="M85" s="52"/>
      <c r="N85" s="52">
        <f t="shared" si="20"/>
        <v>0.43</v>
      </c>
      <c r="O85" s="52">
        <f t="shared" si="18"/>
        <v>0</v>
      </c>
      <c r="P85" s="31">
        <f t="shared" si="18"/>
        <v>0</v>
      </c>
      <c r="Q85" s="52">
        <f t="shared" si="14"/>
        <v>0.43</v>
      </c>
      <c r="R85" s="52">
        <v>48</v>
      </c>
      <c r="S85" s="52">
        <f t="shared" si="15"/>
        <v>6.6150000000000002</v>
      </c>
      <c r="T85" s="54">
        <f t="shared" si="16"/>
        <v>6.1850000000000005</v>
      </c>
      <c r="U85" s="54" t="s">
        <v>153</v>
      </c>
    </row>
    <row r="86" spans="1:21">
      <c r="A86" s="55">
        <v>78</v>
      </c>
      <c r="B86" s="4" t="s">
        <v>1077</v>
      </c>
      <c r="C86" s="5">
        <v>1.6</v>
      </c>
      <c r="D86" s="52">
        <v>0.36</v>
      </c>
      <c r="E86" s="54"/>
      <c r="F86" s="31"/>
      <c r="G86" s="54">
        <f t="shared" si="19"/>
        <v>0.36</v>
      </c>
      <c r="H86" s="54">
        <v>0</v>
      </c>
      <c r="I86" s="52">
        <f t="shared" si="11"/>
        <v>1.6800000000000002</v>
      </c>
      <c r="J86" s="54">
        <f t="shared" si="17"/>
        <v>1.3200000000000003</v>
      </c>
      <c r="K86" s="60" t="s">
        <v>153</v>
      </c>
      <c r="L86" s="61"/>
      <c r="M86" s="52"/>
      <c r="N86" s="52">
        <f t="shared" si="20"/>
        <v>0.36</v>
      </c>
      <c r="O86" s="52">
        <f t="shared" si="18"/>
        <v>0</v>
      </c>
      <c r="P86" s="31">
        <f t="shared" si="18"/>
        <v>0</v>
      </c>
      <c r="Q86" s="52">
        <f t="shared" si="14"/>
        <v>0.36</v>
      </c>
      <c r="R86" s="52">
        <v>49</v>
      </c>
      <c r="S86" s="52">
        <f t="shared" si="15"/>
        <v>1.6800000000000002</v>
      </c>
      <c r="T86" s="54">
        <f t="shared" si="16"/>
        <v>1.3200000000000003</v>
      </c>
      <c r="U86" s="54" t="s">
        <v>153</v>
      </c>
    </row>
    <row r="87" spans="1:21">
      <c r="A87" s="55">
        <v>79</v>
      </c>
      <c r="B87" s="4" t="s">
        <v>1078</v>
      </c>
      <c r="C87" s="5">
        <v>2.5</v>
      </c>
      <c r="D87" s="52">
        <v>0.12</v>
      </c>
      <c r="E87" s="54"/>
      <c r="F87" s="31"/>
      <c r="G87" s="54">
        <f t="shared" si="19"/>
        <v>0.12</v>
      </c>
      <c r="H87" s="54">
        <v>0</v>
      </c>
      <c r="I87" s="52">
        <f t="shared" si="11"/>
        <v>2.625</v>
      </c>
      <c r="J87" s="54">
        <f t="shared" si="17"/>
        <v>2.5049999999999999</v>
      </c>
      <c r="K87" s="60" t="s">
        <v>153</v>
      </c>
      <c r="L87" s="61"/>
      <c r="M87" s="52"/>
      <c r="N87" s="52">
        <f t="shared" si="20"/>
        <v>0.12</v>
      </c>
      <c r="O87" s="52">
        <f t="shared" si="18"/>
        <v>0</v>
      </c>
      <c r="P87" s="31">
        <f t="shared" si="18"/>
        <v>0</v>
      </c>
      <c r="Q87" s="52">
        <f t="shared" si="14"/>
        <v>0.12</v>
      </c>
      <c r="R87" s="52">
        <v>50</v>
      </c>
      <c r="S87" s="52">
        <f t="shared" si="15"/>
        <v>2.625</v>
      </c>
      <c r="T87" s="54">
        <f t="shared" si="16"/>
        <v>2.5049999999999999</v>
      </c>
      <c r="U87" s="54" t="s">
        <v>153</v>
      </c>
    </row>
    <row r="88" spans="1:21">
      <c r="A88" s="64">
        <v>80</v>
      </c>
      <c r="B88" s="4" t="s">
        <v>1079</v>
      </c>
      <c r="C88" s="5">
        <v>1.6</v>
      </c>
      <c r="D88" s="52">
        <v>0.18</v>
      </c>
      <c r="E88" s="54"/>
      <c r="F88" s="31"/>
      <c r="G88" s="54">
        <f t="shared" si="19"/>
        <v>0.18</v>
      </c>
      <c r="H88" s="54">
        <v>0</v>
      </c>
      <c r="I88" s="52">
        <f t="shared" si="11"/>
        <v>1.6800000000000002</v>
      </c>
      <c r="J88" s="54">
        <f t="shared" si="17"/>
        <v>1.5000000000000002</v>
      </c>
      <c r="K88" s="60" t="s">
        <v>153</v>
      </c>
      <c r="L88" s="61"/>
      <c r="M88" s="52"/>
      <c r="N88" s="52">
        <f t="shared" si="20"/>
        <v>0.18</v>
      </c>
      <c r="O88" s="52">
        <f t="shared" si="18"/>
        <v>0</v>
      </c>
      <c r="P88" s="31">
        <f t="shared" si="18"/>
        <v>0</v>
      </c>
      <c r="Q88" s="52">
        <f t="shared" si="14"/>
        <v>0.18</v>
      </c>
      <c r="R88" s="52">
        <v>51</v>
      </c>
      <c r="S88" s="52">
        <f t="shared" si="15"/>
        <v>1.6800000000000002</v>
      </c>
      <c r="T88" s="54">
        <f t="shared" si="16"/>
        <v>1.5000000000000002</v>
      </c>
      <c r="U88" s="54" t="s">
        <v>153</v>
      </c>
    </row>
    <row r="89" spans="1:21">
      <c r="A89" s="55">
        <v>81</v>
      </c>
      <c r="B89" s="4" t="s">
        <v>1090</v>
      </c>
      <c r="C89" s="5">
        <v>1.6</v>
      </c>
      <c r="D89" s="52">
        <v>0.12</v>
      </c>
      <c r="E89" s="54"/>
      <c r="F89" s="31"/>
      <c r="G89" s="54">
        <f t="shared" si="19"/>
        <v>0.12</v>
      </c>
      <c r="H89" s="54">
        <v>0</v>
      </c>
      <c r="I89" s="52">
        <f t="shared" si="11"/>
        <v>1.6800000000000002</v>
      </c>
      <c r="J89" s="54">
        <f t="shared" si="17"/>
        <v>1.56</v>
      </c>
      <c r="K89" s="60" t="s">
        <v>153</v>
      </c>
      <c r="L89" s="61"/>
      <c r="M89" s="52"/>
      <c r="N89" s="52">
        <f t="shared" si="20"/>
        <v>0.12</v>
      </c>
      <c r="O89" s="52">
        <f t="shared" si="18"/>
        <v>0</v>
      </c>
      <c r="P89" s="31">
        <f t="shared" si="18"/>
        <v>0</v>
      </c>
      <c r="Q89" s="52">
        <f t="shared" si="14"/>
        <v>0.12</v>
      </c>
      <c r="R89" s="52">
        <v>52</v>
      </c>
      <c r="S89" s="52">
        <f t="shared" si="15"/>
        <v>1.6800000000000002</v>
      </c>
      <c r="T89" s="54">
        <f t="shared" si="16"/>
        <v>1.56</v>
      </c>
      <c r="U89" s="54" t="s">
        <v>153</v>
      </c>
    </row>
    <row r="90" spans="1:21">
      <c r="A90" s="55">
        <v>82</v>
      </c>
      <c r="B90" s="4" t="s">
        <v>1080</v>
      </c>
      <c r="C90" s="129">
        <v>4</v>
      </c>
      <c r="D90" s="52">
        <v>0.18</v>
      </c>
      <c r="E90" s="54"/>
      <c r="F90" s="31"/>
      <c r="G90" s="54">
        <f t="shared" si="19"/>
        <v>0.18</v>
      </c>
      <c r="H90" s="54">
        <v>0</v>
      </c>
      <c r="I90" s="52">
        <f t="shared" si="11"/>
        <v>4.2</v>
      </c>
      <c r="J90" s="54">
        <f t="shared" si="17"/>
        <v>4.0200000000000005</v>
      </c>
      <c r="K90" s="60" t="s">
        <v>153</v>
      </c>
      <c r="L90" s="61"/>
      <c r="M90" s="52"/>
      <c r="N90" s="52">
        <f t="shared" si="20"/>
        <v>0.18</v>
      </c>
      <c r="O90" s="52">
        <f t="shared" si="18"/>
        <v>0</v>
      </c>
      <c r="P90" s="31">
        <f t="shared" si="18"/>
        <v>0</v>
      </c>
      <c r="Q90" s="52">
        <f t="shared" si="14"/>
        <v>0.18</v>
      </c>
      <c r="R90" s="52">
        <v>53</v>
      </c>
      <c r="S90" s="52">
        <f t="shared" si="15"/>
        <v>4.2</v>
      </c>
      <c r="T90" s="54">
        <f t="shared" si="16"/>
        <v>4.0200000000000005</v>
      </c>
      <c r="U90" s="54" t="s">
        <v>153</v>
      </c>
    </row>
    <row r="91" spans="1:21">
      <c r="A91" s="55">
        <v>83</v>
      </c>
      <c r="B91" s="4" t="s">
        <v>2457</v>
      </c>
      <c r="C91" s="5">
        <v>1.6</v>
      </c>
      <c r="D91" s="52">
        <v>0.13</v>
      </c>
      <c r="E91" s="54"/>
      <c r="F91" s="31"/>
      <c r="G91" s="54">
        <f t="shared" si="19"/>
        <v>0.13</v>
      </c>
      <c r="H91" s="54">
        <v>0</v>
      </c>
      <c r="I91" s="52">
        <f t="shared" si="11"/>
        <v>1.6800000000000002</v>
      </c>
      <c r="J91" s="54">
        <f t="shared" si="17"/>
        <v>1.5500000000000003</v>
      </c>
      <c r="K91" s="60" t="s">
        <v>153</v>
      </c>
      <c r="L91" s="61"/>
      <c r="M91" s="52"/>
      <c r="N91" s="52">
        <f t="shared" si="20"/>
        <v>0.13</v>
      </c>
      <c r="O91" s="52">
        <f t="shared" si="18"/>
        <v>0</v>
      </c>
      <c r="P91" s="31">
        <f t="shared" si="18"/>
        <v>0</v>
      </c>
      <c r="Q91" s="52">
        <f t="shared" si="14"/>
        <v>0.13</v>
      </c>
      <c r="R91" s="52">
        <v>54</v>
      </c>
      <c r="S91" s="52">
        <f t="shared" si="15"/>
        <v>1.6800000000000002</v>
      </c>
      <c r="T91" s="54">
        <f t="shared" si="16"/>
        <v>1.5500000000000003</v>
      </c>
      <c r="U91" s="54" t="s">
        <v>153</v>
      </c>
    </row>
    <row r="92" spans="1:21">
      <c r="A92" s="55">
        <v>84</v>
      </c>
      <c r="B92" s="4" t="s">
        <v>1081</v>
      </c>
      <c r="C92" s="5">
        <v>1.6</v>
      </c>
      <c r="D92" s="52">
        <v>1.4333</v>
      </c>
      <c r="E92" s="54"/>
      <c r="F92" s="31"/>
      <c r="G92" s="54">
        <f t="shared" si="19"/>
        <v>1.4333</v>
      </c>
      <c r="H92" s="54">
        <v>0</v>
      </c>
      <c r="I92" s="52">
        <f t="shared" si="11"/>
        <v>1.6800000000000002</v>
      </c>
      <c r="J92" s="54">
        <f t="shared" si="17"/>
        <v>0.24670000000000014</v>
      </c>
      <c r="K92" s="60" t="s">
        <v>153</v>
      </c>
      <c r="L92" s="61"/>
      <c r="M92" s="52"/>
      <c r="N92" s="52">
        <f t="shared" si="20"/>
        <v>1.4333</v>
      </c>
      <c r="O92" s="52">
        <f t="shared" si="18"/>
        <v>0</v>
      </c>
      <c r="P92" s="31">
        <f t="shared" si="18"/>
        <v>0</v>
      </c>
      <c r="Q92" s="52">
        <f t="shared" si="14"/>
        <v>1.4333</v>
      </c>
      <c r="R92" s="52">
        <v>55</v>
      </c>
      <c r="S92" s="52">
        <f t="shared" si="15"/>
        <v>1.6800000000000002</v>
      </c>
      <c r="T92" s="54">
        <f t="shared" si="16"/>
        <v>0.24670000000000014</v>
      </c>
      <c r="U92" s="54" t="s">
        <v>153</v>
      </c>
    </row>
    <row r="93" spans="1:21">
      <c r="A93" s="55">
        <v>85</v>
      </c>
      <c r="B93" s="4" t="s">
        <v>1082</v>
      </c>
      <c r="C93" s="473">
        <v>1.6</v>
      </c>
      <c r="D93" s="52">
        <v>0.32500000000000001</v>
      </c>
      <c r="E93" s="54"/>
      <c r="F93" s="31"/>
      <c r="G93" s="54">
        <f t="shared" si="19"/>
        <v>0.32500000000000001</v>
      </c>
      <c r="H93" s="54">
        <v>0</v>
      </c>
      <c r="I93" s="52">
        <f t="shared" si="11"/>
        <v>1.6800000000000002</v>
      </c>
      <c r="J93" s="54">
        <f t="shared" si="17"/>
        <v>1.3550000000000002</v>
      </c>
      <c r="K93" s="60" t="s">
        <v>153</v>
      </c>
      <c r="L93" s="61"/>
      <c r="M93" s="52"/>
      <c r="N93" s="52">
        <f t="shared" si="20"/>
        <v>0.32500000000000001</v>
      </c>
      <c r="O93" s="52">
        <f t="shared" si="18"/>
        <v>0</v>
      </c>
      <c r="P93" s="31">
        <f t="shared" si="18"/>
        <v>0</v>
      </c>
      <c r="Q93" s="52">
        <f t="shared" si="14"/>
        <v>0.32500000000000001</v>
      </c>
      <c r="R93" s="52">
        <v>56</v>
      </c>
      <c r="S93" s="52">
        <f t="shared" si="15"/>
        <v>1.6800000000000002</v>
      </c>
      <c r="T93" s="54">
        <f t="shared" si="16"/>
        <v>1.3550000000000002</v>
      </c>
      <c r="U93" s="54" t="s">
        <v>153</v>
      </c>
    </row>
    <row r="94" spans="1:21">
      <c r="A94" s="115">
        <v>86</v>
      </c>
      <c r="B94" s="4" t="s">
        <v>1083</v>
      </c>
      <c r="C94" s="5">
        <v>1.6</v>
      </c>
      <c r="D94" s="52">
        <v>0.98</v>
      </c>
      <c r="E94" s="54"/>
      <c r="F94" s="31"/>
      <c r="G94" s="54">
        <f t="shared" si="19"/>
        <v>0.98</v>
      </c>
      <c r="H94" s="54">
        <v>0</v>
      </c>
      <c r="I94" s="52">
        <f t="shared" si="11"/>
        <v>1.6800000000000002</v>
      </c>
      <c r="J94" s="54">
        <f t="shared" si="17"/>
        <v>0.70000000000000018</v>
      </c>
      <c r="K94" s="60" t="s">
        <v>153</v>
      </c>
      <c r="L94" s="61"/>
      <c r="M94" s="52"/>
      <c r="N94" s="52">
        <f t="shared" si="20"/>
        <v>0.98</v>
      </c>
      <c r="O94" s="52">
        <f t="shared" si="18"/>
        <v>0</v>
      </c>
      <c r="P94" s="31">
        <f t="shared" si="18"/>
        <v>0</v>
      </c>
      <c r="Q94" s="52">
        <f t="shared" si="14"/>
        <v>0.98</v>
      </c>
      <c r="R94" s="52">
        <v>57</v>
      </c>
      <c r="S94" s="52">
        <f t="shared" si="15"/>
        <v>1.6800000000000002</v>
      </c>
      <c r="T94" s="54">
        <f t="shared" si="16"/>
        <v>0.70000000000000018</v>
      </c>
      <c r="U94" s="54" t="s">
        <v>153</v>
      </c>
    </row>
    <row r="95" spans="1:21">
      <c r="A95" s="46">
        <v>87</v>
      </c>
      <c r="B95" s="4" t="s">
        <v>1084</v>
      </c>
      <c r="C95" s="5">
        <v>1.6</v>
      </c>
      <c r="D95" s="52">
        <v>0.39500000000000002</v>
      </c>
      <c r="E95" s="54"/>
      <c r="F95" s="31"/>
      <c r="G95" s="54">
        <f t="shared" si="19"/>
        <v>0.39500000000000002</v>
      </c>
      <c r="H95" s="54">
        <v>0</v>
      </c>
      <c r="I95" s="52">
        <f>C95*1.05</f>
        <v>1.6800000000000002</v>
      </c>
      <c r="J95" s="54">
        <f t="shared" si="17"/>
        <v>1.2850000000000001</v>
      </c>
      <c r="K95" s="60" t="s">
        <v>153</v>
      </c>
      <c r="M95" s="52"/>
      <c r="N95" s="52">
        <f t="shared" si="20"/>
        <v>0.39500000000000002</v>
      </c>
      <c r="O95" s="52">
        <f t="shared" si="18"/>
        <v>0</v>
      </c>
      <c r="P95" s="31">
        <f t="shared" si="18"/>
        <v>0</v>
      </c>
      <c r="Q95" s="52">
        <f t="shared" si="14"/>
        <v>0.39500000000000002</v>
      </c>
      <c r="R95" s="52">
        <v>58</v>
      </c>
      <c r="S95" s="52">
        <f t="shared" si="15"/>
        <v>1.6800000000000002</v>
      </c>
      <c r="T95" s="54">
        <f t="shared" si="16"/>
        <v>1.2850000000000001</v>
      </c>
      <c r="U95" s="54" t="s">
        <v>153</v>
      </c>
    </row>
    <row r="96" spans="1:21">
      <c r="A96" s="55">
        <v>88</v>
      </c>
      <c r="B96" s="4" t="s">
        <v>1085</v>
      </c>
      <c r="C96" s="5">
        <v>1.6</v>
      </c>
      <c r="D96" s="52">
        <v>0.22</v>
      </c>
      <c r="E96" s="54"/>
      <c r="F96" s="31"/>
      <c r="G96" s="54">
        <f t="shared" si="19"/>
        <v>0.22</v>
      </c>
      <c r="H96" s="54">
        <v>0</v>
      </c>
      <c r="I96" s="52">
        <f t="shared" si="11"/>
        <v>1.6800000000000002</v>
      </c>
      <c r="J96" s="54">
        <f t="shared" si="17"/>
        <v>1.4600000000000002</v>
      </c>
      <c r="K96" s="60" t="s">
        <v>153</v>
      </c>
      <c r="L96" s="61"/>
      <c r="M96" s="52"/>
      <c r="N96" s="52">
        <f t="shared" si="20"/>
        <v>0.22</v>
      </c>
      <c r="O96" s="52">
        <f t="shared" si="18"/>
        <v>0</v>
      </c>
      <c r="P96" s="31">
        <f t="shared" si="18"/>
        <v>0</v>
      </c>
      <c r="Q96" s="52">
        <f t="shared" si="14"/>
        <v>0.22</v>
      </c>
      <c r="R96" s="52">
        <v>59</v>
      </c>
      <c r="S96" s="52">
        <f t="shared" si="15"/>
        <v>1.6800000000000002</v>
      </c>
      <c r="T96" s="54">
        <f t="shared" si="16"/>
        <v>1.4600000000000002</v>
      </c>
      <c r="U96" s="54" t="s">
        <v>153</v>
      </c>
    </row>
    <row r="97" spans="1:22">
      <c r="A97" s="55">
        <v>89</v>
      </c>
      <c r="B97" s="4" t="s">
        <v>1086</v>
      </c>
      <c r="C97" s="5">
        <v>2.5</v>
      </c>
      <c r="D97" s="52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0" t="s">
        <v>153</v>
      </c>
      <c r="L97" s="61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4">
        <v>90</v>
      </c>
      <c r="B98" s="4" t="s">
        <v>1087</v>
      </c>
      <c r="C98" s="5">
        <v>1.6</v>
      </c>
      <c r="D98" s="52">
        <v>6.0000000000000001E-3</v>
      </c>
      <c r="E98" s="54"/>
      <c r="F98" s="31"/>
      <c r="G98" s="54">
        <f t="shared" si="19"/>
        <v>6.0000000000000001E-3</v>
      </c>
      <c r="H98" s="54">
        <v>0</v>
      </c>
      <c r="I98" s="52">
        <f t="shared" si="11"/>
        <v>1.6800000000000002</v>
      </c>
      <c r="J98" s="54">
        <f t="shared" si="17"/>
        <v>1.6740000000000002</v>
      </c>
      <c r="K98" s="60" t="s">
        <v>153</v>
      </c>
      <c r="L98" s="61"/>
      <c r="M98" s="52"/>
      <c r="N98" s="52">
        <f t="shared" si="20"/>
        <v>6.0000000000000001E-3</v>
      </c>
      <c r="O98" s="52">
        <f t="shared" si="18"/>
        <v>0</v>
      </c>
      <c r="P98" s="31">
        <f t="shared" si="18"/>
        <v>0</v>
      </c>
      <c r="Q98" s="52">
        <f t="shared" si="14"/>
        <v>6.0000000000000001E-3</v>
      </c>
      <c r="R98" s="52">
        <v>61</v>
      </c>
      <c r="S98" s="52">
        <f t="shared" si="15"/>
        <v>1.6800000000000002</v>
      </c>
      <c r="T98" s="54">
        <f t="shared" si="16"/>
        <v>1.6740000000000002</v>
      </c>
      <c r="U98" s="54" t="s">
        <v>153</v>
      </c>
    </row>
    <row r="99" spans="1:22">
      <c r="A99" s="55">
        <v>91</v>
      </c>
      <c r="B99" s="4" t="s">
        <v>1088</v>
      </c>
      <c r="C99" s="5">
        <v>3.2</v>
      </c>
      <c r="D99" s="52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0" t="s">
        <v>153</v>
      </c>
      <c r="L99" s="61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477" t="s">
        <v>6</v>
      </c>
      <c r="B100" s="477"/>
      <c r="C100" s="477"/>
      <c r="D100" s="477"/>
      <c r="E100" s="477"/>
      <c r="F100" s="477"/>
      <c r="G100" s="477"/>
      <c r="H100" s="477"/>
      <c r="I100" s="477"/>
      <c r="J100" s="477"/>
      <c r="K100" s="477"/>
      <c r="L100" s="61"/>
      <c r="M100" s="52"/>
      <c r="N100" s="52"/>
      <c r="O100" s="54"/>
      <c r="P100" s="62"/>
      <c r="Q100" s="54"/>
      <c r="R100" s="54"/>
      <c r="S100" s="54"/>
      <c r="T100" s="54"/>
      <c r="U100" s="54"/>
    </row>
    <row r="101" spans="1:22" s="82" customFormat="1" ht="60">
      <c r="A101" s="46">
        <v>1</v>
      </c>
      <c r="B101" s="415" t="s">
        <v>83</v>
      </c>
      <c r="C101" s="407" t="s">
        <v>4</v>
      </c>
      <c r="D101" s="410">
        <v>30.05</v>
      </c>
      <c r="E101" s="408">
        <v>4</v>
      </c>
      <c r="F101" s="409">
        <v>120</v>
      </c>
      <c r="G101" s="408">
        <f t="shared" ref="G101:G156" si="21">D101-E101</f>
        <v>26.05</v>
      </c>
      <c r="H101" s="408">
        <v>0</v>
      </c>
      <c r="I101" s="408">
        <f>25*1.05</f>
        <v>26.25</v>
      </c>
      <c r="J101" s="408">
        <f t="shared" ref="J101:J156" si="22">I101-G101</f>
        <v>0.19999999999999929</v>
      </c>
      <c r="K101" s="406" t="s">
        <v>1033</v>
      </c>
      <c r="L101" s="61"/>
      <c r="M101" s="52"/>
      <c r="N101" s="52">
        <f t="shared" ref="N101:N112" si="23">D101+M101</f>
        <v>30.05</v>
      </c>
      <c r="O101" s="52">
        <f t="shared" ref="O101:P156" si="24">E101</f>
        <v>4</v>
      </c>
      <c r="P101" s="31">
        <f t="shared" si="24"/>
        <v>120</v>
      </c>
      <c r="Q101" s="52">
        <f>N101-O101</f>
        <v>26.05</v>
      </c>
      <c r="R101" s="52">
        <v>0</v>
      </c>
      <c r="S101" s="52">
        <f t="shared" ref="S101:S156" si="25">I101</f>
        <v>26.25</v>
      </c>
      <c r="T101" s="52">
        <f t="shared" ref="T101:T156" si="26">S101-Q101</f>
        <v>0.19999999999999929</v>
      </c>
      <c r="U101" s="127" t="s">
        <v>2480</v>
      </c>
      <c r="V101" s="45"/>
    </row>
    <row r="102" spans="1:22" s="82" customFormat="1" ht="30">
      <c r="A102" s="46">
        <v>2</v>
      </c>
      <c r="B102" s="415" t="s">
        <v>84</v>
      </c>
      <c r="C102" s="407" t="s">
        <v>146</v>
      </c>
      <c r="D102" s="52">
        <v>21.571999999999999</v>
      </c>
      <c r="E102" s="408">
        <v>4.5</v>
      </c>
      <c r="F102" s="409">
        <v>120</v>
      </c>
      <c r="G102" s="408">
        <f t="shared" si="21"/>
        <v>17.071999999999999</v>
      </c>
      <c r="H102" s="408">
        <v>0</v>
      </c>
      <c r="I102" s="408">
        <f>16*1.05</f>
        <v>16.8</v>
      </c>
      <c r="J102" s="408">
        <f t="shared" si="22"/>
        <v>-0.27199999999999847</v>
      </c>
      <c r="K102" s="406" t="s">
        <v>2470</v>
      </c>
      <c r="L102" s="61"/>
      <c r="M102" s="52"/>
      <c r="N102" s="52">
        <f t="shared" si="23"/>
        <v>21.571999999999999</v>
      </c>
      <c r="O102" s="52">
        <f t="shared" si="24"/>
        <v>4.5</v>
      </c>
      <c r="P102" s="31">
        <f t="shared" si="24"/>
        <v>120</v>
      </c>
      <c r="Q102" s="52">
        <f t="shared" ref="Q102:Q156" si="27">N102-O102</f>
        <v>17.071999999999999</v>
      </c>
      <c r="R102" s="52">
        <v>0</v>
      </c>
      <c r="S102" s="52">
        <f t="shared" si="25"/>
        <v>16.8</v>
      </c>
      <c r="T102" s="52">
        <f t="shared" si="26"/>
        <v>-0.27199999999999847</v>
      </c>
      <c r="U102" s="127" t="s">
        <v>2470</v>
      </c>
      <c r="V102" s="45"/>
    </row>
    <row r="103" spans="1:22" s="82" customFormat="1" ht="60">
      <c r="A103" s="46">
        <v>3</v>
      </c>
      <c r="B103" s="415" t="s">
        <v>85</v>
      </c>
      <c r="C103" s="407" t="s">
        <v>11</v>
      </c>
      <c r="D103" s="52">
        <v>41.8</v>
      </c>
      <c r="E103" s="408"/>
      <c r="F103" s="409"/>
      <c r="G103" s="408">
        <f t="shared" si="21"/>
        <v>41.8</v>
      </c>
      <c r="H103" s="408">
        <v>0</v>
      </c>
      <c r="I103" s="408">
        <f>40*1.05</f>
        <v>42</v>
      </c>
      <c r="J103" s="408">
        <f t="shared" si="22"/>
        <v>0.20000000000000284</v>
      </c>
      <c r="K103" s="406" t="s">
        <v>1033</v>
      </c>
      <c r="L103" s="61"/>
      <c r="M103" s="52"/>
      <c r="N103" s="52">
        <f t="shared" si="23"/>
        <v>41.8</v>
      </c>
      <c r="O103" s="52">
        <f t="shared" si="24"/>
        <v>0</v>
      </c>
      <c r="P103" s="31">
        <f t="shared" si="24"/>
        <v>0</v>
      </c>
      <c r="Q103" s="52">
        <f t="shared" si="27"/>
        <v>41.8</v>
      </c>
      <c r="R103" s="52">
        <v>0</v>
      </c>
      <c r="S103" s="52">
        <f t="shared" si="25"/>
        <v>42</v>
      </c>
      <c r="T103" s="52">
        <f>S103-Q103</f>
        <v>0.20000000000000284</v>
      </c>
      <c r="U103" s="127" t="s">
        <v>2480</v>
      </c>
      <c r="V103" s="45"/>
    </row>
    <row r="104" spans="1:22" s="82" customFormat="1" ht="45">
      <c r="A104" s="46">
        <v>4</v>
      </c>
      <c r="B104" s="415" t="s">
        <v>86</v>
      </c>
      <c r="C104" s="407" t="s">
        <v>12</v>
      </c>
      <c r="D104" s="52">
        <v>18.600000000000001</v>
      </c>
      <c r="E104" s="408">
        <v>2</v>
      </c>
      <c r="F104" s="409">
        <v>120</v>
      </c>
      <c r="G104" s="408">
        <f t="shared" si="21"/>
        <v>16.600000000000001</v>
      </c>
      <c r="H104" s="408">
        <v>0</v>
      </c>
      <c r="I104" s="408">
        <f>16*1.05</f>
        <v>16.8</v>
      </c>
      <c r="J104" s="408">
        <f t="shared" si="22"/>
        <v>0.19999999999999929</v>
      </c>
      <c r="K104" s="406" t="s">
        <v>1033</v>
      </c>
      <c r="L104" s="61"/>
      <c r="M104" s="52"/>
      <c r="N104" s="52">
        <f t="shared" si="23"/>
        <v>18.600000000000001</v>
      </c>
      <c r="O104" s="52">
        <f t="shared" si="24"/>
        <v>2</v>
      </c>
      <c r="P104" s="31">
        <f t="shared" si="24"/>
        <v>120</v>
      </c>
      <c r="Q104" s="52">
        <f t="shared" si="27"/>
        <v>16.600000000000001</v>
      </c>
      <c r="R104" s="52">
        <v>0</v>
      </c>
      <c r="S104" s="52">
        <f t="shared" si="25"/>
        <v>16.8</v>
      </c>
      <c r="T104" s="52">
        <f t="shared" si="26"/>
        <v>0.19999999999999929</v>
      </c>
      <c r="U104" s="406" t="s">
        <v>1033</v>
      </c>
      <c r="V104" s="45"/>
    </row>
    <row r="105" spans="1:22" s="82" customFormat="1">
      <c r="A105" s="46">
        <v>5</v>
      </c>
      <c r="B105" s="415" t="s">
        <v>87</v>
      </c>
      <c r="C105" s="407" t="s">
        <v>12</v>
      </c>
      <c r="D105" s="52">
        <v>23.742000000000001</v>
      </c>
      <c r="E105" s="408">
        <v>6</v>
      </c>
      <c r="F105" s="409">
        <v>120</v>
      </c>
      <c r="G105" s="408">
        <f t="shared" si="21"/>
        <v>17.742000000000001</v>
      </c>
      <c r="H105" s="408">
        <v>0</v>
      </c>
      <c r="I105" s="408">
        <f>16*1.05</f>
        <v>16.8</v>
      </c>
      <c r="J105" s="408">
        <f>I105-G105</f>
        <v>-0.94200000000000017</v>
      </c>
      <c r="K105" s="406" t="s">
        <v>2470</v>
      </c>
      <c r="L105" s="61"/>
      <c r="M105" s="52"/>
      <c r="N105" s="52">
        <f t="shared" si="23"/>
        <v>23.742000000000001</v>
      </c>
      <c r="O105" s="52">
        <f t="shared" si="24"/>
        <v>6</v>
      </c>
      <c r="P105" s="31">
        <f t="shared" si="24"/>
        <v>120</v>
      </c>
      <c r="Q105" s="52">
        <f t="shared" si="27"/>
        <v>17.742000000000001</v>
      </c>
      <c r="R105" s="52">
        <v>0</v>
      </c>
      <c r="S105" s="52">
        <f t="shared" si="25"/>
        <v>16.8</v>
      </c>
      <c r="T105" s="52">
        <f t="shared" si="26"/>
        <v>-0.94200000000000017</v>
      </c>
      <c r="U105" s="127" t="s">
        <v>2470</v>
      </c>
      <c r="V105" s="45"/>
    </row>
    <row r="106" spans="1:22" s="82" customFormat="1" ht="35.25" customHeight="1">
      <c r="A106" s="46">
        <v>6</v>
      </c>
      <c r="B106" s="414" t="s">
        <v>88</v>
      </c>
      <c r="C106" s="407" t="s">
        <v>12</v>
      </c>
      <c r="D106" s="52">
        <v>15.385</v>
      </c>
      <c r="E106" s="408"/>
      <c r="F106" s="409"/>
      <c r="G106" s="408">
        <f t="shared" si="21"/>
        <v>15.385</v>
      </c>
      <c r="H106" s="408">
        <v>0</v>
      </c>
      <c r="I106" s="408">
        <f>16*1.05</f>
        <v>16.8</v>
      </c>
      <c r="J106" s="408">
        <f>I106-G106</f>
        <v>1.4150000000000009</v>
      </c>
      <c r="K106" s="410" t="s">
        <v>2537</v>
      </c>
      <c r="L106" s="61"/>
      <c r="M106" s="52"/>
      <c r="N106" s="52">
        <f t="shared" si="23"/>
        <v>15.385</v>
      </c>
      <c r="O106" s="52">
        <f t="shared" si="24"/>
        <v>0</v>
      </c>
      <c r="P106" s="31">
        <f t="shared" si="24"/>
        <v>0</v>
      </c>
      <c r="Q106" s="52">
        <f t="shared" si="27"/>
        <v>15.385</v>
      </c>
      <c r="R106" s="52">
        <v>0</v>
      </c>
      <c r="S106" s="52">
        <f t="shared" si="25"/>
        <v>16.8</v>
      </c>
      <c r="T106" s="52">
        <f t="shared" si="26"/>
        <v>1.4150000000000009</v>
      </c>
      <c r="U106" s="410" t="s">
        <v>2537</v>
      </c>
      <c r="V106" s="45"/>
    </row>
    <row r="107" spans="1:22" s="82" customFormat="1" ht="38.25" customHeight="1">
      <c r="A107" s="46">
        <v>7</v>
      </c>
      <c r="B107" s="414" t="s">
        <v>89</v>
      </c>
      <c r="C107" s="407" t="s">
        <v>12</v>
      </c>
      <c r="D107" s="52">
        <v>16.452000000000002</v>
      </c>
      <c r="E107" s="408"/>
      <c r="F107" s="409"/>
      <c r="G107" s="408">
        <f t="shared" si="21"/>
        <v>16.452000000000002</v>
      </c>
      <c r="H107" s="408">
        <v>0</v>
      </c>
      <c r="I107" s="408">
        <f>16*1.05</f>
        <v>16.8</v>
      </c>
      <c r="J107" s="408">
        <f t="shared" si="22"/>
        <v>0.34799999999999898</v>
      </c>
      <c r="K107" s="410" t="s">
        <v>2537</v>
      </c>
      <c r="L107" s="61"/>
      <c r="M107" s="52"/>
      <c r="N107" s="52">
        <f t="shared" si="23"/>
        <v>16.452000000000002</v>
      </c>
      <c r="O107" s="52">
        <f t="shared" si="24"/>
        <v>0</v>
      </c>
      <c r="P107" s="31">
        <f t="shared" si="24"/>
        <v>0</v>
      </c>
      <c r="Q107" s="52">
        <f t="shared" si="27"/>
        <v>16.452000000000002</v>
      </c>
      <c r="R107" s="52">
        <v>0</v>
      </c>
      <c r="S107" s="52">
        <f t="shared" si="25"/>
        <v>16.8</v>
      </c>
      <c r="T107" s="52">
        <f t="shared" si="26"/>
        <v>0.34799999999999898</v>
      </c>
      <c r="U107" s="51" t="s">
        <v>2537</v>
      </c>
      <c r="V107" s="45"/>
    </row>
    <row r="108" spans="1:22" s="82" customFormat="1">
      <c r="A108" s="46">
        <v>8</v>
      </c>
      <c r="B108" s="414" t="s">
        <v>90</v>
      </c>
      <c r="C108" s="407" t="s">
        <v>2498</v>
      </c>
      <c r="D108" s="52">
        <v>9.2140000000000004</v>
      </c>
      <c r="E108" s="408"/>
      <c r="F108" s="409"/>
      <c r="G108" s="408">
        <f t="shared" si="21"/>
        <v>9.2140000000000004</v>
      </c>
      <c r="H108" s="408">
        <v>0</v>
      </c>
      <c r="I108" s="408">
        <f>10*1.05</f>
        <v>10.5</v>
      </c>
      <c r="J108" s="408">
        <f t="shared" si="22"/>
        <v>1.2859999999999996</v>
      </c>
      <c r="K108" s="410" t="s">
        <v>2537</v>
      </c>
      <c r="L108" s="61"/>
      <c r="M108" s="52"/>
      <c r="N108" s="52">
        <f t="shared" si="23"/>
        <v>9.2140000000000004</v>
      </c>
      <c r="O108" s="52">
        <f t="shared" si="24"/>
        <v>0</v>
      </c>
      <c r="P108" s="31">
        <f t="shared" si="24"/>
        <v>0</v>
      </c>
      <c r="Q108" s="52">
        <f t="shared" si="27"/>
        <v>9.2140000000000004</v>
      </c>
      <c r="R108" s="52">
        <v>0</v>
      </c>
      <c r="S108" s="52">
        <f t="shared" si="25"/>
        <v>10.5</v>
      </c>
      <c r="T108" s="52">
        <f t="shared" si="26"/>
        <v>1.2859999999999996</v>
      </c>
      <c r="U108" s="51" t="s">
        <v>2537</v>
      </c>
      <c r="V108" s="45"/>
    </row>
    <row r="109" spans="1:22" s="82" customFormat="1" ht="60">
      <c r="A109" s="46">
        <v>9</v>
      </c>
      <c r="B109" s="415" t="s">
        <v>91</v>
      </c>
      <c r="C109" s="407" t="s">
        <v>1093</v>
      </c>
      <c r="D109" s="408">
        <v>7.8650000000000002</v>
      </c>
      <c r="E109" s="408"/>
      <c r="F109" s="409"/>
      <c r="G109" s="408">
        <f t="shared" si="21"/>
        <v>7.8650000000000002</v>
      </c>
      <c r="H109" s="408">
        <v>0</v>
      </c>
      <c r="I109" s="408">
        <f>7.5*1.05</f>
        <v>7.875</v>
      </c>
      <c r="J109" s="408">
        <f t="shared" si="22"/>
        <v>9.9999999999997868E-3</v>
      </c>
      <c r="K109" s="406" t="s">
        <v>2534</v>
      </c>
      <c r="L109" s="61"/>
      <c r="M109" s="52"/>
      <c r="N109" s="52">
        <f t="shared" si="23"/>
        <v>7.8650000000000002</v>
      </c>
      <c r="O109" s="52">
        <f t="shared" si="24"/>
        <v>0</v>
      </c>
      <c r="P109" s="31">
        <f t="shared" si="24"/>
        <v>0</v>
      </c>
      <c r="Q109" s="52">
        <f t="shared" si="27"/>
        <v>7.8650000000000002</v>
      </c>
      <c r="R109" s="52">
        <v>0</v>
      </c>
      <c r="S109" s="52">
        <f t="shared" si="25"/>
        <v>7.875</v>
      </c>
      <c r="T109" s="52">
        <f t="shared" si="26"/>
        <v>9.9999999999997868E-3</v>
      </c>
      <c r="U109" s="406" t="s">
        <v>2534</v>
      </c>
      <c r="V109" s="45"/>
    </row>
    <row r="110" spans="1:22" s="82" customFormat="1" ht="45">
      <c r="A110" s="46">
        <v>10</v>
      </c>
      <c r="B110" s="414" t="s">
        <v>92</v>
      </c>
      <c r="C110" s="407" t="s">
        <v>13</v>
      </c>
      <c r="D110" s="408">
        <v>10.3</v>
      </c>
      <c r="E110" s="408"/>
      <c r="F110" s="409"/>
      <c r="G110" s="408">
        <f t="shared" si="21"/>
        <v>10.3</v>
      </c>
      <c r="H110" s="408">
        <v>0</v>
      </c>
      <c r="I110" s="408">
        <f t="shared" ref="I110" si="28">10*1.05</f>
        <v>10.5</v>
      </c>
      <c r="J110" s="408">
        <f t="shared" si="22"/>
        <v>0.19999999999999929</v>
      </c>
      <c r="K110" s="406" t="s">
        <v>1033</v>
      </c>
      <c r="L110" s="61"/>
      <c r="M110" s="52"/>
      <c r="N110" s="52">
        <f t="shared" si="23"/>
        <v>10.3</v>
      </c>
      <c r="O110" s="52">
        <f t="shared" si="24"/>
        <v>0</v>
      </c>
      <c r="P110" s="31">
        <f t="shared" si="24"/>
        <v>0</v>
      </c>
      <c r="Q110" s="52">
        <f t="shared" si="27"/>
        <v>10.3</v>
      </c>
      <c r="R110" s="52">
        <v>0</v>
      </c>
      <c r="S110" s="52">
        <f t="shared" si="25"/>
        <v>10.5</v>
      </c>
      <c r="T110" s="52">
        <f t="shared" si="26"/>
        <v>0.19999999999999929</v>
      </c>
      <c r="U110" s="406" t="s">
        <v>1033</v>
      </c>
      <c r="V110" s="45"/>
    </row>
    <row r="111" spans="1:22" s="82" customFormat="1">
      <c r="A111" s="46">
        <v>11</v>
      </c>
      <c r="B111" s="414" t="s">
        <v>93</v>
      </c>
      <c r="C111" s="407" t="s">
        <v>15</v>
      </c>
      <c r="D111" s="52">
        <v>0.83</v>
      </c>
      <c r="E111" s="408"/>
      <c r="F111" s="409"/>
      <c r="G111" s="408">
        <f t="shared" si="21"/>
        <v>0.83</v>
      </c>
      <c r="H111" s="408">
        <v>0</v>
      </c>
      <c r="I111" s="408">
        <f t="shared" ref="I111" si="29">2.5*1.05</f>
        <v>2.625</v>
      </c>
      <c r="J111" s="408">
        <f>I111-G111</f>
        <v>1.7949999999999999</v>
      </c>
      <c r="K111" s="410" t="s">
        <v>153</v>
      </c>
      <c r="L111" s="61"/>
      <c r="M111" s="52"/>
      <c r="N111" s="52">
        <f t="shared" si="23"/>
        <v>0.83</v>
      </c>
      <c r="O111" s="52">
        <f t="shared" si="24"/>
        <v>0</v>
      </c>
      <c r="P111" s="31">
        <f t="shared" si="24"/>
        <v>0</v>
      </c>
      <c r="Q111" s="52">
        <f t="shared" si="27"/>
        <v>0.83</v>
      </c>
      <c r="R111" s="52">
        <v>0</v>
      </c>
      <c r="S111" s="52">
        <f t="shared" si="25"/>
        <v>2.625</v>
      </c>
      <c r="T111" s="52">
        <f t="shared" si="26"/>
        <v>1.7949999999999999</v>
      </c>
      <c r="U111" s="51" t="s">
        <v>153</v>
      </c>
      <c r="V111" s="45"/>
    </row>
    <row r="112" spans="1:22" s="82" customFormat="1">
      <c r="A112" s="46">
        <v>12</v>
      </c>
      <c r="B112" s="414" t="s">
        <v>94</v>
      </c>
      <c r="C112" s="407" t="s">
        <v>13</v>
      </c>
      <c r="D112" s="52">
        <v>5.51</v>
      </c>
      <c r="E112" s="408"/>
      <c r="F112" s="409"/>
      <c r="G112" s="408">
        <f t="shared" si="21"/>
        <v>5.51</v>
      </c>
      <c r="H112" s="408">
        <v>0</v>
      </c>
      <c r="I112" s="408">
        <f t="shared" ref="I112" si="30">10*1.05</f>
        <v>10.5</v>
      </c>
      <c r="J112" s="408">
        <f t="shared" si="22"/>
        <v>4.99</v>
      </c>
      <c r="K112" s="410" t="s">
        <v>153</v>
      </c>
      <c r="L112" s="61"/>
      <c r="M112" s="52"/>
      <c r="N112" s="52">
        <f t="shared" si="23"/>
        <v>5.51</v>
      </c>
      <c r="O112" s="52">
        <f t="shared" si="24"/>
        <v>0</v>
      </c>
      <c r="P112" s="31">
        <f t="shared" si="24"/>
        <v>0</v>
      </c>
      <c r="Q112" s="52">
        <f t="shared" si="27"/>
        <v>5.51</v>
      </c>
      <c r="R112" s="52">
        <v>0</v>
      </c>
      <c r="S112" s="52">
        <f t="shared" si="25"/>
        <v>10.5</v>
      </c>
      <c r="T112" s="52">
        <f t="shared" si="26"/>
        <v>4.99</v>
      </c>
      <c r="U112" s="51" t="s">
        <v>153</v>
      </c>
      <c r="V112" s="45"/>
    </row>
    <row r="113" spans="1:22" s="82" customFormat="1" ht="60">
      <c r="A113" s="46">
        <v>13</v>
      </c>
      <c r="B113" s="415" t="s">
        <v>95</v>
      </c>
      <c r="C113" s="407" t="s">
        <v>139</v>
      </c>
      <c r="D113" s="408">
        <v>6.415</v>
      </c>
      <c r="E113" s="408"/>
      <c r="F113" s="409"/>
      <c r="G113" s="408">
        <f t="shared" si="21"/>
        <v>6.415</v>
      </c>
      <c r="H113" s="408">
        <v>0</v>
      </c>
      <c r="I113" s="408">
        <f t="shared" ref="I113:I114" si="31">6.3*1.05</f>
        <v>6.6150000000000002</v>
      </c>
      <c r="J113" s="408">
        <f t="shared" si="22"/>
        <v>0.20000000000000018</v>
      </c>
      <c r="K113" s="406" t="s">
        <v>1033</v>
      </c>
      <c r="L113" s="61"/>
      <c r="M113" s="52"/>
      <c r="N113" s="52">
        <f>M113</f>
        <v>0</v>
      </c>
      <c r="O113" s="52">
        <f t="shared" si="24"/>
        <v>0</v>
      </c>
      <c r="P113" s="31">
        <f t="shared" si="24"/>
        <v>0</v>
      </c>
      <c r="Q113" s="52">
        <f t="shared" si="27"/>
        <v>0</v>
      </c>
      <c r="R113" s="52">
        <v>0</v>
      </c>
      <c r="S113" s="52">
        <f t="shared" si="25"/>
        <v>6.6150000000000002</v>
      </c>
      <c r="T113" s="52">
        <v>0.2</v>
      </c>
      <c r="U113" s="127" t="s">
        <v>2480</v>
      </c>
      <c r="V113" s="45"/>
    </row>
    <row r="114" spans="1:22" s="82" customFormat="1">
      <c r="A114" s="46">
        <v>14</v>
      </c>
      <c r="B114" s="4" t="s">
        <v>96</v>
      </c>
      <c r="C114" s="5" t="s">
        <v>16</v>
      </c>
      <c r="D114" s="52">
        <v>0.79400000000000004</v>
      </c>
      <c r="E114" s="52"/>
      <c r="F114" s="31"/>
      <c r="G114" s="52">
        <f t="shared" si="21"/>
        <v>0.79400000000000004</v>
      </c>
      <c r="H114" s="52">
        <v>0</v>
      </c>
      <c r="I114" s="52">
        <f t="shared" si="31"/>
        <v>6.6150000000000002</v>
      </c>
      <c r="J114" s="52">
        <f t="shared" si="22"/>
        <v>5.8209999999999997</v>
      </c>
      <c r="K114" s="51" t="s">
        <v>153</v>
      </c>
      <c r="L114" s="61"/>
      <c r="M114" s="52"/>
      <c r="N114" s="52">
        <f t="shared" ref="N114:N156" si="32">D114+M114</f>
        <v>0.79400000000000004</v>
      </c>
      <c r="O114" s="52">
        <f t="shared" si="24"/>
        <v>0</v>
      </c>
      <c r="P114" s="31">
        <f t="shared" si="24"/>
        <v>0</v>
      </c>
      <c r="Q114" s="52">
        <f t="shared" si="27"/>
        <v>0.79400000000000004</v>
      </c>
      <c r="R114" s="52">
        <v>0</v>
      </c>
      <c r="S114" s="52">
        <f t="shared" si="25"/>
        <v>6.6150000000000002</v>
      </c>
      <c r="T114" s="52">
        <f t="shared" si="26"/>
        <v>5.8209999999999997</v>
      </c>
      <c r="U114" s="51" t="s">
        <v>153</v>
      </c>
      <c r="V114" s="45"/>
    </row>
    <row r="115" spans="1:22" s="82" customFormat="1">
      <c r="A115" s="46">
        <v>15</v>
      </c>
      <c r="B115" s="414" t="s">
        <v>97</v>
      </c>
      <c r="C115" s="407" t="s">
        <v>15</v>
      </c>
      <c r="D115" s="52">
        <v>1.76</v>
      </c>
      <c r="E115" s="408"/>
      <c r="F115" s="409"/>
      <c r="G115" s="408">
        <f t="shared" si="21"/>
        <v>1.76</v>
      </c>
      <c r="H115" s="408">
        <v>0</v>
      </c>
      <c r="I115" s="408">
        <f t="shared" ref="I115" si="33">2.5*1.05</f>
        <v>2.625</v>
      </c>
      <c r="J115" s="408">
        <f t="shared" si="22"/>
        <v>0.86499999999999999</v>
      </c>
      <c r="K115" s="410" t="s">
        <v>153</v>
      </c>
      <c r="L115" s="61"/>
      <c r="M115" s="52"/>
      <c r="N115" s="52">
        <f t="shared" si="32"/>
        <v>1.76</v>
      </c>
      <c r="O115" s="52">
        <f t="shared" si="24"/>
        <v>0</v>
      </c>
      <c r="P115" s="31">
        <f t="shared" si="24"/>
        <v>0</v>
      </c>
      <c r="Q115" s="52">
        <f t="shared" si="27"/>
        <v>1.76</v>
      </c>
      <c r="R115" s="52">
        <v>0</v>
      </c>
      <c r="S115" s="52">
        <f t="shared" si="25"/>
        <v>2.625</v>
      </c>
      <c r="T115" s="52">
        <f t="shared" si="26"/>
        <v>0.86499999999999999</v>
      </c>
      <c r="U115" s="51" t="s">
        <v>153</v>
      </c>
      <c r="V115" s="45"/>
    </row>
    <row r="116" spans="1:22" s="82" customFormat="1" ht="30">
      <c r="A116" s="46">
        <v>16</v>
      </c>
      <c r="B116" s="414" t="s">
        <v>98</v>
      </c>
      <c r="C116" s="407" t="s">
        <v>13</v>
      </c>
      <c r="D116" s="408">
        <v>6.93</v>
      </c>
      <c r="E116" s="408"/>
      <c r="F116" s="409"/>
      <c r="G116" s="408">
        <f t="shared" si="21"/>
        <v>6.93</v>
      </c>
      <c r="H116" s="408">
        <v>0</v>
      </c>
      <c r="I116" s="408">
        <f t="shared" ref="I116" si="34">10*1.05</f>
        <v>10.5</v>
      </c>
      <c r="J116" s="408">
        <f t="shared" si="22"/>
        <v>3.5700000000000003</v>
      </c>
      <c r="K116" s="410" t="s">
        <v>153</v>
      </c>
      <c r="L116" s="61"/>
      <c r="M116" s="52"/>
      <c r="N116" s="52">
        <f t="shared" si="32"/>
        <v>6.93</v>
      </c>
      <c r="O116" s="52">
        <f t="shared" si="24"/>
        <v>0</v>
      </c>
      <c r="P116" s="31">
        <f t="shared" si="24"/>
        <v>0</v>
      </c>
      <c r="Q116" s="52">
        <f t="shared" si="27"/>
        <v>6.93</v>
      </c>
      <c r="R116" s="52">
        <v>0</v>
      </c>
      <c r="S116" s="52">
        <f t="shared" si="25"/>
        <v>10.5</v>
      </c>
      <c r="T116" s="52">
        <f t="shared" si="26"/>
        <v>3.5700000000000003</v>
      </c>
      <c r="U116" s="51" t="s">
        <v>153</v>
      </c>
      <c r="V116" s="45"/>
    </row>
    <row r="117" spans="1:22" s="82" customFormat="1" ht="60">
      <c r="A117" s="46">
        <v>17</v>
      </c>
      <c r="B117" s="414" t="s">
        <v>99</v>
      </c>
      <c r="C117" s="407" t="s">
        <v>11</v>
      </c>
      <c r="D117" s="52">
        <v>15.57</v>
      </c>
      <c r="E117" s="408"/>
      <c r="F117" s="409"/>
      <c r="G117" s="408">
        <f t="shared" si="21"/>
        <v>15.57</v>
      </c>
      <c r="H117" s="408">
        <v>0</v>
      </c>
      <c r="I117" s="408">
        <f>40*1.05</f>
        <v>42</v>
      </c>
      <c r="J117" s="408">
        <f t="shared" si="22"/>
        <v>26.43</v>
      </c>
      <c r="K117" s="406" t="s">
        <v>2528</v>
      </c>
      <c r="L117" s="61"/>
      <c r="M117" s="52"/>
      <c r="N117" s="52">
        <f t="shared" si="32"/>
        <v>15.57</v>
      </c>
      <c r="O117" s="52">
        <f t="shared" si="24"/>
        <v>0</v>
      </c>
      <c r="P117" s="31">
        <f t="shared" si="24"/>
        <v>0</v>
      </c>
      <c r="Q117" s="52">
        <f t="shared" si="27"/>
        <v>15.57</v>
      </c>
      <c r="R117" s="52">
        <v>0</v>
      </c>
      <c r="S117" s="52">
        <f t="shared" si="25"/>
        <v>42</v>
      </c>
      <c r="T117" s="52">
        <f t="shared" si="26"/>
        <v>26.43</v>
      </c>
      <c r="U117" s="406" t="s">
        <v>2528</v>
      </c>
      <c r="V117" s="45"/>
    </row>
    <row r="118" spans="1:22" s="82" customFormat="1" ht="30">
      <c r="A118" s="46">
        <v>18</v>
      </c>
      <c r="B118" s="414" t="s">
        <v>100</v>
      </c>
      <c r="C118" s="407" t="s">
        <v>13</v>
      </c>
      <c r="D118" s="52">
        <v>9.0449999999999999</v>
      </c>
      <c r="E118" s="408"/>
      <c r="F118" s="409"/>
      <c r="G118" s="408">
        <f t="shared" si="21"/>
        <v>9.0449999999999999</v>
      </c>
      <c r="H118" s="408">
        <v>0</v>
      </c>
      <c r="I118" s="408">
        <f t="shared" ref="I118" si="35">10*1.05</f>
        <v>10.5</v>
      </c>
      <c r="J118" s="408">
        <f t="shared" si="22"/>
        <v>1.4550000000000001</v>
      </c>
      <c r="K118" s="410" t="s">
        <v>153</v>
      </c>
      <c r="L118" s="61"/>
      <c r="M118" s="52"/>
      <c r="N118" s="52">
        <f t="shared" si="32"/>
        <v>9.0449999999999999</v>
      </c>
      <c r="O118" s="52">
        <f t="shared" si="24"/>
        <v>0</v>
      </c>
      <c r="P118" s="31">
        <f t="shared" si="24"/>
        <v>0</v>
      </c>
      <c r="Q118" s="52">
        <f t="shared" si="27"/>
        <v>9.0449999999999999</v>
      </c>
      <c r="R118" s="52">
        <v>0</v>
      </c>
      <c r="S118" s="52">
        <f t="shared" si="25"/>
        <v>10.5</v>
      </c>
      <c r="T118" s="52">
        <f t="shared" si="26"/>
        <v>1.4550000000000001</v>
      </c>
      <c r="U118" s="51" t="s">
        <v>153</v>
      </c>
      <c r="V118" s="45"/>
    </row>
    <row r="119" spans="1:22" s="82" customFormat="1" ht="48.75" customHeight="1">
      <c r="A119" s="64">
        <v>19</v>
      </c>
      <c r="B119" s="414" t="s">
        <v>158</v>
      </c>
      <c r="C119" s="407" t="s">
        <v>11</v>
      </c>
      <c r="D119" s="52">
        <v>13.776999999999999</v>
      </c>
      <c r="E119" s="408"/>
      <c r="F119" s="409"/>
      <c r="G119" s="408">
        <f t="shared" si="21"/>
        <v>13.776999999999999</v>
      </c>
      <c r="H119" s="408">
        <v>0</v>
      </c>
      <c r="I119" s="408">
        <f>40*1.05</f>
        <v>42</v>
      </c>
      <c r="J119" s="408">
        <f>I119-G119</f>
        <v>28.222999999999999</v>
      </c>
      <c r="K119" s="410" t="s">
        <v>153</v>
      </c>
      <c r="L119" s="61"/>
      <c r="M119" s="52"/>
      <c r="N119" s="52">
        <f t="shared" si="32"/>
        <v>13.776999999999999</v>
      </c>
      <c r="O119" s="52">
        <f t="shared" si="24"/>
        <v>0</v>
      </c>
      <c r="P119" s="31">
        <f t="shared" si="24"/>
        <v>0</v>
      </c>
      <c r="Q119" s="52">
        <f t="shared" si="27"/>
        <v>13.776999999999999</v>
      </c>
      <c r="R119" s="52">
        <v>1</v>
      </c>
      <c r="S119" s="52">
        <f t="shared" si="25"/>
        <v>42</v>
      </c>
      <c r="T119" s="52">
        <f t="shared" si="26"/>
        <v>28.222999999999999</v>
      </c>
      <c r="U119" s="51" t="s">
        <v>153</v>
      </c>
      <c r="V119" s="63"/>
    </row>
    <row r="120" spans="1:22" s="82" customFormat="1" ht="60">
      <c r="A120" s="46">
        <v>20</v>
      </c>
      <c r="B120" s="415" t="s">
        <v>101</v>
      </c>
      <c r="C120" s="407" t="s">
        <v>2443</v>
      </c>
      <c r="D120" s="52">
        <v>4</v>
      </c>
      <c r="E120" s="408"/>
      <c r="F120" s="409"/>
      <c r="G120" s="408">
        <f t="shared" si="21"/>
        <v>4</v>
      </c>
      <c r="H120" s="408">
        <v>0</v>
      </c>
      <c r="I120" s="408">
        <f>4*1.05</f>
        <v>4.2</v>
      </c>
      <c r="J120" s="408">
        <f>I120-G120</f>
        <v>0.20000000000000018</v>
      </c>
      <c r="K120" s="406" t="s">
        <v>1033</v>
      </c>
      <c r="L120" s="61"/>
      <c r="M120" s="52"/>
      <c r="N120" s="52">
        <f t="shared" si="32"/>
        <v>4</v>
      </c>
      <c r="O120" s="52">
        <f t="shared" si="24"/>
        <v>0</v>
      </c>
      <c r="P120" s="31">
        <f t="shared" si="24"/>
        <v>0</v>
      </c>
      <c r="Q120" s="52">
        <f t="shared" si="27"/>
        <v>4</v>
      </c>
      <c r="R120" s="52">
        <v>0</v>
      </c>
      <c r="S120" s="52">
        <f t="shared" si="25"/>
        <v>4.2</v>
      </c>
      <c r="T120" s="52">
        <f t="shared" si="26"/>
        <v>0.20000000000000018</v>
      </c>
      <c r="U120" s="127" t="s">
        <v>2480</v>
      </c>
      <c r="V120" s="45"/>
    </row>
    <row r="121" spans="1:22" ht="45">
      <c r="A121" s="46">
        <v>21</v>
      </c>
      <c r="B121" s="415" t="s">
        <v>102</v>
      </c>
      <c r="C121" s="407" t="s">
        <v>13</v>
      </c>
      <c r="D121" s="408">
        <v>10.3</v>
      </c>
      <c r="E121" s="408"/>
      <c r="F121" s="409"/>
      <c r="G121" s="408">
        <f t="shared" si="21"/>
        <v>10.3</v>
      </c>
      <c r="H121" s="408">
        <v>0</v>
      </c>
      <c r="I121" s="408">
        <f t="shared" ref="I121:I122" si="36">10*1.05</f>
        <v>10.5</v>
      </c>
      <c r="J121" s="408">
        <f t="shared" si="22"/>
        <v>0.19999999999999929</v>
      </c>
      <c r="K121" s="406" t="s">
        <v>1033</v>
      </c>
      <c r="L121" s="61"/>
      <c r="M121" s="52"/>
      <c r="N121" s="52">
        <f t="shared" si="32"/>
        <v>10.3</v>
      </c>
      <c r="O121" s="52">
        <f t="shared" si="24"/>
        <v>0</v>
      </c>
      <c r="P121" s="31">
        <f t="shared" si="24"/>
        <v>0</v>
      </c>
      <c r="Q121" s="52">
        <f t="shared" si="27"/>
        <v>10.3</v>
      </c>
      <c r="R121" s="52">
        <v>0</v>
      </c>
      <c r="S121" s="52">
        <f t="shared" si="25"/>
        <v>10.5</v>
      </c>
      <c r="T121" s="52">
        <f t="shared" si="26"/>
        <v>0.19999999999999929</v>
      </c>
      <c r="U121" s="406" t="s">
        <v>1033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4.28</v>
      </c>
      <c r="E122" s="52"/>
      <c r="F122" s="31"/>
      <c r="G122" s="52">
        <f t="shared" si="21"/>
        <v>4.28</v>
      </c>
      <c r="H122" s="52">
        <v>0</v>
      </c>
      <c r="I122" s="52">
        <f t="shared" si="36"/>
        <v>10.5</v>
      </c>
      <c r="J122" s="52">
        <f t="shared" si="22"/>
        <v>6.22</v>
      </c>
      <c r="K122" s="51" t="s">
        <v>153</v>
      </c>
      <c r="L122" s="61"/>
      <c r="M122" s="52"/>
      <c r="N122" s="52">
        <f t="shared" si="32"/>
        <v>4.28</v>
      </c>
      <c r="O122" s="52">
        <f t="shared" si="24"/>
        <v>0</v>
      </c>
      <c r="P122" s="31">
        <f t="shared" si="24"/>
        <v>0</v>
      </c>
      <c r="Q122" s="52">
        <f t="shared" si="27"/>
        <v>4.28</v>
      </c>
      <c r="R122" s="52">
        <v>0</v>
      </c>
      <c r="S122" s="52">
        <f t="shared" si="25"/>
        <v>10.5</v>
      </c>
      <c r="T122" s="52">
        <f t="shared" si="26"/>
        <v>6.22</v>
      </c>
      <c r="U122" s="52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2.4</v>
      </c>
      <c r="E123" s="52"/>
      <c r="F123" s="31"/>
      <c r="G123" s="52">
        <f t="shared" si="21"/>
        <v>2.4</v>
      </c>
      <c r="H123" s="52">
        <v>0</v>
      </c>
      <c r="I123" s="52">
        <f t="shared" ref="I123:I127" si="37">6.3*1.05</f>
        <v>6.6150000000000002</v>
      </c>
      <c r="J123" s="52">
        <f t="shared" si="22"/>
        <v>4.2149999999999999</v>
      </c>
      <c r="K123" s="51" t="s">
        <v>153</v>
      </c>
      <c r="L123" s="61"/>
      <c r="M123" s="52"/>
      <c r="N123" s="52">
        <f t="shared" si="32"/>
        <v>2.4</v>
      </c>
      <c r="O123" s="52">
        <f t="shared" si="24"/>
        <v>0</v>
      </c>
      <c r="P123" s="31">
        <f t="shared" si="24"/>
        <v>0</v>
      </c>
      <c r="Q123" s="52">
        <f t="shared" si="27"/>
        <v>2.4</v>
      </c>
      <c r="R123" s="52">
        <v>0</v>
      </c>
      <c r="S123" s="52">
        <f t="shared" si="25"/>
        <v>6.6150000000000002</v>
      </c>
      <c r="T123" s="52">
        <f t="shared" si="26"/>
        <v>4.2149999999999999</v>
      </c>
      <c r="U123" s="52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0.193</v>
      </c>
      <c r="E124" s="52"/>
      <c r="F124" s="31"/>
      <c r="G124" s="52">
        <f t="shared" si="21"/>
        <v>0.193</v>
      </c>
      <c r="H124" s="52">
        <v>0</v>
      </c>
      <c r="I124" s="52">
        <f t="shared" ref="I124" si="38">2.5*1.05</f>
        <v>2.625</v>
      </c>
      <c r="J124" s="52">
        <f t="shared" si="22"/>
        <v>2.4319999999999999</v>
      </c>
      <c r="K124" s="51" t="s">
        <v>153</v>
      </c>
      <c r="L124" s="61"/>
      <c r="M124" s="52"/>
      <c r="N124" s="52">
        <f t="shared" si="32"/>
        <v>0.193</v>
      </c>
      <c r="O124" s="52">
        <f t="shared" si="24"/>
        <v>0</v>
      </c>
      <c r="P124" s="31">
        <f t="shared" si="24"/>
        <v>0</v>
      </c>
      <c r="Q124" s="52">
        <f t="shared" si="27"/>
        <v>0.193</v>
      </c>
      <c r="R124" s="52">
        <v>0</v>
      </c>
      <c r="S124" s="52">
        <f t="shared" si="25"/>
        <v>2.625</v>
      </c>
      <c r="T124" s="52">
        <f t="shared" si="26"/>
        <v>2.4319999999999999</v>
      </c>
      <c r="U124" s="52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1.04</v>
      </c>
      <c r="E125" s="52"/>
      <c r="F125" s="31"/>
      <c r="G125" s="52">
        <f t="shared" si="21"/>
        <v>1.04</v>
      </c>
      <c r="H125" s="52">
        <v>0</v>
      </c>
      <c r="I125" s="52">
        <f t="shared" si="37"/>
        <v>6.6150000000000002</v>
      </c>
      <c r="J125" s="52">
        <f t="shared" si="22"/>
        <v>5.5750000000000002</v>
      </c>
      <c r="K125" s="51" t="s">
        <v>153</v>
      </c>
      <c r="L125" s="61"/>
      <c r="M125" s="52"/>
      <c r="N125" s="52">
        <f t="shared" si="32"/>
        <v>1.04</v>
      </c>
      <c r="O125" s="52">
        <f t="shared" si="24"/>
        <v>0</v>
      </c>
      <c r="P125" s="31">
        <f t="shared" si="24"/>
        <v>0</v>
      </c>
      <c r="Q125" s="52">
        <f t="shared" si="27"/>
        <v>1.04</v>
      </c>
      <c r="R125" s="52">
        <v>0</v>
      </c>
      <c r="S125" s="52">
        <f t="shared" si="25"/>
        <v>6.6150000000000002</v>
      </c>
      <c r="T125" s="52">
        <f t="shared" si="26"/>
        <v>5.5750000000000002</v>
      </c>
      <c r="U125" s="52" t="s">
        <v>153</v>
      </c>
      <c r="V125" s="45"/>
    </row>
    <row r="126" spans="1:22">
      <c r="A126" s="46">
        <v>26</v>
      </c>
      <c r="B126" s="4" t="s">
        <v>107</v>
      </c>
      <c r="C126" s="5" t="s">
        <v>16</v>
      </c>
      <c r="D126" s="52">
        <v>1.32</v>
      </c>
      <c r="E126" s="52"/>
      <c r="F126" s="31"/>
      <c r="G126" s="52">
        <f t="shared" si="21"/>
        <v>1.32</v>
      </c>
      <c r="H126" s="52">
        <v>0</v>
      </c>
      <c r="I126" s="52">
        <f t="shared" si="37"/>
        <v>6.6150000000000002</v>
      </c>
      <c r="J126" s="52">
        <f t="shared" si="22"/>
        <v>5.2949999999999999</v>
      </c>
      <c r="K126" s="51" t="s">
        <v>153</v>
      </c>
      <c r="L126" s="61"/>
      <c r="M126" s="52"/>
      <c r="N126" s="52">
        <f t="shared" si="32"/>
        <v>1.32</v>
      </c>
      <c r="O126" s="52">
        <f t="shared" si="24"/>
        <v>0</v>
      </c>
      <c r="P126" s="31">
        <f t="shared" si="24"/>
        <v>0</v>
      </c>
      <c r="Q126" s="52">
        <f t="shared" si="27"/>
        <v>1.32</v>
      </c>
      <c r="R126" s="52">
        <v>0</v>
      </c>
      <c r="S126" s="52">
        <f t="shared" si="25"/>
        <v>6.6150000000000002</v>
      </c>
      <c r="T126" s="52">
        <f t="shared" si="26"/>
        <v>5.2949999999999999</v>
      </c>
      <c r="U126" s="52" t="s">
        <v>153</v>
      </c>
      <c r="V126" s="45"/>
    </row>
    <row r="127" spans="1:22">
      <c r="A127" s="46">
        <v>27</v>
      </c>
      <c r="B127" s="4" t="s">
        <v>108</v>
      </c>
      <c r="C127" s="5" t="s">
        <v>16</v>
      </c>
      <c r="D127" s="52">
        <v>5.359</v>
      </c>
      <c r="E127" s="52"/>
      <c r="F127" s="31"/>
      <c r="G127" s="52">
        <f t="shared" si="21"/>
        <v>5.359</v>
      </c>
      <c r="H127" s="52">
        <v>0</v>
      </c>
      <c r="I127" s="52">
        <f t="shared" si="37"/>
        <v>6.6150000000000002</v>
      </c>
      <c r="J127" s="52">
        <f t="shared" si="22"/>
        <v>1.2560000000000002</v>
      </c>
      <c r="K127" s="410" t="s">
        <v>153</v>
      </c>
      <c r="L127" s="61"/>
      <c r="M127" s="52"/>
      <c r="N127" s="52">
        <f t="shared" si="32"/>
        <v>5.359</v>
      </c>
      <c r="O127" s="52">
        <f t="shared" si="24"/>
        <v>0</v>
      </c>
      <c r="P127" s="31">
        <f t="shared" si="24"/>
        <v>0</v>
      </c>
      <c r="Q127" s="52">
        <f t="shared" si="27"/>
        <v>5.359</v>
      </c>
      <c r="R127" s="52">
        <v>0</v>
      </c>
      <c r="S127" s="52">
        <f t="shared" si="25"/>
        <v>6.6150000000000002</v>
      </c>
      <c r="T127" s="52">
        <f t="shared" si="26"/>
        <v>1.2560000000000002</v>
      </c>
      <c r="U127" s="410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1.25</v>
      </c>
      <c r="E128" s="52"/>
      <c r="F128" s="31"/>
      <c r="G128" s="52">
        <f t="shared" si="21"/>
        <v>1.25</v>
      </c>
      <c r="H128" s="52">
        <v>0</v>
      </c>
      <c r="I128" s="52">
        <f t="shared" ref="I128" si="39">2.5*1.05</f>
        <v>2.625</v>
      </c>
      <c r="J128" s="52">
        <f t="shared" si="22"/>
        <v>1.375</v>
      </c>
      <c r="K128" s="51" t="s">
        <v>153</v>
      </c>
      <c r="L128" s="61"/>
      <c r="M128" s="52"/>
      <c r="N128" s="52">
        <f t="shared" si="32"/>
        <v>1.25</v>
      </c>
      <c r="O128" s="52">
        <f t="shared" si="24"/>
        <v>0</v>
      </c>
      <c r="P128" s="31">
        <f t="shared" si="24"/>
        <v>0</v>
      </c>
      <c r="Q128" s="52">
        <f t="shared" si="27"/>
        <v>1.25</v>
      </c>
      <c r="R128" s="52">
        <v>0</v>
      </c>
      <c r="S128" s="52">
        <f t="shared" si="25"/>
        <v>2.625</v>
      </c>
      <c r="T128" s="52">
        <f t="shared" si="26"/>
        <v>1.375</v>
      </c>
      <c r="U128" s="52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</v>
      </c>
      <c r="E129" s="52"/>
      <c r="F129" s="31"/>
      <c r="G129" s="52">
        <f t="shared" si="21"/>
        <v>0.5</v>
      </c>
      <c r="H129" s="52">
        <v>0</v>
      </c>
      <c r="I129" s="52">
        <f>1*1.05</f>
        <v>1.05</v>
      </c>
      <c r="J129" s="52">
        <f t="shared" si="22"/>
        <v>0.55000000000000004</v>
      </c>
      <c r="K129" s="51" t="s">
        <v>153</v>
      </c>
      <c r="L129" s="61"/>
      <c r="M129" s="52"/>
      <c r="N129" s="52">
        <f t="shared" si="32"/>
        <v>0.5</v>
      </c>
      <c r="O129" s="52">
        <f t="shared" si="24"/>
        <v>0</v>
      </c>
      <c r="P129" s="31">
        <f t="shared" si="24"/>
        <v>0</v>
      </c>
      <c r="Q129" s="52">
        <f t="shared" si="27"/>
        <v>0.5</v>
      </c>
      <c r="R129" s="52">
        <v>0</v>
      </c>
      <c r="S129" s="52">
        <f t="shared" si="25"/>
        <v>1.05</v>
      </c>
      <c r="T129" s="52">
        <f t="shared" si="26"/>
        <v>0.55000000000000004</v>
      </c>
      <c r="U129" s="52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1.6</v>
      </c>
      <c r="E130" s="52"/>
      <c r="F130" s="31"/>
      <c r="G130" s="52">
        <f t="shared" si="21"/>
        <v>1.6</v>
      </c>
      <c r="H130" s="52">
        <v>0</v>
      </c>
      <c r="I130" s="52">
        <f t="shared" ref="I130" si="40">2.5*1.05</f>
        <v>2.625</v>
      </c>
      <c r="J130" s="52">
        <f t="shared" si="22"/>
        <v>1.0249999999999999</v>
      </c>
      <c r="K130" s="51" t="s">
        <v>153</v>
      </c>
      <c r="L130" s="61"/>
      <c r="M130" s="52"/>
      <c r="N130" s="52">
        <f t="shared" si="32"/>
        <v>1.6</v>
      </c>
      <c r="O130" s="52">
        <f t="shared" si="24"/>
        <v>0</v>
      </c>
      <c r="P130" s="31">
        <f t="shared" si="24"/>
        <v>0</v>
      </c>
      <c r="Q130" s="52">
        <f t="shared" si="27"/>
        <v>1.6</v>
      </c>
      <c r="R130" s="52">
        <v>0</v>
      </c>
      <c r="S130" s="52">
        <f t="shared" si="25"/>
        <v>2.625</v>
      </c>
      <c r="T130" s="52">
        <f t="shared" si="26"/>
        <v>1.0249999999999999</v>
      </c>
      <c r="U130" s="52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2.7719999999999998</v>
      </c>
      <c r="E131" s="52"/>
      <c r="F131" s="31"/>
      <c r="G131" s="52">
        <f t="shared" si="21"/>
        <v>2.7719999999999998</v>
      </c>
      <c r="H131" s="52">
        <v>0</v>
      </c>
      <c r="I131" s="52">
        <f t="shared" ref="I131:I132" si="41">10*1.05</f>
        <v>10.5</v>
      </c>
      <c r="J131" s="52">
        <f t="shared" si="22"/>
        <v>7.7279999999999998</v>
      </c>
      <c r="K131" s="51" t="s">
        <v>153</v>
      </c>
      <c r="L131" s="61"/>
      <c r="M131" s="52"/>
      <c r="N131" s="52">
        <f t="shared" si="32"/>
        <v>2.7719999999999998</v>
      </c>
      <c r="O131" s="52">
        <f t="shared" si="24"/>
        <v>0</v>
      </c>
      <c r="P131" s="31">
        <f t="shared" si="24"/>
        <v>0</v>
      </c>
      <c r="Q131" s="52">
        <f t="shared" si="27"/>
        <v>2.7719999999999998</v>
      </c>
      <c r="R131" s="52">
        <v>0</v>
      </c>
      <c r="S131" s="52">
        <f t="shared" si="25"/>
        <v>10.5</v>
      </c>
      <c r="T131" s="52">
        <f t="shared" si="26"/>
        <v>7.7279999999999998</v>
      </c>
      <c r="U131" s="52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4.29</v>
      </c>
      <c r="E132" s="52"/>
      <c r="F132" s="31"/>
      <c r="G132" s="52">
        <f t="shared" si="21"/>
        <v>4.29</v>
      </c>
      <c r="H132" s="52">
        <v>0</v>
      </c>
      <c r="I132" s="52">
        <f t="shared" si="41"/>
        <v>10.5</v>
      </c>
      <c r="J132" s="52">
        <f t="shared" si="22"/>
        <v>6.21</v>
      </c>
      <c r="K132" s="51" t="s">
        <v>153</v>
      </c>
      <c r="L132" s="61"/>
      <c r="M132" s="52"/>
      <c r="N132" s="52">
        <f t="shared" si="32"/>
        <v>4.29</v>
      </c>
      <c r="O132" s="52">
        <f t="shared" si="24"/>
        <v>0</v>
      </c>
      <c r="P132" s="31">
        <f t="shared" si="24"/>
        <v>0</v>
      </c>
      <c r="Q132" s="52">
        <f t="shared" si="27"/>
        <v>4.29</v>
      </c>
      <c r="R132" s="52">
        <v>0</v>
      </c>
      <c r="S132" s="52">
        <f t="shared" si="25"/>
        <v>10.5</v>
      </c>
      <c r="T132" s="52">
        <f t="shared" si="26"/>
        <v>6.21</v>
      </c>
      <c r="U132" s="52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0.86</v>
      </c>
      <c r="E133" s="52"/>
      <c r="F133" s="31"/>
      <c r="G133" s="52">
        <f t="shared" si="21"/>
        <v>0.86</v>
      </c>
      <c r="H133" s="52">
        <v>0</v>
      </c>
      <c r="I133" s="52">
        <f t="shared" ref="I133:I136" si="42">2.5*1.05</f>
        <v>2.625</v>
      </c>
      <c r="J133" s="52">
        <f t="shared" si="22"/>
        <v>1.7650000000000001</v>
      </c>
      <c r="K133" s="51" t="s">
        <v>153</v>
      </c>
      <c r="L133" s="61"/>
      <c r="M133" s="52"/>
      <c r="N133" s="52">
        <f t="shared" si="32"/>
        <v>0.86</v>
      </c>
      <c r="O133" s="52">
        <f t="shared" si="24"/>
        <v>0</v>
      </c>
      <c r="P133" s="31">
        <f t="shared" si="24"/>
        <v>0</v>
      </c>
      <c r="Q133" s="52">
        <f t="shared" si="27"/>
        <v>0.86</v>
      </c>
      <c r="R133" s="52">
        <v>0</v>
      </c>
      <c r="S133" s="52">
        <f t="shared" si="25"/>
        <v>2.625</v>
      </c>
      <c r="T133" s="52">
        <f t="shared" si="26"/>
        <v>1.7650000000000001</v>
      </c>
      <c r="U133" s="52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0.13</v>
      </c>
      <c r="E134" s="52"/>
      <c r="F134" s="31"/>
      <c r="G134" s="52">
        <f t="shared" si="21"/>
        <v>0.13</v>
      </c>
      <c r="H134" s="52">
        <v>0</v>
      </c>
      <c r="I134" s="52">
        <f t="shared" si="42"/>
        <v>2.625</v>
      </c>
      <c r="J134" s="52">
        <f t="shared" si="22"/>
        <v>2.4950000000000001</v>
      </c>
      <c r="K134" s="51" t="s">
        <v>153</v>
      </c>
      <c r="L134" s="61"/>
      <c r="M134" s="52"/>
      <c r="N134" s="52">
        <f t="shared" si="32"/>
        <v>0.13</v>
      </c>
      <c r="O134" s="52">
        <f t="shared" si="24"/>
        <v>0</v>
      </c>
      <c r="P134" s="31">
        <f t="shared" si="24"/>
        <v>0</v>
      </c>
      <c r="Q134" s="52">
        <f t="shared" si="27"/>
        <v>0.13</v>
      </c>
      <c r="R134" s="52">
        <v>0</v>
      </c>
      <c r="S134" s="52">
        <f t="shared" si="25"/>
        <v>2.625</v>
      </c>
      <c r="T134" s="52">
        <f t="shared" si="26"/>
        <v>2.4950000000000001</v>
      </c>
      <c r="U134" s="52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1.19</v>
      </c>
      <c r="E135" s="52"/>
      <c r="F135" s="31"/>
      <c r="G135" s="52">
        <f t="shared" si="21"/>
        <v>1.19</v>
      </c>
      <c r="H135" s="52">
        <v>0</v>
      </c>
      <c r="I135" s="52">
        <f t="shared" si="42"/>
        <v>2.625</v>
      </c>
      <c r="J135" s="52">
        <f t="shared" si="22"/>
        <v>1.4350000000000001</v>
      </c>
      <c r="K135" s="51" t="s">
        <v>153</v>
      </c>
      <c r="L135" s="61"/>
      <c r="M135" s="52"/>
      <c r="N135" s="52">
        <f t="shared" si="32"/>
        <v>1.19</v>
      </c>
      <c r="O135" s="52">
        <f t="shared" si="24"/>
        <v>0</v>
      </c>
      <c r="P135" s="31">
        <f t="shared" si="24"/>
        <v>0</v>
      </c>
      <c r="Q135" s="52">
        <f t="shared" si="27"/>
        <v>1.19</v>
      </c>
      <c r="R135" s="52">
        <v>0</v>
      </c>
      <c r="S135" s="52">
        <f t="shared" si="25"/>
        <v>2.625</v>
      </c>
      <c r="T135" s="52">
        <f t="shared" si="26"/>
        <v>1.4350000000000001</v>
      </c>
      <c r="U135" s="52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0.41</v>
      </c>
      <c r="E136" s="52"/>
      <c r="F136" s="31"/>
      <c r="G136" s="52">
        <f t="shared" si="21"/>
        <v>0.41</v>
      </c>
      <c r="H136" s="52">
        <v>0</v>
      </c>
      <c r="I136" s="52">
        <f t="shared" si="42"/>
        <v>2.625</v>
      </c>
      <c r="J136" s="52">
        <f t="shared" si="22"/>
        <v>2.2149999999999999</v>
      </c>
      <c r="K136" s="51" t="s">
        <v>153</v>
      </c>
      <c r="L136" s="61"/>
      <c r="M136" s="52"/>
      <c r="N136" s="52">
        <f t="shared" si="32"/>
        <v>0.41</v>
      </c>
      <c r="O136" s="52">
        <f t="shared" si="24"/>
        <v>0</v>
      </c>
      <c r="P136" s="31">
        <f t="shared" si="24"/>
        <v>0</v>
      </c>
      <c r="Q136" s="52">
        <f t="shared" si="27"/>
        <v>0.41</v>
      </c>
      <c r="R136" s="52">
        <v>0</v>
      </c>
      <c r="S136" s="52">
        <f t="shared" si="25"/>
        <v>2.625</v>
      </c>
      <c r="T136" s="52">
        <f t="shared" si="26"/>
        <v>2.2149999999999999</v>
      </c>
      <c r="U136" s="52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4.5250000000000004</v>
      </c>
      <c r="E137" s="52"/>
      <c r="F137" s="31"/>
      <c r="G137" s="52">
        <f t="shared" si="21"/>
        <v>4.5250000000000004</v>
      </c>
      <c r="H137" s="52">
        <v>0</v>
      </c>
      <c r="I137" s="52">
        <f>10*1.05</f>
        <v>10.5</v>
      </c>
      <c r="J137" s="52">
        <f t="shared" si="22"/>
        <v>5.9749999999999996</v>
      </c>
      <c r="K137" s="51" t="s">
        <v>153</v>
      </c>
      <c r="L137" s="61"/>
      <c r="M137" s="52"/>
      <c r="N137" s="52">
        <f t="shared" si="32"/>
        <v>4.5250000000000004</v>
      </c>
      <c r="O137" s="52">
        <f t="shared" si="24"/>
        <v>0</v>
      </c>
      <c r="P137" s="31">
        <f t="shared" si="24"/>
        <v>0</v>
      </c>
      <c r="Q137" s="52">
        <f t="shared" si="27"/>
        <v>4.5250000000000004</v>
      </c>
      <c r="R137" s="52">
        <v>0</v>
      </c>
      <c r="S137" s="52">
        <f t="shared" si="25"/>
        <v>10.5</v>
      </c>
      <c r="T137" s="52">
        <f t="shared" si="26"/>
        <v>5.9749999999999996</v>
      </c>
      <c r="U137" s="52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2.2749999999999999</v>
      </c>
      <c r="E138" s="52"/>
      <c r="F138" s="31"/>
      <c r="G138" s="52">
        <f t="shared" si="21"/>
        <v>2.2749999999999999</v>
      </c>
      <c r="H138" s="52">
        <v>0</v>
      </c>
      <c r="I138" s="52">
        <f>6.3*1.05</f>
        <v>6.6150000000000002</v>
      </c>
      <c r="J138" s="52">
        <f t="shared" si="22"/>
        <v>4.34</v>
      </c>
      <c r="K138" s="51" t="s">
        <v>153</v>
      </c>
      <c r="L138" s="61"/>
      <c r="M138" s="52"/>
      <c r="N138" s="52">
        <f t="shared" si="32"/>
        <v>2.2749999999999999</v>
      </c>
      <c r="O138" s="52">
        <f t="shared" si="24"/>
        <v>0</v>
      </c>
      <c r="P138" s="31">
        <f t="shared" si="24"/>
        <v>0</v>
      </c>
      <c r="Q138" s="52">
        <f t="shared" si="27"/>
        <v>2.2749999999999999</v>
      </c>
      <c r="R138" s="52">
        <v>0</v>
      </c>
      <c r="S138" s="52">
        <f t="shared" si="25"/>
        <v>6.6150000000000002</v>
      </c>
      <c r="T138" s="52">
        <f t="shared" si="26"/>
        <v>4.34</v>
      </c>
      <c r="U138" s="52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0.55600000000000005</v>
      </c>
      <c r="E139" s="52"/>
      <c r="F139" s="31"/>
      <c r="G139" s="52">
        <f t="shared" si="21"/>
        <v>0.55600000000000005</v>
      </c>
      <c r="H139" s="52">
        <v>0</v>
      </c>
      <c r="I139" s="52">
        <f>2.5*1.05</f>
        <v>2.625</v>
      </c>
      <c r="J139" s="52">
        <f t="shared" si="22"/>
        <v>2.069</v>
      </c>
      <c r="K139" s="51" t="s">
        <v>153</v>
      </c>
      <c r="L139" s="61"/>
      <c r="M139" s="52"/>
      <c r="N139" s="52">
        <f t="shared" si="32"/>
        <v>0.55600000000000005</v>
      </c>
      <c r="O139" s="52">
        <f t="shared" si="24"/>
        <v>0</v>
      </c>
      <c r="P139" s="31">
        <f t="shared" si="24"/>
        <v>0</v>
      </c>
      <c r="Q139" s="52">
        <f t="shared" si="27"/>
        <v>0.55600000000000005</v>
      </c>
      <c r="R139" s="52">
        <v>0</v>
      </c>
      <c r="S139" s="52">
        <f t="shared" si="25"/>
        <v>2.625</v>
      </c>
      <c r="T139" s="52">
        <f t="shared" si="26"/>
        <v>2.069</v>
      </c>
      <c r="U139" s="52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0.44</v>
      </c>
      <c r="E140" s="52"/>
      <c r="F140" s="31"/>
      <c r="G140" s="52">
        <f t="shared" si="21"/>
        <v>0.44</v>
      </c>
      <c r="H140" s="52">
        <v>0</v>
      </c>
      <c r="I140" s="52">
        <f>2.5*1.05</f>
        <v>2.625</v>
      </c>
      <c r="J140" s="52">
        <f t="shared" si="22"/>
        <v>2.1850000000000001</v>
      </c>
      <c r="K140" s="51" t="s">
        <v>153</v>
      </c>
      <c r="L140" s="61"/>
      <c r="M140" s="52"/>
      <c r="N140" s="52">
        <f t="shared" si="32"/>
        <v>0.44</v>
      </c>
      <c r="O140" s="52">
        <f t="shared" si="24"/>
        <v>0</v>
      </c>
      <c r="P140" s="31">
        <f t="shared" si="24"/>
        <v>0</v>
      </c>
      <c r="Q140" s="52">
        <f t="shared" si="27"/>
        <v>0.44</v>
      </c>
      <c r="R140" s="52">
        <v>0</v>
      </c>
      <c r="S140" s="52">
        <f t="shared" si="25"/>
        <v>2.625</v>
      </c>
      <c r="T140" s="52">
        <f t="shared" si="26"/>
        <v>2.1850000000000001</v>
      </c>
      <c r="U140" s="52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52"/>
      <c r="F141" s="31"/>
      <c r="G141" s="52">
        <f t="shared" si="21"/>
        <v>0.36</v>
      </c>
      <c r="H141" s="52">
        <v>0</v>
      </c>
      <c r="I141" s="52">
        <f>2.5*1.05</f>
        <v>2.625</v>
      </c>
      <c r="J141" s="52">
        <f t="shared" si="22"/>
        <v>2.2650000000000001</v>
      </c>
      <c r="K141" s="51" t="s">
        <v>153</v>
      </c>
      <c r="L141" s="61"/>
      <c r="M141" s="52"/>
      <c r="N141" s="52">
        <f t="shared" si="32"/>
        <v>0.36</v>
      </c>
      <c r="O141" s="52">
        <f t="shared" si="24"/>
        <v>0</v>
      </c>
      <c r="P141" s="31">
        <f t="shared" si="24"/>
        <v>0</v>
      </c>
      <c r="Q141" s="52">
        <f t="shared" si="27"/>
        <v>0.36</v>
      </c>
      <c r="R141" s="52">
        <v>0</v>
      </c>
      <c r="S141" s="52">
        <f t="shared" si="25"/>
        <v>2.625</v>
      </c>
      <c r="T141" s="52">
        <f t="shared" si="26"/>
        <v>2.2650000000000001</v>
      </c>
      <c r="U141" s="52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0.44</v>
      </c>
      <c r="E142" s="52"/>
      <c r="F142" s="31"/>
      <c r="G142" s="52">
        <f t="shared" si="21"/>
        <v>0.44</v>
      </c>
      <c r="H142" s="52">
        <v>0</v>
      </c>
      <c r="I142" s="52">
        <f>1*1.05</f>
        <v>1.05</v>
      </c>
      <c r="J142" s="52">
        <f t="shared" si="22"/>
        <v>0.6100000000000001</v>
      </c>
      <c r="K142" s="51" t="s">
        <v>153</v>
      </c>
      <c r="L142" s="61"/>
      <c r="M142" s="52"/>
      <c r="N142" s="52">
        <f t="shared" si="32"/>
        <v>0.44</v>
      </c>
      <c r="O142" s="52">
        <f t="shared" si="24"/>
        <v>0</v>
      </c>
      <c r="P142" s="31">
        <f t="shared" si="24"/>
        <v>0</v>
      </c>
      <c r="Q142" s="52">
        <f t="shared" si="27"/>
        <v>0.44</v>
      </c>
      <c r="R142" s="52">
        <v>0</v>
      </c>
      <c r="S142" s="52">
        <f t="shared" si="25"/>
        <v>1.05</v>
      </c>
      <c r="T142" s="52">
        <f t="shared" si="26"/>
        <v>0.6100000000000001</v>
      </c>
      <c r="U142" s="52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0.78</v>
      </c>
      <c r="E143" s="52"/>
      <c r="F143" s="31"/>
      <c r="G143" s="52">
        <f t="shared" si="21"/>
        <v>0.78</v>
      </c>
      <c r="H143" s="52">
        <v>0</v>
      </c>
      <c r="I143" s="52">
        <f>1*1.05</f>
        <v>1.05</v>
      </c>
      <c r="J143" s="52">
        <f t="shared" si="22"/>
        <v>0.27</v>
      </c>
      <c r="K143" s="51" t="s">
        <v>153</v>
      </c>
      <c r="L143" s="61"/>
      <c r="M143" s="52"/>
      <c r="N143" s="52">
        <f t="shared" si="32"/>
        <v>0.78</v>
      </c>
      <c r="O143" s="52">
        <f t="shared" si="24"/>
        <v>0</v>
      </c>
      <c r="P143" s="31">
        <f t="shared" si="24"/>
        <v>0</v>
      </c>
      <c r="Q143" s="52">
        <f t="shared" si="27"/>
        <v>0.78</v>
      </c>
      <c r="R143" s="52">
        <v>0</v>
      </c>
      <c r="S143" s="52">
        <f t="shared" si="25"/>
        <v>1.05</v>
      </c>
      <c r="T143" s="52">
        <f t="shared" si="26"/>
        <v>0.27</v>
      </c>
      <c r="U143" s="52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0.06</v>
      </c>
      <c r="E144" s="52"/>
      <c r="F144" s="31"/>
      <c r="G144" s="52">
        <f t="shared" si="21"/>
        <v>0.06</v>
      </c>
      <c r="H144" s="52">
        <v>0</v>
      </c>
      <c r="I144" s="52">
        <f>1*1.05</f>
        <v>1.05</v>
      </c>
      <c r="J144" s="52">
        <f t="shared" si="22"/>
        <v>0.99</v>
      </c>
      <c r="K144" s="51" t="s">
        <v>153</v>
      </c>
      <c r="L144" s="61"/>
      <c r="M144" s="52"/>
      <c r="N144" s="52">
        <f t="shared" si="32"/>
        <v>0.06</v>
      </c>
      <c r="O144" s="52">
        <f t="shared" si="24"/>
        <v>0</v>
      </c>
      <c r="P144" s="31">
        <f t="shared" si="24"/>
        <v>0</v>
      </c>
      <c r="Q144" s="52">
        <f t="shared" si="27"/>
        <v>0.06</v>
      </c>
      <c r="R144" s="52">
        <v>0</v>
      </c>
      <c r="S144" s="52">
        <f t="shared" si="25"/>
        <v>1.05</v>
      </c>
      <c r="T144" s="52">
        <f t="shared" si="26"/>
        <v>0.99</v>
      </c>
      <c r="U144" s="52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0.18</v>
      </c>
      <c r="E145" s="52"/>
      <c r="F145" s="31"/>
      <c r="G145" s="52">
        <f t="shared" si="21"/>
        <v>0.18</v>
      </c>
      <c r="H145" s="52">
        <v>0</v>
      </c>
      <c r="I145" s="52">
        <f>16*1.05</f>
        <v>16.8</v>
      </c>
      <c r="J145" s="52">
        <f t="shared" si="22"/>
        <v>16.62</v>
      </c>
      <c r="K145" s="51" t="s">
        <v>153</v>
      </c>
      <c r="L145" s="61"/>
      <c r="M145" s="52"/>
      <c r="N145" s="52">
        <f t="shared" si="32"/>
        <v>0.18</v>
      </c>
      <c r="O145" s="52">
        <f t="shared" si="24"/>
        <v>0</v>
      </c>
      <c r="P145" s="31">
        <f t="shared" si="24"/>
        <v>0</v>
      </c>
      <c r="Q145" s="52">
        <f t="shared" si="27"/>
        <v>0.18</v>
      </c>
      <c r="R145" s="52">
        <v>0</v>
      </c>
      <c r="S145" s="52">
        <f t="shared" si="25"/>
        <v>16.8</v>
      </c>
      <c r="T145" s="52">
        <f t="shared" si="26"/>
        <v>16.62</v>
      </c>
      <c r="U145" s="52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0.432</v>
      </c>
      <c r="E146" s="52"/>
      <c r="F146" s="31"/>
      <c r="G146" s="52">
        <f t="shared" si="21"/>
        <v>0.432</v>
      </c>
      <c r="H146" s="52">
        <v>0</v>
      </c>
      <c r="I146" s="52">
        <f>2.5*1.05</f>
        <v>2.625</v>
      </c>
      <c r="J146" s="52">
        <f t="shared" si="22"/>
        <v>2.1930000000000001</v>
      </c>
      <c r="K146" s="51" t="s">
        <v>153</v>
      </c>
      <c r="L146" s="61"/>
      <c r="M146" s="52"/>
      <c r="N146" s="52">
        <f t="shared" si="32"/>
        <v>0.432</v>
      </c>
      <c r="O146" s="52">
        <f t="shared" si="24"/>
        <v>0</v>
      </c>
      <c r="P146" s="31">
        <f t="shared" si="24"/>
        <v>0</v>
      </c>
      <c r="Q146" s="52">
        <f t="shared" si="27"/>
        <v>0.432</v>
      </c>
      <c r="R146" s="52">
        <v>0</v>
      </c>
      <c r="S146" s="52">
        <f t="shared" si="25"/>
        <v>2.625</v>
      </c>
      <c r="T146" s="52">
        <f t="shared" si="26"/>
        <v>2.1930000000000001</v>
      </c>
      <c r="U146" s="52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0.16800000000000001</v>
      </c>
      <c r="E147" s="52"/>
      <c r="F147" s="31"/>
      <c r="G147" s="52">
        <f t="shared" si="21"/>
        <v>0.16800000000000001</v>
      </c>
      <c r="H147" s="52">
        <v>0</v>
      </c>
      <c r="I147" s="52">
        <f>2.5*1.05</f>
        <v>2.625</v>
      </c>
      <c r="J147" s="52">
        <f t="shared" si="22"/>
        <v>2.4569999999999999</v>
      </c>
      <c r="K147" s="51" t="s">
        <v>153</v>
      </c>
      <c r="L147" s="61"/>
      <c r="M147" s="52"/>
      <c r="N147" s="52">
        <f t="shared" si="32"/>
        <v>0.16800000000000001</v>
      </c>
      <c r="O147" s="52">
        <f t="shared" si="24"/>
        <v>0</v>
      </c>
      <c r="P147" s="31">
        <f t="shared" si="24"/>
        <v>0</v>
      </c>
      <c r="Q147" s="52">
        <f t="shared" si="27"/>
        <v>0.16800000000000001</v>
      </c>
      <c r="R147" s="52">
        <v>0</v>
      </c>
      <c r="S147" s="52">
        <f t="shared" si="25"/>
        <v>2.625</v>
      </c>
      <c r="T147" s="52">
        <f t="shared" si="26"/>
        <v>2.4569999999999999</v>
      </c>
      <c r="U147" s="52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1.92</v>
      </c>
      <c r="E148" s="52"/>
      <c r="F148" s="31"/>
      <c r="G148" s="52">
        <f t="shared" si="21"/>
        <v>1.92</v>
      </c>
      <c r="H148" s="52">
        <v>0</v>
      </c>
      <c r="I148" s="52">
        <f>2.5*1.05</f>
        <v>2.625</v>
      </c>
      <c r="J148" s="52">
        <f t="shared" si="22"/>
        <v>0.70500000000000007</v>
      </c>
      <c r="K148" s="51" t="s">
        <v>153</v>
      </c>
      <c r="L148" s="61"/>
      <c r="M148" s="52"/>
      <c r="N148" s="52">
        <f t="shared" si="32"/>
        <v>1.92</v>
      </c>
      <c r="O148" s="52">
        <f t="shared" si="24"/>
        <v>0</v>
      </c>
      <c r="P148" s="31">
        <f t="shared" si="24"/>
        <v>0</v>
      </c>
      <c r="Q148" s="52">
        <f t="shared" si="27"/>
        <v>1.92</v>
      </c>
      <c r="R148" s="52">
        <v>0</v>
      </c>
      <c r="S148" s="52">
        <f t="shared" si="25"/>
        <v>2.625</v>
      </c>
      <c r="T148" s="52">
        <f t="shared" si="26"/>
        <v>0.70500000000000007</v>
      </c>
      <c r="U148" s="52" t="s">
        <v>153</v>
      </c>
      <c r="V148" s="45"/>
    </row>
    <row r="149" spans="1:22" ht="45">
      <c r="A149" s="46">
        <v>49</v>
      </c>
      <c r="B149" s="126" t="s">
        <v>130</v>
      </c>
      <c r="C149" s="5" t="s">
        <v>13</v>
      </c>
      <c r="D149" s="52">
        <v>10.3</v>
      </c>
      <c r="E149" s="52"/>
      <c r="F149" s="31"/>
      <c r="G149" s="52">
        <f t="shared" si="21"/>
        <v>10.3</v>
      </c>
      <c r="H149" s="52">
        <v>0</v>
      </c>
      <c r="I149" s="52">
        <f t="shared" ref="I149:I150" si="43">10*1.05</f>
        <v>10.5</v>
      </c>
      <c r="J149" s="52">
        <f t="shared" si="22"/>
        <v>0.19999999999999929</v>
      </c>
      <c r="K149" s="406" t="s">
        <v>1033</v>
      </c>
      <c r="L149" s="61"/>
      <c r="M149" s="52"/>
      <c r="N149" s="52">
        <f t="shared" si="32"/>
        <v>10.3</v>
      </c>
      <c r="O149" s="52">
        <f t="shared" si="24"/>
        <v>0</v>
      </c>
      <c r="P149" s="31">
        <f t="shared" si="24"/>
        <v>0</v>
      </c>
      <c r="Q149" s="52">
        <f t="shared" si="27"/>
        <v>10.3</v>
      </c>
      <c r="R149" s="52">
        <v>0</v>
      </c>
      <c r="S149" s="52">
        <f t="shared" si="25"/>
        <v>10.5</v>
      </c>
      <c r="T149" s="52">
        <f t="shared" si="26"/>
        <v>0.19999999999999929</v>
      </c>
      <c r="U149" s="406" t="s">
        <v>1033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2.5249999999999999</v>
      </c>
      <c r="E150" s="52"/>
      <c r="F150" s="31"/>
      <c r="G150" s="52">
        <f t="shared" si="21"/>
        <v>2.5249999999999999</v>
      </c>
      <c r="H150" s="52">
        <v>0</v>
      </c>
      <c r="I150" s="52">
        <f t="shared" si="43"/>
        <v>10.5</v>
      </c>
      <c r="J150" s="52">
        <f t="shared" si="22"/>
        <v>7.9749999999999996</v>
      </c>
      <c r="K150" s="51" t="s">
        <v>153</v>
      </c>
      <c r="L150" s="61"/>
      <c r="M150" s="52"/>
      <c r="N150" s="52">
        <f t="shared" si="32"/>
        <v>2.5249999999999999</v>
      </c>
      <c r="O150" s="52">
        <f t="shared" si="24"/>
        <v>0</v>
      </c>
      <c r="P150" s="31">
        <f t="shared" si="24"/>
        <v>0</v>
      </c>
      <c r="Q150" s="52">
        <f t="shared" si="27"/>
        <v>2.5249999999999999</v>
      </c>
      <c r="R150" s="52">
        <v>0</v>
      </c>
      <c r="S150" s="52">
        <f t="shared" si="25"/>
        <v>10.5</v>
      </c>
      <c r="T150" s="52">
        <f t="shared" si="26"/>
        <v>7.9749999999999996</v>
      </c>
      <c r="U150" s="52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1.1599999999999999</v>
      </c>
      <c r="E151" s="52"/>
      <c r="F151" s="31"/>
      <c r="G151" s="52">
        <f t="shared" si="21"/>
        <v>1.1599999999999999</v>
      </c>
      <c r="H151" s="52">
        <v>0</v>
      </c>
      <c r="I151" s="52">
        <f>6.3*1.05</f>
        <v>6.6150000000000002</v>
      </c>
      <c r="J151" s="52">
        <f t="shared" si="22"/>
        <v>5.4550000000000001</v>
      </c>
      <c r="K151" s="51" t="s">
        <v>153</v>
      </c>
      <c r="L151" s="61"/>
      <c r="M151" s="52"/>
      <c r="N151" s="52">
        <f t="shared" si="32"/>
        <v>1.1599999999999999</v>
      </c>
      <c r="O151" s="52">
        <f t="shared" si="24"/>
        <v>0</v>
      </c>
      <c r="P151" s="31">
        <f t="shared" si="24"/>
        <v>0</v>
      </c>
      <c r="Q151" s="52">
        <f t="shared" si="27"/>
        <v>1.1599999999999999</v>
      </c>
      <c r="R151" s="52">
        <v>0</v>
      </c>
      <c r="S151" s="52">
        <f t="shared" si="25"/>
        <v>6.6150000000000002</v>
      </c>
      <c r="T151" s="52">
        <f t="shared" si="26"/>
        <v>5.4550000000000001</v>
      </c>
      <c r="U151" s="52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0.24</v>
      </c>
      <c r="E152" s="52"/>
      <c r="F152" s="31"/>
      <c r="G152" s="52">
        <f t="shared" si="21"/>
        <v>0.24</v>
      </c>
      <c r="H152" s="52">
        <v>0</v>
      </c>
      <c r="I152" s="52">
        <f>1.6*1.05</f>
        <v>1.6800000000000002</v>
      </c>
      <c r="J152" s="52">
        <f t="shared" si="22"/>
        <v>1.4400000000000002</v>
      </c>
      <c r="K152" s="51" t="s">
        <v>153</v>
      </c>
      <c r="L152" s="61"/>
      <c r="M152" s="52"/>
      <c r="N152" s="52">
        <f t="shared" si="32"/>
        <v>0.24</v>
      </c>
      <c r="O152" s="52">
        <f t="shared" si="24"/>
        <v>0</v>
      </c>
      <c r="P152" s="31">
        <f t="shared" si="24"/>
        <v>0</v>
      </c>
      <c r="Q152" s="52">
        <f t="shared" si="27"/>
        <v>0.24</v>
      </c>
      <c r="R152" s="52">
        <v>0</v>
      </c>
      <c r="S152" s="52">
        <f t="shared" si="25"/>
        <v>1.6800000000000002</v>
      </c>
      <c r="T152" s="52">
        <f t="shared" si="26"/>
        <v>1.4400000000000002</v>
      </c>
      <c r="U152" s="52" t="s">
        <v>153</v>
      </c>
      <c r="V152" s="45"/>
    </row>
    <row r="153" spans="1:22" ht="90">
      <c r="A153" s="64">
        <v>53</v>
      </c>
      <c r="B153" s="126" t="s">
        <v>134</v>
      </c>
      <c r="C153" s="5" t="s">
        <v>143</v>
      </c>
      <c r="D153" s="52">
        <v>1.26</v>
      </c>
      <c r="E153" s="52"/>
      <c r="F153" s="31"/>
      <c r="G153" s="52">
        <f t="shared" si="21"/>
        <v>1.26</v>
      </c>
      <c r="H153" s="52">
        <v>0</v>
      </c>
      <c r="I153" s="52">
        <f>1.6*1.05</f>
        <v>1.6800000000000002</v>
      </c>
      <c r="J153" s="52">
        <f t="shared" si="22"/>
        <v>0.42000000000000015</v>
      </c>
      <c r="K153" s="127" t="s">
        <v>2535</v>
      </c>
      <c r="L153" s="61"/>
      <c r="M153" s="52"/>
      <c r="N153" s="52">
        <f t="shared" si="32"/>
        <v>1.26</v>
      </c>
      <c r="O153" s="52">
        <f t="shared" si="24"/>
        <v>0</v>
      </c>
      <c r="P153" s="31">
        <f t="shared" si="24"/>
        <v>0</v>
      </c>
      <c r="Q153" s="52">
        <f t="shared" si="27"/>
        <v>1.26</v>
      </c>
      <c r="R153" s="52">
        <v>0</v>
      </c>
      <c r="S153" s="52">
        <f t="shared" si="25"/>
        <v>1.6800000000000002</v>
      </c>
      <c r="T153" s="52">
        <f t="shared" si="26"/>
        <v>0.42000000000000015</v>
      </c>
      <c r="U153" s="127" t="s">
        <v>2535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6.4489999999999998</v>
      </c>
      <c r="E154" s="52"/>
      <c r="F154" s="31"/>
      <c r="G154" s="52">
        <f t="shared" si="21"/>
        <v>6.4489999999999998</v>
      </c>
      <c r="H154" s="52">
        <v>0</v>
      </c>
      <c r="I154" s="52">
        <f>10.5*1.05</f>
        <v>11.025</v>
      </c>
      <c r="J154" s="52">
        <f t="shared" si="22"/>
        <v>4.5760000000000005</v>
      </c>
      <c r="K154" s="51" t="s">
        <v>153</v>
      </c>
      <c r="L154" s="61"/>
      <c r="M154" s="52"/>
      <c r="N154" s="52">
        <f t="shared" si="32"/>
        <v>6.4489999999999998</v>
      </c>
      <c r="O154" s="52">
        <f t="shared" si="24"/>
        <v>0</v>
      </c>
      <c r="P154" s="31">
        <f t="shared" si="24"/>
        <v>0</v>
      </c>
      <c r="Q154" s="52">
        <f t="shared" si="27"/>
        <v>6.4489999999999998</v>
      </c>
      <c r="R154" s="52">
        <v>0</v>
      </c>
      <c r="S154" s="52">
        <f t="shared" si="25"/>
        <v>11.025</v>
      </c>
      <c r="T154" s="52">
        <f t="shared" si="26"/>
        <v>4.5760000000000005</v>
      </c>
      <c r="U154" s="52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1.88</v>
      </c>
      <c r="E155" s="52"/>
      <c r="F155" s="31"/>
      <c r="G155" s="52">
        <f t="shared" si="21"/>
        <v>1.88</v>
      </c>
      <c r="H155" s="52">
        <v>0</v>
      </c>
      <c r="I155" s="52">
        <f>6.3*1.05</f>
        <v>6.6150000000000002</v>
      </c>
      <c r="J155" s="52">
        <f t="shared" si="22"/>
        <v>4.7350000000000003</v>
      </c>
      <c r="K155" s="51" t="s">
        <v>153</v>
      </c>
      <c r="L155" s="61"/>
      <c r="M155" s="52"/>
      <c r="N155" s="52">
        <f t="shared" si="32"/>
        <v>1.88</v>
      </c>
      <c r="O155" s="52">
        <f t="shared" si="24"/>
        <v>0</v>
      </c>
      <c r="P155" s="31">
        <f t="shared" si="24"/>
        <v>0</v>
      </c>
      <c r="Q155" s="52">
        <f t="shared" si="27"/>
        <v>1.88</v>
      </c>
      <c r="R155" s="52">
        <v>0</v>
      </c>
      <c r="S155" s="52">
        <f t="shared" si="25"/>
        <v>6.6150000000000002</v>
      </c>
      <c r="T155" s="52">
        <f t="shared" si="26"/>
        <v>4.7350000000000003</v>
      </c>
      <c r="U155" s="52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0.43</v>
      </c>
      <c r="E156" s="52"/>
      <c r="F156" s="31"/>
      <c r="G156" s="52">
        <f t="shared" si="21"/>
        <v>0.43</v>
      </c>
      <c r="H156" s="52">
        <v>0</v>
      </c>
      <c r="I156" s="52">
        <f>1.6*1.05</f>
        <v>1.6800000000000002</v>
      </c>
      <c r="J156" s="52">
        <f t="shared" si="22"/>
        <v>1.2500000000000002</v>
      </c>
      <c r="K156" s="51" t="s">
        <v>153</v>
      </c>
      <c r="L156" s="61"/>
      <c r="M156" s="52"/>
      <c r="N156" s="52">
        <f t="shared" si="32"/>
        <v>0.43</v>
      </c>
      <c r="O156" s="52">
        <f t="shared" si="24"/>
        <v>0</v>
      </c>
      <c r="P156" s="31">
        <f t="shared" si="24"/>
        <v>0</v>
      </c>
      <c r="Q156" s="52">
        <f t="shared" si="27"/>
        <v>0.43</v>
      </c>
      <c r="R156" s="52">
        <v>0</v>
      </c>
      <c r="S156" s="52">
        <f t="shared" si="25"/>
        <v>1.6800000000000002</v>
      </c>
      <c r="T156" s="52">
        <f t="shared" si="26"/>
        <v>1.2500000000000002</v>
      </c>
      <c r="U156" s="52" t="s">
        <v>153</v>
      </c>
    </row>
    <row r="157" spans="1:22">
      <c r="A157" s="55">
        <v>57</v>
      </c>
      <c r="B157" s="4" t="s">
        <v>1001</v>
      </c>
      <c r="C157" s="5" t="s">
        <v>2486</v>
      </c>
      <c r="D157" s="52">
        <v>1.78</v>
      </c>
      <c r="E157" s="52"/>
      <c r="F157" s="31"/>
      <c r="G157" s="52">
        <f t="shared" ref="G157:G164" si="44">D157-E157</f>
        <v>1.78</v>
      </c>
      <c r="H157" s="52">
        <v>0</v>
      </c>
      <c r="I157" s="52">
        <f>4*1.05</f>
        <v>4.2</v>
      </c>
      <c r="J157" s="52">
        <f>I157-G157</f>
        <v>2.42</v>
      </c>
      <c r="K157" s="51" t="s">
        <v>153</v>
      </c>
      <c r="L157" s="61"/>
      <c r="M157" s="52"/>
      <c r="N157" s="52">
        <f t="shared" ref="N157:N177" si="45">D157+M157</f>
        <v>1.78</v>
      </c>
      <c r="O157" s="52">
        <f t="shared" ref="O157:P182" si="46">E157</f>
        <v>0</v>
      </c>
      <c r="P157" s="31">
        <f t="shared" si="46"/>
        <v>0</v>
      </c>
      <c r="Q157" s="52">
        <f t="shared" ref="Q157:Q165" si="47">N157-O157</f>
        <v>1.78</v>
      </c>
      <c r="R157" s="52">
        <v>0</v>
      </c>
      <c r="S157" s="52">
        <f t="shared" ref="S157:S164" si="48">I157</f>
        <v>4.2</v>
      </c>
      <c r="T157" s="52">
        <f t="shared" ref="T157:T164" si="49">S157-Q157</f>
        <v>2.42</v>
      </c>
      <c r="U157" s="52" t="s">
        <v>153</v>
      </c>
    </row>
    <row r="158" spans="1:22">
      <c r="A158" s="55">
        <v>58</v>
      </c>
      <c r="B158" s="4" t="s">
        <v>1002</v>
      </c>
      <c r="C158" s="5" t="s">
        <v>1003</v>
      </c>
      <c r="D158" s="52">
        <f>0.168+0.12</f>
        <v>0.28800000000000003</v>
      </c>
      <c r="E158" s="52"/>
      <c r="F158" s="31"/>
      <c r="G158" s="52">
        <f t="shared" si="44"/>
        <v>0.28800000000000003</v>
      </c>
      <c r="H158" s="52">
        <v>0</v>
      </c>
      <c r="I158" s="52">
        <f>20*1.05</f>
        <v>21</v>
      </c>
      <c r="J158" s="52">
        <f>I158-G158</f>
        <v>20.712</v>
      </c>
      <c r="K158" s="51" t="s">
        <v>153</v>
      </c>
      <c r="L158" s="61"/>
      <c r="M158" s="52"/>
      <c r="N158" s="52">
        <f t="shared" si="45"/>
        <v>0.28800000000000003</v>
      </c>
      <c r="O158" s="52">
        <f t="shared" si="46"/>
        <v>0</v>
      </c>
      <c r="P158" s="31">
        <f t="shared" si="46"/>
        <v>0</v>
      </c>
      <c r="Q158" s="52">
        <f t="shared" si="47"/>
        <v>0.28800000000000003</v>
      </c>
      <c r="R158" s="52">
        <v>0</v>
      </c>
      <c r="S158" s="52">
        <f t="shared" si="48"/>
        <v>21</v>
      </c>
      <c r="T158" s="52">
        <f t="shared" si="49"/>
        <v>20.712</v>
      </c>
      <c r="U158" s="52" t="s">
        <v>153</v>
      </c>
    </row>
    <row r="159" spans="1:22" ht="45">
      <c r="A159" s="64">
        <v>59</v>
      </c>
      <c r="B159" s="4" t="s">
        <v>1004</v>
      </c>
      <c r="C159" s="5" t="s">
        <v>12</v>
      </c>
      <c r="D159" s="52">
        <f>4.8+5.6</f>
        <v>10.399999999999999</v>
      </c>
      <c r="E159" s="52"/>
      <c r="F159" s="31"/>
      <c r="G159" s="52">
        <f t="shared" si="44"/>
        <v>10.399999999999999</v>
      </c>
      <c r="H159" s="52">
        <v>0</v>
      </c>
      <c r="I159" s="52">
        <f>16*1.05</f>
        <v>16.8</v>
      </c>
      <c r="J159" s="52">
        <f>I159-G159</f>
        <v>6.4000000000000021</v>
      </c>
      <c r="K159" s="51" t="s">
        <v>153</v>
      </c>
      <c r="L159" s="61"/>
      <c r="M159" s="52"/>
      <c r="N159" s="52">
        <f t="shared" si="45"/>
        <v>10.399999999999999</v>
      </c>
      <c r="O159" s="52">
        <f t="shared" si="46"/>
        <v>0</v>
      </c>
      <c r="P159" s="31">
        <f t="shared" si="46"/>
        <v>0</v>
      </c>
      <c r="Q159" s="52">
        <f t="shared" si="47"/>
        <v>10.399999999999999</v>
      </c>
      <c r="R159" s="52">
        <v>0</v>
      </c>
      <c r="S159" s="52">
        <f t="shared" si="48"/>
        <v>16.8</v>
      </c>
      <c r="T159" s="52">
        <f t="shared" si="49"/>
        <v>6.4000000000000021</v>
      </c>
      <c r="U159" s="51" t="s">
        <v>1033</v>
      </c>
    </row>
    <row r="160" spans="1:22" ht="30">
      <c r="A160" s="55">
        <v>60</v>
      </c>
      <c r="B160" s="4" t="s">
        <v>1005</v>
      </c>
      <c r="C160" s="5" t="s">
        <v>1006</v>
      </c>
      <c r="D160" s="52">
        <v>2.7530000000000001</v>
      </c>
      <c r="E160" s="54"/>
      <c r="F160" s="31"/>
      <c r="G160" s="54">
        <f t="shared" si="44"/>
        <v>2.7530000000000001</v>
      </c>
      <c r="H160" s="54">
        <v>0</v>
      </c>
      <c r="I160" s="54">
        <f>7.5*1.05</f>
        <v>7.875</v>
      </c>
      <c r="J160" s="54">
        <f t="shared" ref="J160:J183" si="50">I160-G160</f>
        <v>5.1219999999999999</v>
      </c>
      <c r="K160" s="60" t="s">
        <v>153</v>
      </c>
      <c r="L160" s="61"/>
      <c r="M160" s="52"/>
      <c r="N160" s="52">
        <f t="shared" si="45"/>
        <v>2.7530000000000001</v>
      </c>
      <c r="O160" s="54">
        <f t="shared" si="46"/>
        <v>0</v>
      </c>
      <c r="P160" s="62">
        <f t="shared" si="46"/>
        <v>0</v>
      </c>
      <c r="Q160" s="54">
        <f t="shared" si="47"/>
        <v>2.7530000000000001</v>
      </c>
      <c r="R160" s="54">
        <v>0</v>
      </c>
      <c r="S160" s="54">
        <f t="shared" si="48"/>
        <v>7.875</v>
      </c>
      <c r="T160" s="54">
        <f t="shared" si="49"/>
        <v>5.1219999999999999</v>
      </c>
      <c r="U160" s="54" t="s">
        <v>153</v>
      </c>
    </row>
    <row r="161" spans="1:21">
      <c r="A161" s="55">
        <v>61</v>
      </c>
      <c r="B161" s="4" t="s">
        <v>1007</v>
      </c>
      <c r="C161" s="5" t="s">
        <v>1008</v>
      </c>
      <c r="D161" s="52">
        <v>2.04</v>
      </c>
      <c r="E161" s="54"/>
      <c r="F161" s="31"/>
      <c r="G161" s="54">
        <f t="shared" si="44"/>
        <v>2.04</v>
      </c>
      <c r="H161" s="54">
        <v>0</v>
      </c>
      <c r="I161" s="54">
        <f>6.3*1.05</f>
        <v>6.6150000000000002</v>
      </c>
      <c r="J161" s="54">
        <f t="shared" si="50"/>
        <v>4.5750000000000002</v>
      </c>
      <c r="K161" s="60" t="s">
        <v>153</v>
      </c>
      <c r="L161" s="61"/>
      <c r="M161" s="52"/>
      <c r="N161" s="52">
        <f t="shared" si="45"/>
        <v>2.04</v>
      </c>
      <c r="O161" s="54">
        <f t="shared" si="46"/>
        <v>0</v>
      </c>
      <c r="P161" s="62">
        <f t="shared" si="46"/>
        <v>0</v>
      </c>
      <c r="Q161" s="54">
        <f t="shared" si="47"/>
        <v>2.04</v>
      </c>
      <c r="R161" s="54">
        <v>0</v>
      </c>
      <c r="S161" s="54">
        <f t="shared" si="48"/>
        <v>6.6150000000000002</v>
      </c>
      <c r="T161" s="54">
        <f t="shared" si="49"/>
        <v>4.5750000000000002</v>
      </c>
      <c r="U161" s="54" t="s">
        <v>153</v>
      </c>
    </row>
    <row r="162" spans="1:21">
      <c r="A162" s="55">
        <v>62</v>
      </c>
      <c r="B162" s="4" t="s">
        <v>1009</v>
      </c>
      <c r="C162" s="5" t="s">
        <v>16</v>
      </c>
      <c r="D162" s="52">
        <v>5.8040000000000003</v>
      </c>
      <c r="E162" s="54"/>
      <c r="F162" s="31"/>
      <c r="G162" s="54">
        <f t="shared" si="44"/>
        <v>5.8040000000000003</v>
      </c>
      <c r="H162" s="54">
        <v>0</v>
      </c>
      <c r="I162" s="54">
        <f>6.3*1.05</f>
        <v>6.6150000000000002</v>
      </c>
      <c r="J162" s="54">
        <f t="shared" si="50"/>
        <v>0.81099999999999994</v>
      </c>
      <c r="K162" s="60" t="s">
        <v>153</v>
      </c>
      <c r="L162" s="61"/>
      <c r="M162" s="52"/>
      <c r="N162" s="52">
        <f t="shared" si="45"/>
        <v>5.8040000000000003</v>
      </c>
      <c r="O162" s="54">
        <f t="shared" si="46"/>
        <v>0</v>
      </c>
      <c r="P162" s="62">
        <f t="shared" si="46"/>
        <v>0</v>
      </c>
      <c r="Q162" s="54">
        <f t="shared" si="47"/>
        <v>5.8040000000000003</v>
      </c>
      <c r="R162" s="54">
        <v>0</v>
      </c>
      <c r="S162" s="54">
        <f t="shared" si="48"/>
        <v>6.6150000000000002</v>
      </c>
      <c r="T162" s="54">
        <f t="shared" si="49"/>
        <v>0.81099999999999994</v>
      </c>
      <c r="U162" s="54" t="s">
        <v>153</v>
      </c>
    </row>
    <row r="163" spans="1:21" ht="60">
      <c r="A163" s="55">
        <v>63</v>
      </c>
      <c r="B163" s="126" t="s">
        <v>1010</v>
      </c>
      <c r="C163" s="5" t="s">
        <v>16</v>
      </c>
      <c r="D163" s="52">
        <v>6.274</v>
      </c>
      <c r="E163" s="54"/>
      <c r="F163" s="31"/>
      <c r="G163" s="54">
        <f t="shared" si="44"/>
        <v>6.274</v>
      </c>
      <c r="H163" s="54">
        <v>0</v>
      </c>
      <c r="I163" s="54">
        <f>6.3*1.05</f>
        <v>6.6150000000000002</v>
      </c>
      <c r="J163" s="54">
        <f t="shared" si="50"/>
        <v>0.34100000000000019</v>
      </c>
      <c r="K163" s="127" t="s">
        <v>2480</v>
      </c>
      <c r="L163" s="61"/>
      <c r="M163" s="52"/>
      <c r="N163" s="52">
        <f t="shared" si="45"/>
        <v>6.274</v>
      </c>
      <c r="O163" s="54">
        <f t="shared" si="46"/>
        <v>0</v>
      </c>
      <c r="P163" s="62">
        <f t="shared" si="46"/>
        <v>0</v>
      </c>
      <c r="Q163" s="54">
        <f t="shared" si="47"/>
        <v>6.274</v>
      </c>
      <c r="R163" s="54">
        <v>0</v>
      </c>
      <c r="S163" s="54">
        <f t="shared" si="48"/>
        <v>6.6150000000000002</v>
      </c>
      <c r="T163" s="54">
        <f t="shared" si="49"/>
        <v>0.34100000000000019</v>
      </c>
      <c r="U163" s="127" t="s">
        <v>2480</v>
      </c>
    </row>
    <row r="164" spans="1:21" ht="60">
      <c r="A164" s="55">
        <v>64</v>
      </c>
      <c r="B164" s="126" t="s">
        <v>1011</v>
      </c>
      <c r="C164" s="5" t="s">
        <v>13</v>
      </c>
      <c r="D164" s="52">
        <v>10.199999999999999</v>
      </c>
      <c r="E164" s="52"/>
      <c r="F164" s="31"/>
      <c r="G164" s="52">
        <f t="shared" si="44"/>
        <v>10.199999999999999</v>
      </c>
      <c r="H164" s="52">
        <v>0</v>
      </c>
      <c r="I164" s="52">
        <f>10*1.05</f>
        <v>10.5</v>
      </c>
      <c r="J164" s="54">
        <f t="shared" si="50"/>
        <v>0.30000000000000071</v>
      </c>
      <c r="K164" s="127" t="s">
        <v>2480</v>
      </c>
      <c r="L164" s="61"/>
      <c r="M164" s="52"/>
      <c r="N164" s="52">
        <f t="shared" si="45"/>
        <v>10.199999999999999</v>
      </c>
      <c r="O164" s="52">
        <f t="shared" si="46"/>
        <v>0</v>
      </c>
      <c r="P164" s="31">
        <f t="shared" si="46"/>
        <v>0</v>
      </c>
      <c r="Q164" s="52">
        <f t="shared" si="47"/>
        <v>10.199999999999999</v>
      </c>
      <c r="R164" s="52">
        <v>0</v>
      </c>
      <c r="S164" s="52">
        <f t="shared" si="48"/>
        <v>10.5</v>
      </c>
      <c r="T164" s="52">
        <f t="shared" si="49"/>
        <v>0.30000000000000071</v>
      </c>
      <c r="U164" s="127" t="s">
        <v>2480</v>
      </c>
    </row>
    <row r="165" spans="1:21">
      <c r="A165" s="55">
        <v>65</v>
      </c>
      <c r="B165" s="4" t="s">
        <v>1012</v>
      </c>
      <c r="C165" s="5" t="s">
        <v>13</v>
      </c>
      <c r="D165" s="52">
        <f>0.12+1.68</f>
        <v>1.7999999999999998</v>
      </c>
      <c r="E165" s="54"/>
      <c r="F165" s="31"/>
      <c r="G165" s="54">
        <f t="shared" ref="G165:G183" si="51">D165-E165</f>
        <v>1.7999999999999998</v>
      </c>
      <c r="H165" s="54">
        <v>0</v>
      </c>
      <c r="I165" s="54">
        <f>10*1.05</f>
        <v>10.5</v>
      </c>
      <c r="J165" s="54">
        <f t="shared" si="50"/>
        <v>8.6999999999999993</v>
      </c>
      <c r="K165" s="60" t="s">
        <v>153</v>
      </c>
      <c r="L165" s="61"/>
      <c r="M165" s="52"/>
      <c r="N165" s="52">
        <f t="shared" si="45"/>
        <v>1.7999999999999998</v>
      </c>
      <c r="O165" s="54">
        <f t="shared" si="46"/>
        <v>0</v>
      </c>
      <c r="P165" s="62">
        <f t="shared" si="46"/>
        <v>0</v>
      </c>
      <c r="Q165" s="54">
        <f t="shared" si="47"/>
        <v>1.7999999999999998</v>
      </c>
      <c r="R165" s="54">
        <v>0</v>
      </c>
      <c r="S165" s="54">
        <f t="shared" ref="S165:S182" si="52">I165</f>
        <v>10.5</v>
      </c>
      <c r="T165" s="54">
        <f t="shared" ref="T165:T182" si="53">S165-Q165</f>
        <v>8.6999999999999993</v>
      </c>
      <c r="U165" s="54" t="s">
        <v>153</v>
      </c>
    </row>
    <row r="166" spans="1:21">
      <c r="A166" s="55">
        <v>66</v>
      </c>
      <c r="B166" s="4" t="s">
        <v>1013</v>
      </c>
      <c r="C166" s="5" t="s">
        <v>16</v>
      </c>
      <c r="D166" s="52">
        <v>2.64</v>
      </c>
      <c r="E166" s="54"/>
      <c r="F166" s="31"/>
      <c r="G166" s="54">
        <f t="shared" si="51"/>
        <v>2.64</v>
      </c>
      <c r="H166" s="54">
        <v>0</v>
      </c>
      <c r="I166" s="54">
        <f>6.3*1.05</f>
        <v>6.6150000000000002</v>
      </c>
      <c r="J166" s="54">
        <f t="shared" si="50"/>
        <v>3.9750000000000001</v>
      </c>
      <c r="K166" s="60" t="s">
        <v>153</v>
      </c>
      <c r="L166" s="61"/>
      <c r="M166" s="52"/>
      <c r="N166" s="52">
        <f t="shared" si="45"/>
        <v>2.64</v>
      </c>
      <c r="O166" s="54">
        <f t="shared" si="46"/>
        <v>0</v>
      </c>
      <c r="P166" s="62">
        <f t="shared" si="46"/>
        <v>0</v>
      </c>
      <c r="Q166" s="54">
        <f t="shared" ref="Q166:Q182" si="54">N166-O166</f>
        <v>2.64</v>
      </c>
      <c r="R166" s="54">
        <v>0</v>
      </c>
      <c r="S166" s="54">
        <f t="shared" si="52"/>
        <v>6.6150000000000002</v>
      </c>
      <c r="T166" s="54">
        <f t="shared" si="53"/>
        <v>3.9750000000000001</v>
      </c>
      <c r="U166" s="54" t="s">
        <v>153</v>
      </c>
    </row>
    <row r="167" spans="1:21">
      <c r="A167" s="55">
        <v>67</v>
      </c>
      <c r="B167" s="4" t="s">
        <v>1014</v>
      </c>
      <c r="C167" s="5" t="s">
        <v>139</v>
      </c>
      <c r="D167" s="52">
        <f>3.92+0.32+0.4+1+0.15</f>
        <v>5.7900000000000009</v>
      </c>
      <c r="E167" s="54"/>
      <c r="F167" s="31"/>
      <c r="G167" s="54">
        <f t="shared" si="51"/>
        <v>5.7900000000000009</v>
      </c>
      <c r="H167" s="54">
        <v>0</v>
      </c>
      <c r="I167" s="54">
        <f>10*1.05</f>
        <v>10.5</v>
      </c>
      <c r="J167" s="54">
        <f t="shared" si="50"/>
        <v>4.7099999999999991</v>
      </c>
      <c r="K167" s="60" t="s">
        <v>153</v>
      </c>
      <c r="L167" s="61"/>
      <c r="M167" s="52"/>
      <c r="N167" s="52">
        <f t="shared" si="45"/>
        <v>5.7900000000000009</v>
      </c>
      <c r="O167" s="54">
        <f t="shared" si="46"/>
        <v>0</v>
      </c>
      <c r="P167" s="62">
        <f t="shared" si="46"/>
        <v>0</v>
      </c>
      <c r="Q167" s="54">
        <f t="shared" si="54"/>
        <v>5.7900000000000009</v>
      </c>
      <c r="R167" s="54">
        <v>0</v>
      </c>
      <c r="S167" s="54">
        <f t="shared" si="52"/>
        <v>10.5</v>
      </c>
      <c r="T167" s="54">
        <f t="shared" si="53"/>
        <v>4.7099999999999991</v>
      </c>
      <c r="U167" s="54" t="s">
        <v>153</v>
      </c>
    </row>
    <row r="168" spans="1:21" ht="30">
      <c r="A168" s="55">
        <v>68</v>
      </c>
      <c r="B168" s="4" t="s">
        <v>1015</v>
      </c>
      <c r="C168" s="5" t="s">
        <v>13</v>
      </c>
      <c r="D168" s="52">
        <v>9.5350000000000001</v>
      </c>
      <c r="E168" s="54"/>
      <c r="F168" s="31"/>
      <c r="G168" s="54">
        <f t="shared" si="51"/>
        <v>9.5350000000000001</v>
      </c>
      <c r="H168" s="54">
        <v>0</v>
      </c>
      <c r="I168" s="54">
        <f>10*1.05</f>
        <v>10.5</v>
      </c>
      <c r="J168" s="54">
        <f t="shared" si="50"/>
        <v>0.96499999999999986</v>
      </c>
      <c r="K168" s="60" t="s">
        <v>153</v>
      </c>
      <c r="L168" s="61"/>
      <c r="M168" s="52"/>
      <c r="N168" s="52">
        <f t="shared" si="45"/>
        <v>9.5350000000000001</v>
      </c>
      <c r="O168" s="54">
        <f t="shared" si="46"/>
        <v>0</v>
      </c>
      <c r="P168" s="62">
        <f t="shared" si="46"/>
        <v>0</v>
      </c>
      <c r="Q168" s="54">
        <f t="shared" si="54"/>
        <v>9.5350000000000001</v>
      </c>
      <c r="R168" s="54">
        <v>0</v>
      </c>
      <c r="S168" s="54">
        <f t="shared" si="52"/>
        <v>10.5</v>
      </c>
      <c r="T168" s="54">
        <f t="shared" si="53"/>
        <v>0.96499999999999986</v>
      </c>
      <c r="U168" s="54" t="s">
        <v>153</v>
      </c>
    </row>
    <row r="169" spans="1:21">
      <c r="A169" s="55">
        <v>69</v>
      </c>
      <c r="B169" s="4" t="s">
        <v>1016</v>
      </c>
      <c r="C169" s="5" t="s">
        <v>16</v>
      </c>
      <c r="D169" s="52">
        <f>0.525+0.12</f>
        <v>0.64500000000000002</v>
      </c>
      <c r="E169" s="54"/>
      <c r="F169" s="31"/>
      <c r="G169" s="54">
        <f t="shared" si="51"/>
        <v>0.64500000000000002</v>
      </c>
      <c r="H169" s="54">
        <v>0</v>
      </c>
      <c r="I169" s="54">
        <f>6.3*1.05</f>
        <v>6.6150000000000002</v>
      </c>
      <c r="J169" s="54">
        <f t="shared" si="50"/>
        <v>5.9700000000000006</v>
      </c>
      <c r="K169" s="60" t="s">
        <v>153</v>
      </c>
      <c r="L169" s="61"/>
      <c r="M169" s="52"/>
      <c r="N169" s="52">
        <f t="shared" si="45"/>
        <v>0.64500000000000002</v>
      </c>
      <c r="O169" s="54">
        <f t="shared" si="46"/>
        <v>0</v>
      </c>
      <c r="P169" s="62">
        <f t="shared" si="46"/>
        <v>0</v>
      </c>
      <c r="Q169" s="54">
        <f t="shared" si="54"/>
        <v>0.64500000000000002</v>
      </c>
      <c r="R169" s="54">
        <v>0</v>
      </c>
      <c r="S169" s="54">
        <f t="shared" si="52"/>
        <v>6.6150000000000002</v>
      </c>
      <c r="T169" s="54">
        <f t="shared" si="53"/>
        <v>5.9700000000000006</v>
      </c>
      <c r="U169" s="54" t="s">
        <v>153</v>
      </c>
    </row>
    <row r="170" spans="1:21">
      <c r="A170" s="55">
        <v>70</v>
      </c>
      <c r="B170" s="4" t="s">
        <v>1017</v>
      </c>
      <c r="C170" s="5" t="s">
        <v>13</v>
      </c>
      <c r="D170" s="52">
        <v>9.4450000000000003</v>
      </c>
      <c r="E170" s="54"/>
      <c r="F170" s="31"/>
      <c r="G170" s="54">
        <f t="shared" si="51"/>
        <v>9.4450000000000003</v>
      </c>
      <c r="H170" s="54">
        <v>0</v>
      </c>
      <c r="I170" s="54">
        <f>10*1.05</f>
        <v>10.5</v>
      </c>
      <c r="J170" s="54">
        <f t="shared" si="50"/>
        <v>1.0549999999999997</v>
      </c>
      <c r="K170" s="60" t="s">
        <v>153</v>
      </c>
      <c r="L170" s="61"/>
      <c r="M170" s="52"/>
      <c r="N170" s="52">
        <f t="shared" si="45"/>
        <v>9.4450000000000003</v>
      </c>
      <c r="O170" s="54">
        <f t="shared" si="46"/>
        <v>0</v>
      </c>
      <c r="P170" s="62">
        <f t="shared" si="46"/>
        <v>0</v>
      </c>
      <c r="Q170" s="54">
        <f t="shared" si="54"/>
        <v>9.4450000000000003</v>
      </c>
      <c r="R170" s="54">
        <v>0</v>
      </c>
      <c r="S170" s="54">
        <f t="shared" si="52"/>
        <v>10.5</v>
      </c>
      <c r="T170" s="54">
        <f t="shared" si="53"/>
        <v>1.0549999999999997</v>
      </c>
      <c r="U170" s="54" t="s">
        <v>153</v>
      </c>
    </row>
    <row r="171" spans="1:21">
      <c r="A171" s="55">
        <v>71</v>
      </c>
      <c r="B171" s="4" t="s">
        <v>1018</v>
      </c>
      <c r="C171" s="5" t="s">
        <v>13</v>
      </c>
      <c r="D171" s="52">
        <f>0.24+1.12</f>
        <v>1.36</v>
      </c>
      <c r="E171" s="54"/>
      <c r="F171" s="31"/>
      <c r="G171" s="54">
        <f t="shared" si="51"/>
        <v>1.36</v>
      </c>
      <c r="H171" s="54">
        <v>0</v>
      </c>
      <c r="I171" s="54">
        <f>10*1.05</f>
        <v>10.5</v>
      </c>
      <c r="J171" s="54">
        <f t="shared" si="50"/>
        <v>9.14</v>
      </c>
      <c r="K171" s="60" t="s">
        <v>153</v>
      </c>
      <c r="L171" s="61"/>
      <c r="M171" s="52"/>
      <c r="N171" s="52">
        <f t="shared" si="45"/>
        <v>1.36</v>
      </c>
      <c r="O171" s="54">
        <f t="shared" si="46"/>
        <v>0</v>
      </c>
      <c r="P171" s="62">
        <f t="shared" si="46"/>
        <v>0</v>
      </c>
      <c r="Q171" s="54">
        <f t="shared" si="54"/>
        <v>1.36</v>
      </c>
      <c r="R171" s="54">
        <v>0</v>
      </c>
      <c r="S171" s="54">
        <f t="shared" si="52"/>
        <v>10.5</v>
      </c>
      <c r="T171" s="54">
        <f t="shared" si="53"/>
        <v>9.14</v>
      </c>
      <c r="U171" s="54" t="s">
        <v>153</v>
      </c>
    </row>
    <row r="172" spans="1:21">
      <c r="A172" s="64">
        <v>72</v>
      </c>
      <c r="B172" s="4" t="s">
        <v>1019</v>
      </c>
      <c r="C172" s="5" t="s">
        <v>16</v>
      </c>
      <c r="D172" s="52">
        <f>0.162+0.173</f>
        <v>0.33499999999999996</v>
      </c>
      <c r="E172" s="54"/>
      <c r="F172" s="31"/>
      <c r="G172" s="54">
        <f t="shared" si="51"/>
        <v>0.33499999999999996</v>
      </c>
      <c r="H172" s="54">
        <v>0</v>
      </c>
      <c r="I172" s="54">
        <f>6.3*1.05</f>
        <v>6.6150000000000002</v>
      </c>
      <c r="J172" s="54">
        <f t="shared" si="50"/>
        <v>6.28</v>
      </c>
      <c r="K172" s="60" t="s">
        <v>153</v>
      </c>
      <c r="L172" s="61"/>
      <c r="M172" s="52"/>
      <c r="N172" s="52">
        <f t="shared" si="45"/>
        <v>0.33499999999999996</v>
      </c>
      <c r="O172" s="54">
        <f t="shared" si="46"/>
        <v>0</v>
      </c>
      <c r="P172" s="62">
        <f t="shared" si="46"/>
        <v>0</v>
      </c>
      <c r="Q172" s="54">
        <f t="shared" si="54"/>
        <v>0.33499999999999996</v>
      </c>
      <c r="R172" s="54">
        <v>0</v>
      </c>
      <c r="S172" s="54">
        <f t="shared" si="52"/>
        <v>6.6150000000000002</v>
      </c>
      <c r="T172" s="54">
        <f t="shared" si="53"/>
        <v>6.28</v>
      </c>
      <c r="U172" s="54" t="s">
        <v>153</v>
      </c>
    </row>
    <row r="173" spans="1:21" ht="75">
      <c r="A173" s="55">
        <v>73</v>
      </c>
      <c r="B173" s="126" t="s">
        <v>1020</v>
      </c>
      <c r="C173" s="5" t="s">
        <v>13</v>
      </c>
      <c r="D173" s="52">
        <f>2.1+2.664+6.016+1.152</f>
        <v>11.932</v>
      </c>
      <c r="E173" s="54"/>
      <c r="F173" s="31"/>
      <c r="G173" s="54">
        <f t="shared" si="51"/>
        <v>11.932</v>
      </c>
      <c r="H173" s="54">
        <v>0</v>
      </c>
      <c r="I173" s="54">
        <f>10*1.05</f>
        <v>10.5</v>
      </c>
      <c r="J173" s="54">
        <f t="shared" si="50"/>
        <v>-1.4320000000000004</v>
      </c>
      <c r="K173" s="127" t="s">
        <v>2552</v>
      </c>
      <c r="L173" s="61"/>
      <c r="M173" s="52"/>
      <c r="N173" s="52">
        <f t="shared" si="45"/>
        <v>11.932</v>
      </c>
      <c r="O173" s="54">
        <f t="shared" si="46"/>
        <v>0</v>
      </c>
      <c r="P173" s="62">
        <f t="shared" si="46"/>
        <v>0</v>
      </c>
      <c r="Q173" s="54">
        <f t="shared" si="54"/>
        <v>11.932</v>
      </c>
      <c r="R173" s="54">
        <v>0</v>
      </c>
      <c r="S173" s="54">
        <f t="shared" si="52"/>
        <v>10.5</v>
      </c>
      <c r="T173" s="54">
        <f t="shared" si="53"/>
        <v>-1.4320000000000004</v>
      </c>
      <c r="U173" s="127" t="s">
        <v>2530</v>
      </c>
    </row>
    <row r="174" spans="1:21">
      <c r="A174" s="55">
        <v>74</v>
      </c>
      <c r="B174" s="4" t="s">
        <v>1021</v>
      </c>
      <c r="C174" s="5" t="s">
        <v>13</v>
      </c>
      <c r="D174" s="52">
        <v>1.5</v>
      </c>
      <c r="E174" s="54"/>
      <c r="F174" s="31"/>
      <c r="G174" s="54">
        <f t="shared" si="51"/>
        <v>1.5</v>
      </c>
      <c r="H174" s="54">
        <v>0</v>
      </c>
      <c r="I174" s="54">
        <f>10*1.05</f>
        <v>10.5</v>
      </c>
      <c r="J174" s="54">
        <f t="shared" si="50"/>
        <v>9</v>
      </c>
      <c r="K174" s="60" t="s">
        <v>153</v>
      </c>
      <c r="L174" s="61"/>
      <c r="M174" s="52"/>
      <c r="N174" s="52">
        <f t="shared" si="45"/>
        <v>1.5</v>
      </c>
      <c r="O174" s="54">
        <f t="shared" si="46"/>
        <v>0</v>
      </c>
      <c r="P174" s="62">
        <f t="shared" si="46"/>
        <v>0</v>
      </c>
      <c r="Q174" s="54">
        <f t="shared" si="54"/>
        <v>1.5</v>
      </c>
      <c r="R174" s="54">
        <v>0</v>
      </c>
      <c r="S174" s="54">
        <f t="shared" si="52"/>
        <v>10.5</v>
      </c>
      <c r="T174" s="54">
        <f t="shared" si="53"/>
        <v>9</v>
      </c>
      <c r="U174" s="54" t="s">
        <v>153</v>
      </c>
    </row>
    <row r="175" spans="1:21">
      <c r="A175" s="55">
        <v>75</v>
      </c>
      <c r="B175" s="4" t="s">
        <v>2458</v>
      </c>
      <c r="C175" s="5" t="s">
        <v>13</v>
      </c>
      <c r="D175" s="52">
        <f>1.68+3.38</f>
        <v>5.0599999999999996</v>
      </c>
      <c r="E175" s="54"/>
      <c r="F175" s="31"/>
      <c r="G175" s="54">
        <f t="shared" si="51"/>
        <v>5.0599999999999996</v>
      </c>
      <c r="H175" s="54">
        <v>0</v>
      </c>
      <c r="I175" s="54">
        <f>10*1.05</f>
        <v>10.5</v>
      </c>
      <c r="J175" s="54">
        <f t="shared" si="50"/>
        <v>5.44</v>
      </c>
      <c r="K175" s="60" t="s">
        <v>153</v>
      </c>
      <c r="L175" s="61"/>
      <c r="M175" s="52"/>
      <c r="N175" s="52">
        <f t="shared" si="45"/>
        <v>5.0599999999999996</v>
      </c>
      <c r="O175" s="54">
        <f t="shared" si="46"/>
        <v>0</v>
      </c>
      <c r="P175" s="62">
        <f t="shared" si="46"/>
        <v>0</v>
      </c>
      <c r="Q175" s="54">
        <f t="shared" si="54"/>
        <v>5.0599999999999996</v>
      </c>
      <c r="R175" s="54">
        <v>0</v>
      </c>
      <c r="S175" s="54">
        <f t="shared" si="52"/>
        <v>10.5</v>
      </c>
      <c r="T175" s="54">
        <f t="shared" si="53"/>
        <v>5.44</v>
      </c>
      <c r="U175" s="54" t="s">
        <v>153</v>
      </c>
    </row>
    <row r="176" spans="1:21" ht="30">
      <c r="A176" s="55">
        <v>76</v>
      </c>
      <c r="B176" s="4" t="s">
        <v>1023</v>
      </c>
      <c r="C176" s="5" t="s">
        <v>16</v>
      </c>
      <c r="D176" s="52">
        <f>0.893+0.4</f>
        <v>1.2930000000000001</v>
      </c>
      <c r="E176" s="54"/>
      <c r="F176" s="31"/>
      <c r="G176" s="54">
        <f t="shared" si="51"/>
        <v>1.2930000000000001</v>
      </c>
      <c r="H176" s="54">
        <v>0</v>
      </c>
      <c r="I176" s="52">
        <f>6.3*1.05</f>
        <v>6.6150000000000002</v>
      </c>
      <c r="J176" s="54">
        <f t="shared" si="50"/>
        <v>5.3220000000000001</v>
      </c>
      <c r="K176" s="60" t="s">
        <v>153</v>
      </c>
      <c r="L176" s="61"/>
      <c r="M176" s="52"/>
      <c r="N176" s="52">
        <f t="shared" si="45"/>
        <v>1.2930000000000001</v>
      </c>
      <c r="O176" s="54">
        <f t="shared" si="46"/>
        <v>0</v>
      </c>
      <c r="P176" s="62">
        <f t="shared" si="46"/>
        <v>0</v>
      </c>
      <c r="Q176" s="54">
        <f t="shared" si="54"/>
        <v>1.2930000000000001</v>
      </c>
      <c r="R176" s="54">
        <v>0</v>
      </c>
      <c r="S176" s="54">
        <f t="shared" si="52"/>
        <v>6.6150000000000002</v>
      </c>
      <c r="T176" s="54">
        <f t="shared" si="53"/>
        <v>5.3220000000000001</v>
      </c>
      <c r="U176" s="54" t="s">
        <v>153</v>
      </c>
    </row>
    <row r="177" spans="1:22">
      <c r="A177" s="55">
        <v>77</v>
      </c>
      <c r="B177" s="126" t="s">
        <v>2542</v>
      </c>
      <c r="C177" s="5" t="s">
        <v>2541</v>
      </c>
      <c r="D177" s="52">
        <f>1.908+1.656</f>
        <v>3.5640000000000001</v>
      </c>
      <c r="E177" s="52"/>
      <c r="F177" s="31"/>
      <c r="G177" s="52">
        <f t="shared" si="51"/>
        <v>3.5640000000000001</v>
      </c>
      <c r="H177" s="52">
        <v>0</v>
      </c>
      <c r="I177" s="54">
        <f>2.5*1.05</f>
        <v>2.625</v>
      </c>
      <c r="J177" s="54">
        <f t="shared" si="50"/>
        <v>-0.93900000000000006</v>
      </c>
      <c r="K177" s="127" t="s">
        <v>2470</v>
      </c>
      <c r="L177" s="61"/>
      <c r="M177" s="52"/>
      <c r="N177" s="52">
        <f t="shared" si="45"/>
        <v>3.5640000000000001</v>
      </c>
      <c r="O177" s="52">
        <f t="shared" si="46"/>
        <v>0</v>
      </c>
      <c r="P177" s="31">
        <f t="shared" si="46"/>
        <v>0</v>
      </c>
      <c r="Q177" s="52">
        <f t="shared" si="54"/>
        <v>3.5640000000000001</v>
      </c>
      <c r="R177" s="52">
        <v>0</v>
      </c>
      <c r="S177" s="52">
        <f t="shared" si="52"/>
        <v>2.625</v>
      </c>
      <c r="T177" s="52">
        <f t="shared" si="53"/>
        <v>-0.93900000000000006</v>
      </c>
      <c r="U177" s="127" t="s">
        <v>2470</v>
      </c>
    </row>
    <row r="178" spans="1:22">
      <c r="A178" s="115">
        <v>78</v>
      </c>
      <c r="B178" s="126" t="s">
        <v>1025</v>
      </c>
      <c r="C178" s="5" t="s">
        <v>1026</v>
      </c>
      <c r="D178" s="52">
        <f>2.16+2.34</f>
        <v>4.5</v>
      </c>
      <c r="E178" s="54"/>
      <c r="F178" s="31"/>
      <c r="G178" s="54">
        <f t="shared" si="51"/>
        <v>4.5</v>
      </c>
      <c r="H178" s="54">
        <v>0</v>
      </c>
      <c r="I178" s="52">
        <v>3.36</v>
      </c>
      <c r="J178" s="54">
        <f t="shared" si="50"/>
        <v>-1.1400000000000001</v>
      </c>
      <c r="K178" s="127" t="s">
        <v>2470</v>
      </c>
      <c r="L178" s="61"/>
      <c r="M178" s="52"/>
      <c r="N178" s="52">
        <f t="shared" ref="N178:N183" si="55">D178+M178</f>
        <v>4.5</v>
      </c>
      <c r="O178" s="54">
        <f t="shared" si="46"/>
        <v>0</v>
      </c>
      <c r="P178" s="62">
        <f t="shared" si="46"/>
        <v>0</v>
      </c>
      <c r="Q178" s="54">
        <f t="shared" si="54"/>
        <v>4.5</v>
      </c>
      <c r="R178" s="54">
        <v>0</v>
      </c>
      <c r="S178" s="54">
        <f t="shared" si="52"/>
        <v>3.36</v>
      </c>
      <c r="T178" s="54">
        <f t="shared" si="53"/>
        <v>-1.1400000000000001</v>
      </c>
      <c r="U178" s="127" t="s">
        <v>2470</v>
      </c>
    </row>
    <row r="179" spans="1:22">
      <c r="A179" s="46">
        <v>79</v>
      </c>
      <c r="B179" s="4" t="s">
        <v>1027</v>
      </c>
      <c r="C179" s="5" t="s">
        <v>143</v>
      </c>
      <c r="D179" s="52">
        <v>0.1</v>
      </c>
      <c r="E179" s="54"/>
      <c r="F179" s="31"/>
      <c r="G179" s="54">
        <f t="shared" si="51"/>
        <v>0.1</v>
      </c>
      <c r="H179" s="54">
        <v>0</v>
      </c>
      <c r="I179" s="52">
        <f>1.6*1.05</f>
        <v>1.6800000000000002</v>
      </c>
      <c r="J179" s="54">
        <f t="shared" si="50"/>
        <v>1.58</v>
      </c>
      <c r="K179" s="60" t="s">
        <v>153</v>
      </c>
      <c r="L179" s="61"/>
      <c r="M179" s="52"/>
      <c r="N179" s="52">
        <f t="shared" si="55"/>
        <v>0.1</v>
      </c>
      <c r="O179" s="52">
        <f>E179</f>
        <v>0</v>
      </c>
      <c r="P179" s="31">
        <f>F179</f>
        <v>0</v>
      </c>
      <c r="Q179" s="52">
        <f>N179-O179</f>
        <v>0.1</v>
      </c>
      <c r="R179" s="54">
        <v>0</v>
      </c>
      <c r="S179" s="52">
        <f>I179</f>
        <v>1.6800000000000002</v>
      </c>
      <c r="T179" s="54">
        <f>S179-Q179</f>
        <v>1.58</v>
      </c>
      <c r="U179" s="54" t="s">
        <v>153</v>
      </c>
    </row>
    <row r="180" spans="1:22">
      <c r="A180" s="55">
        <v>80</v>
      </c>
      <c r="B180" s="4" t="s">
        <v>1028</v>
      </c>
      <c r="C180" s="5" t="s">
        <v>1029</v>
      </c>
      <c r="D180" s="52">
        <v>0.96</v>
      </c>
      <c r="E180" s="54"/>
      <c r="F180" s="31"/>
      <c r="G180" s="54">
        <f t="shared" si="51"/>
        <v>0.96</v>
      </c>
      <c r="H180" s="54">
        <v>0</v>
      </c>
      <c r="I180" s="54">
        <f>4*1.05</f>
        <v>4.2</v>
      </c>
      <c r="J180" s="54">
        <f t="shared" si="50"/>
        <v>3.24</v>
      </c>
      <c r="K180" s="60" t="s">
        <v>153</v>
      </c>
      <c r="L180" s="61"/>
      <c r="M180" s="52"/>
      <c r="N180" s="52">
        <f t="shared" si="55"/>
        <v>0.96</v>
      </c>
      <c r="O180" s="54">
        <f t="shared" si="46"/>
        <v>0</v>
      </c>
      <c r="P180" s="62">
        <f t="shared" si="46"/>
        <v>0</v>
      </c>
      <c r="Q180" s="54">
        <f t="shared" si="54"/>
        <v>0.96</v>
      </c>
      <c r="R180" s="54">
        <v>0</v>
      </c>
      <c r="S180" s="54">
        <f t="shared" si="52"/>
        <v>4.2</v>
      </c>
      <c r="T180" s="54">
        <f t="shared" si="53"/>
        <v>3.24</v>
      </c>
      <c r="U180" s="54" t="s">
        <v>153</v>
      </c>
    </row>
    <row r="181" spans="1:22" ht="78" customHeight="1">
      <c r="A181" s="55">
        <v>81</v>
      </c>
      <c r="B181" s="126" t="s">
        <v>1030</v>
      </c>
      <c r="C181" s="5" t="s">
        <v>15</v>
      </c>
      <c r="D181" s="52">
        <v>3.36</v>
      </c>
      <c r="E181" s="54"/>
      <c r="F181" s="31"/>
      <c r="G181" s="54">
        <f t="shared" si="51"/>
        <v>3.36</v>
      </c>
      <c r="H181" s="54">
        <v>0</v>
      </c>
      <c r="I181" s="54">
        <f>2.5*1.05</f>
        <v>2.625</v>
      </c>
      <c r="J181" s="54">
        <f t="shared" si="50"/>
        <v>-0.73499999999999988</v>
      </c>
      <c r="K181" s="127" t="s">
        <v>2556</v>
      </c>
      <c r="L181" s="61"/>
      <c r="M181" s="52"/>
      <c r="N181" s="52">
        <f t="shared" si="55"/>
        <v>3.36</v>
      </c>
      <c r="O181" s="54">
        <f t="shared" si="46"/>
        <v>0</v>
      </c>
      <c r="P181" s="62">
        <f t="shared" si="46"/>
        <v>0</v>
      </c>
      <c r="Q181" s="54">
        <f t="shared" si="54"/>
        <v>3.36</v>
      </c>
      <c r="R181" s="54">
        <v>0</v>
      </c>
      <c r="S181" s="54">
        <f t="shared" si="52"/>
        <v>2.625</v>
      </c>
      <c r="T181" s="54">
        <f t="shared" si="53"/>
        <v>-0.73499999999999988</v>
      </c>
      <c r="U181" s="127" t="s">
        <v>2556</v>
      </c>
    </row>
    <row r="182" spans="1:22">
      <c r="A182" s="64">
        <v>82</v>
      </c>
      <c r="B182" s="4" t="s">
        <v>1031</v>
      </c>
      <c r="C182" s="5" t="s">
        <v>143</v>
      </c>
      <c r="D182" s="52">
        <v>0.28499999999999998</v>
      </c>
      <c r="E182" s="54"/>
      <c r="F182" s="31"/>
      <c r="G182" s="54">
        <f t="shared" si="51"/>
        <v>0.28499999999999998</v>
      </c>
      <c r="H182" s="54">
        <v>0</v>
      </c>
      <c r="I182" s="54">
        <f>1.6*1.05</f>
        <v>1.6800000000000002</v>
      </c>
      <c r="J182" s="54">
        <f t="shared" si="50"/>
        <v>1.3950000000000002</v>
      </c>
      <c r="K182" s="60" t="s">
        <v>153</v>
      </c>
      <c r="L182" s="61"/>
      <c r="M182" s="52"/>
      <c r="N182" s="52">
        <f t="shared" si="55"/>
        <v>0.28499999999999998</v>
      </c>
      <c r="O182" s="54">
        <f t="shared" si="46"/>
        <v>0</v>
      </c>
      <c r="P182" s="62">
        <f t="shared" si="46"/>
        <v>0</v>
      </c>
      <c r="Q182" s="54">
        <f t="shared" si="54"/>
        <v>0.28499999999999998</v>
      </c>
      <c r="R182" s="54">
        <v>0</v>
      </c>
      <c r="S182" s="54">
        <f t="shared" si="52"/>
        <v>1.6800000000000002</v>
      </c>
      <c r="T182" s="54">
        <f t="shared" si="53"/>
        <v>1.3950000000000002</v>
      </c>
      <c r="U182" s="54" t="s">
        <v>153</v>
      </c>
    </row>
    <row r="183" spans="1:22" ht="30">
      <c r="A183" s="55">
        <v>83</v>
      </c>
      <c r="B183" s="4" t="s">
        <v>1032</v>
      </c>
      <c r="C183" s="5" t="s">
        <v>143</v>
      </c>
      <c r="D183" s="52">
        <v>0.14000000000000001</v>
      </c>
      <c r="E183" s="54"/>
      <c r="F183" s="31"/>
      <c r="G183" s="54">
        <f t="shared" si="51"/>
        <v>0.14000000000000001</v>
      </c>
      <c r="H183" s="54">
        <v>0</v>
      </c>
      <c r="I183" s="54">
        <f>1.6*1.05</f>
        <v>1.6800000000000002</v>
      </c>
      <c r="J183" s="54">
        <f t="shared" si="50"/>
        <v>1.54</v>
      </c>
      <c r="K183" s="60" t="s">
        <v>153</v>
      </c>
      <c r="L183" s="173"/>
      <c r="M183" s="52"/>
      <c r="N183" s="52">
        <f t="shared" si="55"/>
        <v>0.14000000000000001</v>
      </c>
      <c r="O183" s="52">
        <f>E183</f>
        <v>0</v>
      </c>
      <c r="P183" s="31">
        <f>F183</f>
        <v>0</v>
      </c>
      <c r="Q183" s="52">
        <f>N183-O183</f>
        <v>0.14000000000000001</v>
      </c>
      <c r="R183" s="54">
        <v>0</v>
      </c>
      <c r="S183" s="52">
        <f>I183</f>
        <v>1.6800000000000002</v>
      </c>
      <c r="T183" s="54">
        <f>S183-Q183</f>
        <v>1.54</v>
      </c>
      <c r="U183" s="54" t="s">
        <v>153</v>
      </c>
    </row>
    <row r="184" spans="1:22">
      <c r="A184" s="134"/>
      <c r="B184" s="135"/>
      <c r="C184" s="136"/>
      <c r="D184" s="130"/>
      <c r="E184" s="131"/>
      <c r="F184" s="137"/>
      <c r="G184" s="131"/>
      <c r="H184" s="131"/>
      <c r="I184" s="131"/>
      <c r="J184" s="131"/>
      <c r="K184" s="138"/>
      <c r="L184" s="139"/>
      <c r="M184" s="130"/>
      <c r="N184" s="130"/>
      <c r="O184" s="131"/>
      <c r="P184" s="132"/>
      <c r="Q184" s="131"/>
      <c r="R184" s="131"/>
      <c r="S184" s="131"/>
      <c r="T184" s="131"/>
      <c r="U184" s="131"/>
      <c r="V184" s="47"/>
    </row>
    <row r="185" spans="1:22">
      <c r="A185" s="134"/>
      <c r="B185" s="135"/>
      <c r="C185" s="136"/>
      <c r="D185" s="130"/>
      <c r="E185" s="131"/>
      <c r="F185" s="137"/>
      <c r="G185" s="131"/>
      <c r="H185" s="131"/>
      <c r="I185" s="131"/>
      <c r="J185" s="131"/>
      <c r="K185" s="138"/>
      <c r="L185" s="139"/>
      <c r="M185" s="130"/>
      <c r="N185" s="130"/>
      <c r="O185" s="131"/>
      <c r="P185" s="132"/>
      <c r="Q185" s="131"/>
      <c r="R185" s="131"/>
      <c r="S185" s="131"/>
      <c r="T185" s="131"/>
      <c r="U185" s="131"/>
      <c r="V185" s="47"/>
    </row>
    <row r="186" spans="1:22">
      <c r="A186" s="140"/>
      <c r="B186" s="135"/>
      <c r="C186" s="136"/>
      <c r="D186" s="130"/>
      <c r="E186" s="130"/>
      <c r="F186" s="137"/>
      <c r="G186" s="130"/>
      <c r="H186" s="130"/>
      <c r="I186" s="130"/>
      <c r="J186" s="130"/>
      <c r="K186" s="141"/>
      <c r="L186" s="139"/>
      <c r="M186" s="130"/>
      <c r="N186" s="130"/>
      <c r="O186" s="130"/>
      <c r="P186" s="137"/>
      <c r="Q186" s="130"/>
      <c r="R186" s="130"/>
      <c r="S186" s="130"/>
      <c r="T186" s="130"/>
      <c r="U186" s="130"/>
      <c r="V186" s="47"/>
    </row>
    <row r="187" spans="1:22">
      <c r="A187" s="134"/>
      <c r="B187" s="135"/>
      <c r="C187" s="136"/>
      <c r="D187" s="131"/>
      <c r="E187" s="131"/>
      <c r="F187" s="137"/>
      <c r="G187" s="131"/>
      <c r="H187" s="131"/>
      <c r="I187" s="131"/>
      <c r="J187" s="131"/>
      <c r="K187" s="138"/>
      <c r="L187" s="139"/>
      <c r="M187" s="130"/>
      <c r="N187" s="130"/>
      <c r="O187" s="131"/>
      <c r="P187" s="132"/>
      <c r="Q187" s="131"/>
      <c r="R187" s="131"/>
      <c r="S187" s="131"/>
      <c r="T187" s="131"/>
      <c r="U187" s="131"/>
      <c r="V187" s="47"/>
    </row>
    <row r="188" spans="1:22">
      <c r="A188" s="134"/>
      <c r="B188" s="135"/>
      <c r="C188" s="136"/>
      <c r="D188" s="131"/>
      <c r="E188" s="131"/>
      <c r="F188" s="137"/>
      <c r="G188" s="131"/>
      <c r="H188" s="131"/>
      <c r="I188" s="131"/>
      <c r="J188" s="131"/>
      <c r="K188" s="138"/>
      <c r="L188" s="139"/>
      <c r="M188" s="130"/>
      <c r="N188" s="130"/>
      <c r="O188" s="131"/>
      <c r="P188" s="132"/>
      <c r="Q188" s="131"/>
      <c r="R188" s="131"/>
      <c r="S188" s="131"/>
      <c r="T188" s="131"/>
      <c r="U188" s="131"/>
      <c r="V188" s="47"/>
    </row>
    <row r="189" spans="1:22">
      <c r="A189" s="134"/>
      <c r="B189" s="135"/>
      <c r="C189" s="136"/>
      <c r="D189" s="131"/>
      <c r="E189" s="131"/>
      <c r="F189" s="137"/>
      <c r="G189" s="131"/>
      <c r="H189" s="131"/>
      <c r="I189" s="131"/>
      <c r="J189" s="131"/>
      <c r="K189" s="138"/>
      <c r="L189" s="139"/>
      <c r="M189" s="130"/>
      <c r="N189" s="130"/>
      <c r="O189" s="131"/>
      <c r="P189" s="132"/>
      <c r="Q189" s="131"/>
      <c r="R189" s="131"/>
      <c r="S189" s="131"/>
      <c r="T189" s="131"/>
      <c r="U189" s="131"/>
      <c r="V189" s="47"/>
    </row>
    <row r="190" spans="1:22">
      <c r="A190" s="134"/>
      <c r="B190" s="135"/>
      <c r="C190" s="136"/>
      <c r="D190" s="131"/>
      <c r="E190" s="131"/>
      <c r="F190" s="137"/>
      <c r="G190" s="131"/>
      <c r="H190" s="131"/>
      <c r="I190" s="131"/>
      <c r="J190" s="131"/>
      <c r="K190" s="138"/>
      <c r="L190" s="139"/>
      <c r="M190" s="130"/>
      <c r="N190" s="130"/>
      <c r="O190" s="131"/>
      <c r="P190" s="132"/>
      <c r="Q190" s="131"/>
      <c r="R190" s="131"/>
      <c r="S190" s="131"/>
      <c r="T190" s="131"/>
      <c r="U190" s="131"/>
      <c r="V190" s="47"/>
    </row>
    <row r="191" spans="1:22">
      <c r="A191" s="134"/>
      <c r="B191" s="135"/>
      <c r="C191" s="136"/>
      <c r="D191" s="131"/>
      <c r="E191" s="131"/>
      <c r="F191" s="137"/>
      <c r="G191" s="131"/>
      <c r="H191" s="131"/>
      <c r="I191" s="131"/>
      <c r="J191" s="131"/>
      <c r="K191" s="138"/>
      <c r="L191" s="139"/>
      <c r="M191" s="130"/>
      <c r="N191" s="130"/>
      <c r="O191" s="131"/>
      <c r="P191" s="132"/>
      <c r="Q191" s="131"/>
      <c r="R191" s="131"/>
      <c r="S191" s="131"/>
      <c r="T191" s="131"/>
      <c r="U191" s="131"/>
      <c r="V191" s="47"/>
    </row>
    <row r="192" spans="1:22">
      <c r="A192" s="134"/>
      <c r="B192" s="135"/>
      <c r="C192" s="136"/>
      <c r="D192" s="131"/>
      <c r="E192" s="131"/>
      <c r="F192" s="137"/>
      <c r="G192" s="131"/>
      <c r="H192" s="131"/>
      <c r="I192" s="131"/>
      <c r="J192" s="131"/>
      <c r="K192" s="138"/>
      <c r="L192" s="139"/>
      <c r="M192" s="130"/>
      <c r="N192" s="130"/>
      <c r="O192" s="131"/>
      <c r="P192" s="132"/>
      <c r="Q192" s="131"/>
      <c r="R192" s="131"/>
      <c r="S192" s="131"/>
      <c r="T192" s="131"/>
      <c r="U192" s="131"/>
      <c r="V192" s="47"/>
    </row>
    <row r="193" spans="1:22">
      <c r="A193" s="134"/>
      <c r="B193" s="135"/>
      <c r="C193" s="136"/>
      <c r="D193" s="131"/>
      <c r="E193" s="131"/>
      <c r="F193" s="137"/>
      <c r="G193" s="131"/>
      <c r="H193" s="131"/>
      <c r="I193" s="131"/>
      <c r="J193" s="131"/>
      <c r="K193" s="138"/>
      <c r="L193" s="139"/>
      <c r="M193" s="130"/>
      <c r="N193" s="130"/>
      <c r="O193" s="131"/>
      <c r="P193" s="132"/>
      <c r="Q193" s="131"/>
      <c r="R193" s="131"/>
      <c r="S193" s="131"/>
      <c r="T193" s="131"/>
      <c r="U193" s="131"/>
      <c r="V193" s="47"/>
    </row>
    <row r="194" spans="1:22">
      <c r="A194" s="134"/>
      <c r="B194" s="135"/>
      <c r="C194" s="136"/>
      <c r="D194" s="131"/>
      <c r="E194" s="131"/>
      <c r="F194" s="137"/>
      <c r="G194" s="131"/>
      <c r="H194" s="131"/>
      <c r="I194" s="131"/>
      <c r="J194" s="131"/>
      <c r="K194" s="138"/>
      <c r="L194" s="139"/>
      <c r="M194" s="130"/>
      <c r="N194" s="130"/>
      <c r="O194" s="131"/>
      <c r="P194" s="132"/>
      <c r="Q194" s="131"/>
      <c r="R194" s="131"/>
      <c r="S194" s="131"/>
      <c r="T194" s="131"/>
      <c r="U194" s="131"/>
      <c r="V194" s="47"/>
    </row>
    <row r="195" spans="1:22">
      <c r="A195" s="134"/>
      <c r="B195" s="135"/>
      <c r="C195" s="136"/>
      <c r="D195" s="131"/>
      <c r="E195" s="131"/>
      <c r="F195" s="137"/>
      <c r="G195" s="131"/>
      <c r="H195" s="131"/>
      <c r="I195" s="131"/>
      <c r="J195" s="131"/>
      <c r="K195" s="138"/>
      <c r="L195" s="139"/>
      <c r="M195" s="130"/>
      <c r="N195" s="130"/>
      <c r="O195" s="131"/>
      <c r="P195" s="132"/>
      <c r="Q195" s="131"/>
      <c r="R195" s="131"/>
      <c r="S195" s="131"/>
      <c r="T195" s="131"/>
      <c r="U195" s="131"/>
      <c r="V195" s="47"/>
    </row>
    <row r="196" spans="1:22">
      <c r="A196" s="134"/>
      <c r="B196" s="135"/>
      <c r="C196" s="136"/>
      <c r="D196" s="131"/>
      <c r="E196" s="131"/>
      <c r="F196" s="137"/>
      <c r="G196" s="131"/>
      <c r="H196" s="131"/>
      <c r="I196" s="131"/>
      <c r="J196" s="131"/>
      <c r="K196" s="138"/>
      <c r="L196" s="139"/>
      <c r="M196" s="130"/>
      <c r="N196" s="130"/>
      <c r="O196" s="131"/>
      <c r="P196" s="132"/>
      <c r="Q196" s="131"/>
      <c r="R196" s="131"/>
      <c r="S196" s="131"/>
      <c r="T196" s="131"/>
      <c r="U196" s="131"/>
      <c r="V196" s="47"/>
    </row>
    <row r="197" spans="1:22">
      <c r="A197" s="134"/>
      <c r="B197" s="135"/>
      <c r="C197" s="136"/>
      <c r="D197" s="131"/>
      <c r="E197" s="131"/>
      <c r="F197" s="137"/>
      <c r="G197" s="131"/>
      <c r="H197" s="131"/>
      <c r="I197" s="131"/>
      <c r="J197" s="131"/>
      <c r="K197" s="138"/>
      <c r="L197" s="139"/>
      <c r="M197" s="130"/>
      <c r="N197" s="130"/>
      <c r="O197" s="131"/>
      <c r="P197" s="132"/>
      <c r="Q197" s="131"/>
      <c r="R197" s="131"/>
      <c r="S197" s="131"/>
      <c r="T197" s="131"/>
      <c r="U197" s="131"/>
      <c r="V197" s="47"/>
    </row>
    <row r="198" spans="1:22">
      <c r="A198" s="134"/>
      <c r="B198" s="135"/>
      <c r="C198" s="136"/>
      <c r="D198" s="131"/>
      <c r="E198" s="131"/>
      <c r="F198" s="137"/>
      <c r="G198" s="131"/>
      <c r="H198" s="131"/>
      <c r="I198" s="131"/>
      <c r="J198" s="131"/>
      <c r="K198" s="138"/>
      <c r="L198" s="139"/>
      <c r="M198" s="130"/>
      <c r="N198" s="130"/>
      <c r="O198" s="131"/>
      <c r="P198" s="132"/>
      <c r="Q198" s="131"/>
      <c r="R198" s="131"/>
      <c r="S198" s="131"/>
      <c r="T198" s="131"/>
      <c r="U198" s="131"/>
      <c r="V198" s="47"/>
    </row>
    <row r="199" spans="1:22">
      <c r="A199" s="140"/>
      <c r="B199" s="135"/>
      <c r="C199" s="136"/>
      <c r="D199" s="130"/>
      <c r="E199" s="130"/>
      <c r="F199" s="137"/>
      <c r="G199" s="130"/>
      <c r="H199" s="130"/>
      <c r="I199" s="130"/>
      <c r="J199" s="131"/>
      <c r="K199" s="141"/>
      <c r="L199" s="139"/>
      <c r="M199" s="130"/>
      <c r="N199" s="130"/>
      <c r="O199" s="130"/>
      <c r="P199" s="137"/>
      <c r="Q199" s="130"/>
      <c r="R199" s="130"/>
      <c r="S199" s="130"/>
      <c r="T199" s="130"/>
      <c r="U199" s="130"/>
      <c r="V199" s="47"/>
    </row>
    <row r="200" spans="1:22">
      <c r="A200" s="134"/>
      <c r="B200" s="135"/>
      <c r="C200" s="136"/>
      <c r="D200" s="131"/>
      <c r="E200" s="131"/>
      <c r="F200" s="137"/>
      <c r="G200" s="131"/>
      <c r="H200" s="131"/>
      <c r="I200" s="131"/>
      <c r="J200" s="131"/>
      <c r="K200" s="138"/>
      <c r="L200" s="139"/>
      <c r="M200" s="130"/>
      <c r="N200" s="130"/>
      <c r="O200" s="131"/>
      <c r="P200" s="132"/>
      <c r="Q200" s="131"/>
      <c r="R200" s="131"/>
      <c r="S200" s="131"/>
      <c r="T200" s="131"/>
      <c r="U200" s="131"/>
      <c r="V200" s="47"/>
    </row>
    <row r="201" spans="1:22">
      <c r="A201" s="134"/>
      <c r="B201" s="135"/>
      <c r="C201" s="136"/>
      <c r="D201" s="131"/>
      <c r="E201" s="131"/>
      <c r="F201" s="137"/>
      <c r="G201" s="131"/>
      <c r="H201" s="131"/>
      <c r="I201" s="130"/>
      <c r="J201" s="131"/>
      <c r="K201" s="138"/>
      <c r="L201" s="139"/>
      <c r="M201" s="130"/>
      <c r="N201" s="130"/>
      <c r="O201" s="130"/>
      <c r="P201" s="137"/>
      <c r="Q201" s="130"/>
      <c r="R201" s="131"/>
      <c r="S201" s="130"/>
      <c r="T201" s="131"/>
      <c r="U201" s="131"/>
      <c r="V201" s="47"/>
    </row>
    <row r="202" spans="1:22">
      <c r="A202" s="134"/>
      <c r="B202" s="135"/>
      <c r="C202" s="136"/>
      <c r="D202" s="131"/>
      <c r="E202" s="131"/>
      <c r="F202" s="137"/>
      <c r="G202" s="131"/>
      <c r="H202" s="131"/>
      <c r="I202" s="131"/>
      <c r="J202" s="131"/>
      <c r="K202" s="138"/>
      <c r="L202" s="139"/>
      <c r="M202" s="130"/>
      <c r="N202" s="130"/>
      <c r="O202" s="131"/>
      <c r="P202" s="132"/>
      <c r="Q202" s="131"/>
      <c r="R202" s="131"/>
      <c r="S202" s="131"/>
      <c r="T202" s="131"/>
      <c r="U202" s="131"/>
      <c r="V202" s="47"/>
    </row>
    <row r="203" spans="1:22">
      <c r="A203" s="134"/>
      <c r="B203" s="135"/>
      <c r="C203" s="136"/>
      <c r="D203" s="131"/>
      <c r="E203" s="131"/>
      <c r="F203" s="137"/>
      <c r="G203" s="131"/>
      <c r="H203" s="131"/>
      <c r="I203" s="131"/>
      <c r="J203" s="131"/>
      <c r="K203" s="138"/>
      <c r="L203" s="139"/>
      <c r="M203" s="130"/>
      <c r="N203" s="130"/>
      <c r="O203" s="131"/>
      <c r="P203" s="132"/>
      <c r="Q203" s="131"/>
      <c r="R203" s="131"/>
      <c r="S203" s="131"/>
      <c r="T203" s="131"/>
      <c r="U203" s="131"/>
      <c r="V203" s="47"/>
    </row>
    <row r="204" spans="1:22">
      <c r="A204" s="134"/>
      <c r="B204" s="135"/>
      <c r="C204" s="136"/>
      <c r="D204" s="131"/>
      <c r="E204" s="131"/>
      <c r="F204" s="137"/>
      <c r="G204" s="131"/>
      <c r="H204" s="131"/>
      <c r="I204" s="131"/>
      <c r="J204" s="131"/>
      <c r="K204" s="138"/>
      <c r="L204" s="139"/>
      <c r="M204" s="130"/>
      <c r="N204" s="130"/>
      <c r="O204" s="131"/>
      <c r="P204" s="132"/>
      <c r="Q204" s="131"/>
      <c r="R204" s="131"/>
      <c r="S204" s="131"/>
      <c r="T204" s="131"/>
      <c r="U204" s="131"/>
      <c r="V204" s="47"/>
    </row>
    <row r="205" spans="1:22">
      <c r="A205" s="142"/>
      <c r="B205" s="135"/>
      <c r="C205" s="136"/>
      <c r="D205" s="131"/>
      <c r="E205" s="131"/>
      <c r="F205" s="137"/>
      <c r="G205" s="131"/>
      <c r="H205" s="131"/>
      <c r="I205" s="131"/>
      <c r="J205" s="131"/>
      <c r="K205" s="138"/>
      <c r="L205" s="139"/>
      <c r="M205" s="130"/>
      <c r="N205" s="130"/>
      <c r="O205" s="130"/>
      <c r="P205" s="137"/>
      <c r="Q205" s="130"/>
      <c r="R205" s="131"/>
      <c r="S205" s="130"/>
      <c r="T205" s="131"/>
      <c r="U205" s="131"/>
      <c r="V205" s="47"/>
    </row>
    <row r="206" spans="1:22">
      <c r="A206" s="143"/>
      <c r="B206" s="135"/>
      <c r="C206" s="136"/>
      <c r="D206" s="148"/>
      <c r="E206" s="148"/>
      <c r="F206" s="137"/>
      <c r="G206" s="148"/>
      <c r="H206" s="148"/>
      <c r="I206" s="148"/>
      <c r="J206" s="148"/>
      <c r="K206" s="146"/>
      <c r="L206" s="139"/>
      <c r="M206" s="130"/>
      <c r="N206" s="130"/>
      <c r="O206" s="148"/>
      <c r="P206" s="149"/>
      <c r="Q206" s="148"/>
      <c r="R206" s="148"/>
      <c r="S206" s="148"/>
      <c r="T206" s="148"/>
      <c r="U206" s="148"/>
      <c r="V206" s="47"/>
    </row>
    <row r="207" spans="1:22">
      <c r="A207" s="134"/>
      <c r="B207" s="135"/>
      <c r="C207" s="136"/>
      <c r="D207" s="131"/>
      <c r="E207" s="131"/>
      <c r="F207" s="137"/>
      <c r="G207" s="131"/>
      <c r="H207" s="131"/>
      <c r="I207" s="131"/>
      <c r="J207" s="131"/>
      <c r="K207" s="138"/>
      <c r="L207" s="139"/>
      <c r="M207" s="130"/>
      <c r="N207" s="130"/>
      <c r="O207" s="131"/>
      <c r="P207" s="132"/>
      <c r="Q207" s="131"/>
      <c r="R207" s="131"/>
      <c r="S207" s="131"/>
      <c r="T207" s="131"/>
      <c r="U207" s="131"/>
      <c r="V207" s="47"/>
    </row>
    <row r="208" spans="1:22">
      <c r="A208" s="134"/>
      <c r="B208" s="135"/>
      <c r="C208" s="136"/>
      <c r="D208" s="131"/>
      <c r="E208" s="131"/>
      <c r="F208" s="137"/>
      <c r="G208" s="131"/>
      <c r="H208" s="131"/>
      <c r="I208" s="131"/>
      <c r="J208" s="131"/>
      <c r="K208" s="138"/>
      <c r="L208" s="139"/>
      <c r="M208" s="130"/>
      <c r="N208" s="130"/>
      <c r="O208" s="131"/>
      <c r="P208" s="132"/>
      <c r="Q208" s="131"/>
      <c r="R208" s="131"/>
      <c r="S208" s="131"/>
      <c r="T208" s="131"/>
      <c r="U208" s="131"/>
      <c r="V208" s="47"/>
    </row>
    <row r="209" spans="1:22">
      <c r="A209" s="140"/>
      <c r="B209" s="135"/>
      <c r="C209" s="136"/>
      <c r="D209" s="130"/>
      <c r="E209" s="130"/>
      <c r="F209" s="137"/>
      <c r="G209" s="130"/>
      <c r="H209" s="130"/>
      <c r="I209" s="130"/>
      <c r="J209" s="130"/>
      <c r="K209" s="141"/>
      <c r="L209" s="139"/>
      <c r="M209" s="130"/>
      <c r="N209" s="130"/>
      <c r="O209" s="130"/>
      <c r="P209" s="137"/>
      <c r="Q209" s="130"/>
      <c r="R209" s="130"/>
      <c r="S209" s="130"/>
      <c r="T209" s="130"/>
      <c r="U209" s="141"/>
      <c r="V209" s="47"/>
    </row>
    <row r="210" spans="1:22">
      <c r="A210" s="134"/>
      <c r="B210" s="135"/>
      <c r="C210" s="136"/>
      <c r="D210" s="131"/>
      <c r="E210" s="131"/>
      <c r="F210" s="137"/>
      <c r="G210" s="131"/>
      <c r="H210" s="131"/>
      <c r="I210" s="131"/>
      <c r="J210" s="131"/>
      <c r="K210" s="138"/>
      <c r="L210" s="139"/>
      <c r="M210" s="130"/>
      <c r="N210" s="130"/>
      <c r="O210" s="131"/>
      <c r="P210" s="132"/>
      <c r="Q210" s="131"/>
      <c r="R210" s="131"/>
      <c r="S210" s="131"/>
      <c r="T210" s="131"/>
      <c r="U210" s="131"/>
      <c r="V210" s="47"/>
    </row>
    <row r="211" spans="1:22">
      <c r="A211" s="134"/>
      <c r="B211" s="135"/>
      <c r="C211" s="136"/>
      <c r="D211" s="131"/>
      <c r="E211" s="131"/>
      <c r="F211" s="137"/>
      <c r="G211" s="131"/>
      <c r="H211" s="131"/>
      <c r="I211" s="131"/>
      <c r="J211" s="131"/>
      <c r="K211" s="138"/>
      <c r="L211" s="139"/>
      <c r="M211" s="130"/>
      <c r="N211" s="130"/>
      <c r="O211" s="131"/>
      <c r="P211" s="132"/>
      <c r="Q211" s="131"/>
      <c r="R211" s="131"/>
      <c r="S211" s="131"/>
      <c r="T211" s="131"/>
      <c r="U211" s="131"/>
      <c r="V211" s="47"/>
    </row>
    <row r="212" spans="1:22">
      <c r="A212" s="134"/>
      <c r="B212" s="135"/>
      <c r="C212" s="136"/>
      <c r="D212" s="131"/>
      <c r="E212" s="131"/>
      <c r="F212" s="137"/>
      <c r="G212" s="131"/>
      <c r="H212" s="131"/>
      <c r="I212" s="131"/>
      <c r="J212" s="131"/>
      <c r="K212" s="138"/>
      <c r="L212" s="139"/>
      <c r="M212" s="130"/>
      <c r="N212" s="130"/>
      <c r="O212" s="131"/>
      <c r="P212" s="132"/>
      <c r="Q212" s="131"/>
      <c r="R212" s="131"/>
      <c r="S212" s="131"/>
      <c r="T212" s="131"/>
      <c r="U212" s="131"/>
      <c r="V212" s="47"/>
    </row>
    <row r="213" spans="1:22">
      <c r="A213" s="134"/>
      <c r="B213" s="135"/>
      <c r="C213" s="136"/>
      <c r="D213" s="131"/>
      <c r="E213" s="131"/>
      <c r="F213" s="137"/>
      <c r="G213" s="131"/>
      <c r="H213" s="131"/>
      <c r="I213" s="131"/>
      <c r="J213" s="131"/>
      <c r="K213" s="138"/>
      <c r="L213" s="139"/>
      <c r="M213" s="130"/>
      <c r="N213" s="130"/>
      <c r="O213" s="131"/>
      <c r="P213" s="132"/>
      <c r="Q213" s="131"/>
      <c r="R213" s="131"/>
      <c r="S213" s="131"/>
      <c r="T213" s="131"/>
      <c r="U213" s="131"/>
      <c r="V213" s="47"/>
    </row>
    <row r="214" spans="1:22">
      <c r="A214" s="140"/>
      <c r="B214" s="135"/>
      <c r="C214" s="136"/>
      <c r="D214" s="130"/>
      <c r="E214" s="130"/>
      <c r="F214" s="137"/>
      <c r="G214" s="130"/>
      <c r="H214" s="130"/>
      <c r="I214" s="130"/>
      <c r="J214" s="130"/>
      <c r="K214" s="141"/>
      <c r="L214" s="139"/>
      <c r="M214" s="130"/>
      <c r="N214" s="130"/>
      <c r="O214" s="130"/>
      <c r="P214" s="137"/>
      <c r="Q214" s="130"/>
      <c r="R214" s="130"/>
      <c r="S214" s="130"/>
      <c r="T214" s="130"/>
      <c r="U214" s="130"/>
      <c r="V214" s="47"/>
    </row>
    <row r="215" spans="1:22">
      <c r="A215" s="134"/>
      <c r="B215" s="135"/>
      <c r="C215" s="136"/>
      <c r="D215" s="131"/>
      <c r="E215" s="131"/>
      <c r="F215" s="137"/>
      <c r="G215" s="131"/>
      <c r="H215" s="131"/>
      <c r="I215" s="131"/>
      <c r="J215" s="131"/>
      <c r="K215" s="138"/>
      <c r="L215" s="139"/>
      <c r="M215" s="130"/>
      <c r="N215" s="130"/>
      <c r="O215" s="131"/>
      <c r="P215" s="132"/>
      <c r="Q215" s="131"/>
      <c r="R215" s="131"/>
      <c r="S215" s="131"/>
      <c r="T215" s="131"/>
      <c r="U215" s="131"/>
      <c r="V215" s="47"/>
    </row>
    <row r="216" spans="1:22">
      <c r="A216" s="134"/>
      <c r="B216" s="135"/>
      <c r="C216" s="136"/>
      <c r="D216" s="131"/>
      <c r="E216" s="131"/>
      <c r="F216" s="137"/>
      <c r="G216" s="131"/>
      <c r="H216" s="131"/>
      <c r="I216" s="131"/>
      <c r="J216" s="131"/>
      <c r="K216" s="138"/>
      <c r="L216" s="139"/>
      <c r="M216" s="130"/>
      <c r="N216" s="130"/>
      <c r="O216" s="131"/>
      <c r="P216" s="132"/>
      <c r="Q216" s="131"/>
      <c r="R216" s="131"/>
      <c r="S216" s="131"/>
      <c r="T216" s="131"/>
      <c r="U216" s="131"/>
      <c r="V216" s="47"/>
    </row>
    <row r="217" spans="1:22">
      <c r="A217" s="134"/>
      <c r="B217" s="135"/>
      <c r="C217" s="136"/>
      <c r="D217" s="131"/>
      <c r="E217" s="131"/>
      <c r="F217" s="137"/>
      <c r="G217" s="131"/>
      <c r="H217" s="131"/>
      <c r="I217" s="131"/>
      <c r="J217" s="131"/>
      <c r="K217" s="138"/>
      <c r="L217" s="139"/>
      <c r="M217" s="130"/>
      <c r="N217" s="130"/>
      <c r="O217" s="131"/>
      <c r="P217" s="132"/>
      <c r="Q217" s="131"/>
      <c r="R217" s="131"/>
      <c r="S217" s="131"/>
      <c r="T217" s="131"/>
      <c r="U217" s="131"/>
      <c r="V217" s="47"/>
    </row>
    <row r="218" spans="1:22">
      <c r="A218" s="134"/>
      <c r="B218" s="135"/>
      <c r="C218" s="136"/>
      <c r="D218" s="131"/>
      <c r="E218" s="131"/>
      <c r="F218" s="137"/>
      <c r="G218" s="131"/>
      <c r="H218" s="131"/>
      <c r="I218" s="131"/>
      <c r="J218" s="131"/>
      <c r="K218" s="138"/>
      <c r="L218" s="139"/>
      <c r="M218" s="130"/>
      <c r="N218" s="130"/>
      <c r="O218" s="131"/>
      <c r="P218" s="132"/>
      <c r="Q218" s="131"/>
      <c r="R218" s="131"/>
      <c r="S218" s="131"/>
      <c r="T218" s="131"/>
      <c r="U218" s="131"/>
      <c r="V218" s="47"/>
    </row>
    <row r="219" spans="1:22">
      <c r="A219" s="134"/>
      <c r="B219" s="135"/>
      <c r="C219" s="136"/>
      <c r="D219" s="131"/>
      <c r="E219" s="131"/>
      <c r="F219" s="137"/>
      <c r="G219" s="131"/>
      <c r="H219" s="131"/>
      <c r="I219" s="131"/>
      <c r="J219" s="131"/>
      <c r="K219" s="138"/>
      <c r="L219" s="139"/>
      <c r="M219" s="130"/>
      <c r="N219" s="130"/>
      <c r="O219" s="131"/>
      <c r="P219" s="132"/>
      <c r="Q219" s="131"/>
      <c r="R219" s="131"/>
      <c r="S219" s="131"/>
      <c r="T219" s="131"/>
      <c r="U219" s="131"/>
      <c r="V219" s="47"/>
    </row>
    <row r="220" spans="1:22">
      <c r="A220" s="134"/>
      <c r="B220" s="135"/>
      <c r="C220" s="136"/>
      <c r="D220" s="131"/>
      <c r="E220" s="131"/>
      <c r="F220" s="137"/>
      <c r="G220" s="131"/>
      <c r="H220" s="131"/>
      <c r="I220" s="131"/>
      <c r="J220" s="131"/>
      <c r="K220" s="138"/>
      <c r="L220" s="139"/>
      <c r="M220" s="130"/>
      <c r="N220" s="130"/>
      <c r="O220" s="131"/>
      <c r="P220" s="132"/>
      <c r="Q220" s="131"/>
      <c r="R220" s="131"/>
      <c r="S220" s="131"/>
      <c r="T220" s="131"/>
      <c r="U220" s="131"/>
      <c r="V220" s="47"/>
    </row>
    <row r="221" spans="1:22">
      <c r="A221" s="134"/>
      <c r="B221" s="135"/>
      <c r="C221" s="136"/>
      <c r="D221" s="131"/>
      <c r="E221" s="131"/>
      <c r="F221" s="137"/>
      <c r="G221" s="131"/>
      <c r="H221" s="131"/>
      <c r="I221" s="131"/>
      <c r="J221" s="131"/>
      <c r="K221" s="138"/>
      <c r="L221" s="139"/>
      <c r="M221" s="130"/>
      <c r="N221" s="130"/>
      <c r="O221" s="131"/>
      <c r="P221" s="132"/>
      <c r="Q221" s="131"/>
      <c r="R221" s="131"/>
      <c r="S221" s="131"/>
      <c r="T221" s="131"/>
      <c r="U221" s="131"/>
      <c r="V221" s="47"/>
    </row>
    <row r="222" spans="1:22">
      <c r="A222" s="134"/>
      <c r="B222" s="135"/>
      <c r="C222" s="136"/>
      <c r="D222" s="131"/>
      <c r="E222" s="131"/>
      <c r="F222" s="137"/>
      <c r="G222" s="131"/>
      <c r="H222" s="131"/>
      <c r="I222" s="131"/>
      <c r="J222" s="131"/>
      <c r="K222" s="138"/>
      <c r="L222" s="139"/>
      <c r="M222" s="130"/>
      <c r="N222" s="130"/>
      <c r="O222" s="131"/>
      <c r="P222" s="132"/>
      <c r="Q222" s="131"/>
      <c r="R222" s="131"/>
      <c r="S222" s="131"/>
      <c r="T222" s="131"/>
      <c r="U222" s="131"/>
      <c r="V222" s="47"/>
    </row>
    <row r="223" spans="1:22">
      <c r="A223" s="134"/>
      <c r="B223" s="135"/>
      <c r="C223" s="136"/>
      <c r="D223" s="131"/>
      <c r="E223" s="131"/>
      <c r="F223" s="137"/>
      <c r="G223" s="131"/>
      <c r="H223" s="131"/>
      <c r="I223" s="131"/>
      <c r="J223" s="131"/>
      <c r="K223" s="138"/>
      <c r="L223" s="139"/>
      <c r="M223" s="130"/>
      <c r="N223" s="130"/>
      <c r="O223" s="131"/>
      <c r="P223" s="132"/>
      <c r="Q223" s="131"/>
      <c r="R223" s="131"/>
      <c r="S223" s="131"/>
      <c r="T223" s="131"/>
      <c r="U223" s="131"/>
      <c r="V223" s="47"/>
    </row>
    <row r="224" spans="1:22">
      <c r="A224" s="134"/>
      <c r="B224" s="135"/>
      <c r="C224" s="136"/>
      <c r="D224" s="131"/>
      <c r="E224" s="131"/>
      <c r="F224" s="137"/>
      <c r="G224" s="131"/>
      <c r="H224" s="131"/>
      <c r="I224" s="131"/>
      <c r="J224" s="131"/>
      <c r="K224" s="138"/>
      <c r="L224" s="139"/>
      <c r="M224" s="130"/>
      <c r="N224" s="130"/>
      <c r="O224" s="131"/>
      <c r="P224" s="132"/>
      <c r="Q224" s="131"/>
      <c r="R224" s="131"/>
      <c r="S224" s="131"/>
      <c r="T224" s="131"/>
      <c r="U224" s="131"/>
      <c r="V224" s="47"/>
    </row>
    <row r="225" spans="1:22">
      <c r="A225" s="134"/>
      <c r="B225" s="135"/>
      <c r="C225" s="136"/>
      <c r="D225" s="131"/>
      <c r="E225" s="131"/>
      <c r="F225" s="137"/>
      <c r="G225" s="131"/>
      <c r="H225" s="131"/>
      <c r="I225" s="131"/>
      <c r="J225" s="131"/>
      <c r="K225" s="138"/>
      <c r="L225" s="139"/>
      <c r="M225" s="130"/>
      <c r="N225" s="130"/>
      <c r="O225" s="131"/>
      <c r="P225" s="132"/>
      <c r="Q225" s="131"/>
      <c r="R225" s="131"/>
      <c r="S225" s="131"/>
      <c r="T225" s="131"/>
      <c r="U225" s="131"/>
      <c r="V225" s="47"/>
    </row>
    <row r="226" spans="1:22">
      <c r="A226" s="134"/>
      <c r="B226" s="135"/>
      <c r="C226" s="136"/>
      <c r="D226" s="131"/>
      <c r="E226" s="131"/>
      <c r="F226" s="137"/>
      <c r="G226" s="131"/>
      <c r="H226" s="131"/>
      <c r="I226" s="131"/>
      <c r="J226" s="131"/>
      <c r="K226" s="138"/>
      <c r="L226" s="139"/>
      <c r="M226" s="130"/>
      <c r="N226" s="130"/>
      <c r="O226" s="131"/>
      <c r="P226" s="132"/>
      <c r="Q226" s="131"/>
      <c r="R226" s="131"/>
      <c r="S226" s="131"/>
      <c r="T226" s="131"/>
      <c r="U226" s="131"/>
      <c r="V226" s="47"/>
    </row>
    <row r="227" spans="1:22">
      <c r="A227" s="140"/>
      <c r="B227" s="135"/>
      <c r="C227" s="136"/>
      <c r="D227" s="130"/>
      <c r="E227" s="130"/>
      <c r="F227" s="137"/>
      <c r="G227" s="130"/>
      <c r="H227" s="130"/>
      <c r="I227" s="130"/>
      <c r="J227" s="131"/>
      <c r="K227" s="141"/>
      <c r="L227" s="139"/>
      <c r="M227" s="130"/>
      <c r="N227" s="130"/>
      <c r="O227" s="130"/>
      <c r="P227" s="137"/>
      <c r="Q227" s="130"/>
      <c r="R227" s="116"/>
      <c r="S227" s="130"/>
      <c r="T227" s="130"/>
      <c r="U227" s="130"/>
      <c r="V227" s="47"/>
    </row>
    <row r="228" spans="1:22">
      <c r="A228" s="134"/>
      <c r="B228" s="135"/>
      <c r="C228" s="136"/>
      <c r="D228" s="131"/>
      <c r="E228" s="131"/>
      <c r="F228" s="137"/>
      <c r="G228" s="131"/>
      <c r="H228" s="131"/>
      <c r="I228" s="131"/>
      <c r="J228" s="131"/>
      <c r="K228" s="138"/>
      <c r="L228" s="139"/>
      <c r="M228" s="130"/>
      <c r="N228" s="130"/>
      <c r="O228" s="131"/>
      <c r="P228" s="132"/>
      <c r="Q228" s="131"/>
      <c r="R228" s="117"/>
      <c r="S228" s="131"/>
      <c r="T228" s="131"/>
      <c r="U228" s="131"/>
      <c r="V228" s="47"/>
    </row>
    <row r="229" spans="1:22">
      <c r="A229" s="134"/>
      <c r="B229" s="135"/>
      <c r="C229" s="136"/>
      <c r="D229" s="131"/>
      <c r="E229" s="131"/>
      <c r="F229" s="137"/>
      <c r="G229" s="131"/>
      <c r="H229" s="131"/>
      <c r="I229" s="130"/>
      <c r="J229" s="131"/>
      <c r="K229" s="138"/>
      <c r="L229" s="139"/>
      <c r="M229" s="130"/>
      <c r="N229" s="130"/>
      <c r="O229" s="130"/>
      <c r="P229" s="137"/>
      <c r="Q229" s="130"/>
      <c r="R229" s="117"/>
      <c r="S229" s="130"/>
      <c r="T229" s="131"/>
      <c r="U229" s="131"/>
      <c r="V229" s="47"/>
    </row>
    <row r="230" spans="1:22">
      <c r="A230" s="134"/>
      <c r="B230" s="135"/>
      <c r="C230" s="136"/>
      <c r="D230" s="131"/>
      <c r="E230" s="131"/>
      <c r="F230" s="137"/>
      <c r="G230" s="131"/>
      <c r="H230" s="131"/>
      <c r="I230" s="131"/>
      <c r="J230" s="131"/>
      <c r="K230" s="138"/>
      <c r="L230" s="139"/>
      <c r="M230" s="130"/>
      <c r="N230" s="130"/>
      <c r="O230" s="131"/>
      <c r="P230" s="132"/>
      <c r="Q230" s="131"/>
      <c r="R230" s="117"/>
      <c r="S230" s="131"/>
      <c r="T230" s="131"/>
      <c r="U230" s="131"/>
      <c r="V230" s="47"/>
    </row>
    <row r="231" spans="1:22">
      <c r="A231" s="134"/>
      <c r="B231" s="135"/>
      <c r="C231" s="136"/>
      <c r="D231" s="131"/>
      <c r="E231" s="131"/>
      <c r="F231" s="137"/>
      <c r="G231" s="131"/>
      <c r="H231" s="131"/>
      <c r="I231" s="131"/>
      <c r="J231" s="131"/>
      <c r="K231" s="138"/>
      <c r="L231" s="139"/>
      <c r="M231" s="130"/>
      <c r="N231" s="130"/>
      <c r="O231" s="131"/>
      <c r="P231" s="132"/>
      <c r="Q231" s="131"/>
      <c r="R231" s="117"/>
      <c r="S231" s="131"/>
      <c r="T231" s="131"/>
      <c r="U231" s="131"/>
      <c r="V231" s="47"/>
    </row>
    <row r="232" spans="1:22">
      <c r="A232" s="134"/>
      <c r="B232" s="135"/>
      <c r="C232" s="136"/>
      <c r="D232" s="131"/>
      <c r="E232" s="131"/>
      <c r="F232" s="137"/>
      <c r="G232" s="131"/>
      <c r="H232" s="131"/>
      <c r="I232" s="131"/>
      <c r="J232" s="131"/>
      <c r="K232" s="138"/>
      <c r="L232" s="139"/>
      <c r="M232" s="130"/>
      <c r="N232" s="130"/>
      <c r="O232" s="131"/>
      <c r="P232" s="132"/>
      <c r="Q232" s="131"/>
      <c r="R232" s="117"/>
      <c r="S232" s="131"/>
      <c r="T232" s="131"/>
      <c r="U232" s="131"/>
      <c r="V232" s="47"/>
    </row>
    <row r="233" spans="1:22">
      <c r="A233" s="142"/>
      <c r="B233" s="135"/>
      <c r="C233" s="136"/>
      <c r="D233" s="131"/>
      <c r="E233" s="131"/>
      <c r="F233" s="137"/>
      <c r="G233" s="131"/>
      <c r="H233" s="131"/>
      <c r="I233" s="131"/>
      <c r="J233" s="131"/>
      <c r="K233" s="138"/>
      <c r="L233" s="139"/>
      <c r="M233" s="130"/>
      <c r="N233" s="130"/>
      <c r="O233" s="130"/>
      <c r="P233" s="137"/>
      <c r="Q233" s="130"/>
      <c r="R233" s="117"/>
      <c r="S233" s="130"/>
      <c r="T233" s="131"/>
      <c r="U233" s="131"/>
      <c r="V233" s="47"/>
    </row>
    <row r="234" spans="1:22">
      <c r="A234" s="143"/>
      <c r="B234" s="135"/>
      <c r="C234" s="136"/>
      <c r="D234" s="148"/>
      <c r="E234" s="148"/>
      <c r="F234" s="137"/>
      <c r="G234" s="148"/>
      <c r="H234" s="148"/>
      <c r="I234" s="148"/>
      <c r="J234" s="148"/>
      <c r="K234" s="146"/>
      <c r="L234" s="139"/>
      <c r="M234" s="130"/>
      <c r="N234" s="150"/>
      <c r="O234" s="144"/>
      <c r="P234" s="151"/>
      <c r="Q234" s="144"/>
      <c r="R234" s="144"/>
      <c r="S234" s="144"/>
      <c r="T234" s="144"/>
      <c r="U234" s="144"/>
      <c r="V234" s="47"/>
    </row>
    <row r="235" spans="1:22">
      <c r="A235" s="134"/>
      <c r="B235" s="135"/>
      <c r="C235" s="136"/>
      <c r="D235" s="131"/>
      <c r="E235" s="131"/>
      <c r="F235" s="137"/>
      <c r="G235" s="131"/>
      <c r="H235" s="131"/>
      <c r="I235" s="131"/>
      <c r="J235" s="131"/>
      <c r="K235" s="138"/>
      <c r="L235" s="139"/>
      <c r="M235" s="130"/>
      <c r="N235" s="130"/>
      <c r="O235" s="131"/>
      <c r="P235" s="132"/>
      <c r="Q235" s="131"/>
      <c r="R235" s="117"/>
      <c r="S235" s="131"/>
      <c r="T235" s="131"/>
      <c r="U235" s="131"/>
      <c r="V235" s="47"/>
    </row>
    <row r="236" spans="1:22">
      <c r="A236" s="134"/>
      <c r="B236" s="135"/>
      <c r="C236" s="136"/>
      <c r="D236" s="131"/>
      <c r="E236" s="131"/>
      <c r="F236" s="137"/>
      <c r="G236" s="131"/>
      <c r="H236" s="131"/>
      <c r="I236" s="131"/>
      <c r="J236" s="131"/>
      <c r="K236" s="138"/>
      <c r="L236" s="139"/>
      <c r="M236" s="130"/>
      <c r="N236" s="130"/>
      <c r="O236" s="131"/>
      <c r="P236" s="132"/>
      <c r="Q236" s="131"/>
      <c r="R236" s="117"/>
      <c r="S236" s="131"/>
      <c r="T236" s="131"/>
      <c r="U236" s="131"/>
      <c r="V236" s="47"/>
    </row>
    <row r="237" spans="1:22">
      <c r="A237" s="140"/>
      <c r="B237" s="135"/>
      <c r="C237" s="136"/>
      <c r="D237" s="130"/>
      <c r="E237" s="130"/>
      <c r="F237" s="137"/>
      <c r="G237" s="130"/>
      <c r="H237" s="130"/>
      <c r="I237" s="130"/>
      <c r="J237" s="130"/>
      <c r="K237" s="141"/>
      <c r="L237" s="139"/>
      <c r="M237" s="130"/>
      <c r="N237" s="130"/>
      <c r="O237" s="130"/>
      <c r="P237" s="137"/>
      <c r="Q237" s="130"/>
      <c r="R237" s="116"/>
      <c r="S237" s="130"/>
      <c r="T237" s="130"/>
      <c r="U237" s="141"/>
      <c r="V237" s="47"/>
    </row>
    <row r="238" spans="1:22">
      <c r="A238" s="134"/>
      <c r="B238" s="135"/>
      <c r="C238" s="136"/>
      <c r="D238" s="131"/>
      <c r="E238" s="131"/>
      <c r="F238" s="137"/>
      <c r="G238" s="131"/>
      <c r="H238" s="131"/>
      <c r="I238" s="131"/>
      <c r="J238" s="131"/>
      <c r="K238" s="138"/>
      <c r="L238" s="139"/>
      <c r="M238" s="130"/>
      <c r="N238" s="130"/>
      <c r="O238" s="131"/>
      <c r="P238" s="132"/>
      <c r="Q238" s="131"/>
      <c r="R238" s="117"/>
      <c r="S238" s="131"/>
      <c r="T238" s="131"/>
      <c r="U238" s="131"/>
      <c r="V238" s="47"/>
    </row>
    <row r="239" spans="1:22">
      <c r="A239" s="134"/>
      <c r="B239" s="135"/>
      <c r="C239" s="136"/>
      <c r="D239" s="131"/>
      <c r="E239" s="131"/>
      <c r="F239" s="137"/>
      <c r="G239" s="131"/>
      <c r="H239" s="131"/>
      <c r="I239" s="131"/>
      <c r="J239" s="131"/>
      <c r="K239" s="138"/>
      <c r="L239" s="139"/>
      <c r="M239" s="130"/>
      <c r="N239" s="130"/>
      <c r="O239" s="131"/>
      <c r="P239" s="132"/>
      <c r="Q239" s="131"/>
      <c r="R239" s="117"/>
      <c r="S239" s="131"/>
      <c r="T239" s="131"/>
      <c r="U239" s="131"/>
      <c r="V239" s="47"/>
    </row>
    <row r="240" spans="1:22">
      <c r="A240" s="134"/>
      <c r="B240" s="135"/>
      <c r="C240" s="136"/>
      <c r="D240" s="131"/>
      <c r="E240" s="131"/>
      <c r="F240" s="137"/>
      <c r="G240" s="131"/>
      <c r="H240" s="131"/>
      <c r="I240" s="131"/>
      <c r="J240" s="131"/>
      <c r="K240" s="138"/>
      <c r="L240" s="139"/>
      <c r="M240" s="130"/>
      <c r="N240" s="130"/>
      <c r="O240" s="131"/>
      <c r="P240" s="132"/>
      <c r="Q240" s="131"/>
      <c r="R240" s="117"/>
      <c r="S240" s="131"/>
      <c r="T240" s="131"/>
      <c r="U240" s="131"/>
      <c r="V240" s="47"/>
    </row>
    <row r="241" spans="1:22">
      <c r="A241" s="134"/>
      <c r="B241" s="135"/>
      <c r="C241" s="136"/>
      <c r="D241" s="131"/>
      <c r="E241" s="131"/>
      <c r="F241" s="137"/>
      <c r="G241" s="131"/>
      <c r="H241" s="131"/>
      <c r="I241" s="131"/>
      <c r="J241" s="131"/>
      <c r="K241" s="138"/>
      <c r="L241" s="139"/>
      <c r="M241" s="130"/>
      <c r="N241" s="130"/>
      <c r="O241" s="131"/>
      <c r="P241" s="132"/>
      <c r="Q241" s="131"/>
      <c r="R241" s="117"/>
      <c r="S241" s="131"/>
      <c r="T241" s="131"/>
      <c r="U241" s="131"/>
      <c r="V241" s="47"/>
    </row>
    <row r="242" spans="1:22">
      <c r="A242" s="140"/>
      <c r="B242" s="135"/>
      <c r="C242" s="136"/>
      <c r="D242" s="130"/>
      <c r="E242" s="130"/>
      <c r="F242" s="137"/>
      <c r="G242" s="130"/>
      <c r="H242" s="130"/>
      <c r="I242" s="130"/>
      <c r="J242" s="130"/>
      <c r="K242" s="141"/>
      <c r="L242" s="139"/>
      <c r="M242" s="130"/>
      <c r="N242" s="130"/>
      <c r="O242" s="130"/>
      <c r="P242" s="137"/>
      <c r="Q242" s="130"/>
      <c r="R242" s="116"/>
      <c r="S242" s="130"/>
      <c r="T242" s="130"/>
      <c r="U242" s="130"/>
      <c r="V242" s="47"/>
    </row>
    <row r="243" spans="1:22">
      <c r="A243" s="134"/>
      <c r="B243" s="135"/>
      <c r="C243" s="136"/>
      <c r="D243" s="131"/>
      <c r="E243" s="131"/>
      <c r="F243" s="137"/>
      <c r="G243" s="131"/>
      <c r="H243" s="131"/>
      <c r="I243" s="131"/>
      <c r="J243" s="131"/>
      <c r="K243" s="138"/>
      <c r="L243" s="139"/>
      <c r="M243" s="130"/>
      <c r="N243" s="130"/>
      <c r="O243" s="131"/>
      <c r="P243" s="132"/>
      <c r="Q243" s="131"/>
      <c r="R243" s="117"/>
      <c r="S243" s="131"/>
      <c r="T243" s="131"/>
      <c r="U243" s="131"/>
      <c r="V243" s="47"/>
    </row>
    <row r="244" spans="1:22">
      <c r="A244" s="134"/>
      <c r="B244" s="135"/>
      <c r="C244" s="136"/>
      <c r="D244" s="131"/>
      <c r="E244" s="131"/>
      <c r="F244" s="137"/>
      <c r="G244" s="131"/>
      <c r="H244" s="131"/>
      <c r="I244" s="131"/>
      <c r="J244" s="131"/>
      <c r="K244" s="138"/>
      <c r="L244" s="139"/>
      <c r="M244" s="130"/>
      <c r="N244" s="130"/>
      <c r="O244" s="131"/>
      <c r="P244" s="132"/>
      <c r="Q244" s="131"/>
      <c r="R244" s="117"/>
      <c r="S244" s="131"/>
      <c r="T244" s="131"/>
      <c r="U244" s="131"/>
      <c r="V244" s="47"/>
    </row>
    <row r="245" spans="1:22">
      <c r="A245" s="134"/>
      <c r="B245" s="135"/>
      <c r="C245" s="136"/>
      <c r="D245" s="131"/>
      <c r="E245" s="131"/>
      <c r="F245" s="137"/>
      <c r="G245" s="131"/>
      <c r="H245" s="131"/>
      <c r="I245" s="131"/>
      <c r="J245" s="131"/>
      <c r="K245" s="138"/>
      <c r="L245" s="139"/>
      <c r="M245" s="130"/>
      <c r="N245" s="130"/>
      <c r="O245" s="131"/>
      <c r="P245" s="132"/>
      <c r="Q245" s="131"/>
      <c r="R245" s="117"/>
      <c r="S245" s="131"/>
      <c r="T245" s="131"/>
      <c r="U245" s="131"/>
      <c r="V245" s="47"/>
    </row>
    <row r="246" spans="1:22">
      <c r="A246" s="134"/>
      <c r="B246" s="135"/>
      <c r="C246" s="136"/>
      <c r="D246" s="131"/>
      <c r="E246" s="131"/>
      <c r="F246" s="137"/>
      <c r="G246" s="131"/>
      <c r="H246" s="131"/>
      <c r="I246" s="131"/>
      <c r="J246" s="131"/>
      <c r="K246" s="138"/>
      <c r="L246" s="139"/>
      <c r="M246" s="130"/>
      <c r="N246" s="130"/>
      <c r="O246" s="131"/>
      <c r="P246" s="132"/>
      <c r="Q246" s="131"/>
      <c r="R246" s="117"/>
      <c r="S246" s="131"/>
      <c r="T246" s="131"/>
      <c r="U246" s="131"/>
      <c r="V246" s="47"/>
    </row>
    <row r="247" spans="1:22">
      <c r="A247" s="134"/>
      <c r="B247" s="135"/>
      <c r="C247" s="136"/>
      <c r="D247" s="131"/>
      <c r="E247" s="131"/>
      <c r="F247" s="137"/>
      <c r="G247" s="131"/>
      <c r="H247" s="131"/>
      <c r="I247" s="131"/>
      <c r="J247" s="131"/>
      <c r="K247" s="138"/>
      <c r="L247" s="139"/>
      <c r="M247" s="130"/>
      <c r="N247" s="130"/>
      <c r="O247" s="131"/>
      <c r="P247" s="132"/>
      <c r="Q247" s="131"/>
      <c r="R247" s="117"/>
      <c r="S247" s="131"/>
      <c r="T247" s="131"/>
      <c r="U247" s="131"/>
      <c r="V247" s="47"/>
    </row>
    <row r="248" spans="1:22">
      <c r="A248" s="134"/>
      <c r="B248" s="135"/>
      <c r="C248" s="136"/>
      <c r="D248" s="131"/>
      <c r="E248" s="131"/>
      <c r="F248" s="137"/>
      <c r="G248" s="131"/>
      <c r="H248" s="131"/>
      <c r="I248" s="131"/>
      <c r="J248" s="131"/>
      <c r="K248" s="138"/>
      <c r="L248" s="139"/>
      <c r="M248" s="130"/>
      <c r="N248" s="130"/>
      <c r="O248" s="131"/>
      <c r="P248" s="132"/>
      <c r="Q248" s="131"/>
      <c r="R248" s="117"/>
      <c r="S248" s="131"/>
      <c r="T248" s="131"/>
      <c r="U248" s="131"/>
      <c r="V248" s="47"/>
    </row>
    <row r="249" spans="1:22">
      <c r="A249" s="134"/>
      <c r="B249" s="135"/>
      <c r="C249" s="136"/>
      <c r="D249" s="131"/>
      <c r="E249" s="131"/>
      <c r="F249" s="137"/>
      <c r="G249" s="131"/>
      <c r="H249" s="131"/>
      <c r="I249" s="131"/>
      <c r="J249" s="131"/>
      <c r="K249" s="138"/>
      <c r="L249" s="139"/>
      <c r="M249" s="130"/>
      <c r="N249" s="130"/>
      <c r="O249" s="131"/>
      <c r="P249" s="132"/>
      <c r="Q249" s="131"/>
      <c r="R249" s="117"/>
      <c r="S249" s="131"/>
      <c r="T249" s="131"/>
      <c r="U249" s="131"/>
      <c r="V249" s="47"/>
    </row>
    <row r="250" spans="1:22">
      <c r="A250" s="134"/>
      <c r="B250" s="135"/>
      <c r="C250" s="136"/>
      <c r="D250" s="131"/>
      <c r="E250" s="131"/>
      <c r="F250" s="137"/>
      <c r="G250" s="131"/>
      <c r="H250" s="131"/>
      <c r="I250" s="131"/>
      <c r="J250" s="131"/>
      <c r="K250" s="138"/>
      <c r="L250" s="139"/>
      <c r="M250" s="130"/>
      <c r="N250" s="130"/>
      <c r="O250" s="131"/>
      <c r="P250" s="132"/>
      <c r="Q250" s="131"/>
      <c r="R250" s="117"/>
      <c r="S250" s="131"/>
      <c r="T250" s="131"/>
      <c r="U250" s="131"/>
      <c r="V250" s="47"/>
    </row>
    <row r="251" spans="1:22">
      <c r="A251" s="134"/>
      <c r="B251" s="135"/>
      <c r="C251" s="136"/>
      <c r="D251" s="131"/>
      <c r="E251" s="131"/>
      <c r="F251" s="137"/>
      <c r="G251" s="131"/>
      <c r="H251" s="131"/>
      <c r="I251" s="131"/>
      <c r="J251" s="131"/>
      <c r="K251" s="138"/>
      <c r="L251" s="139"/>
      <c r="M251" s="130"/>
      <c r="N251" s="130"/>
      <c r="O251" s="131"/>
      <c r="P251" s="132"/>
      <c r="Q251" s="131"/>
      <c r="R251" s="117"/>
      <c r="S251" s="131"/>
      <c r="T251" s="131"/>
      <c r="U251" s="131"/>
      <c r="V251" s="47"/>
    </row>
    <row r="252" spans="1:22">
      <c r="A252" s="134"/>
      <c r="B252" s="135"/>
      <c r="C252" s="136"/>
      <c r="D252" s="131"/>
      <c r="E252" s="131"/>
      <c r="F252" s="137"/>
      <c r="G252" s="131"/>
      <c r="H252" s="131"/>
      <c r="I252" s="131"/>
      <c r="J252" s="131"/>
      <c r="K252" s="138"/>
      <c r="L252" s="139"/>
      <c r="M252" s="130"/>
      <c r="N252" s="130"/>
      <c r="O252" s="131"/>
      <c r="P252" s="132"/>
      <c r="Q252" s="131"/>
      <c r="R252" s="117"/>
      <c r="S252" s="131"/>
      <c r="T252" s="131"/>
      <c r="U252" s="131"/>
      <c r="V252" s="47"/>
    </row>
    <row r="253" spans="1:22">
      <c r="A253" s="134"/>
      <c r="B253" s="135"/>
      <c r="C253" s="136"/>
      <c r="D253" s="131"/>
      <c r="E253" s="131"/>
      <c r="F253" s="137"/>
      <c r="G253" s="131"/>
      <c r="H253" s="131"/>
      <c r="I253" s="131"/>
      <c r="J253" s="131"/>
      <c r="K253" s="138"/>
      <c r="L253" s="139"/>
      <c r="M253" s="130"/>
      <c r="N253" s="130"/>
      <c r="O253" s="131"/>
      <c r="P253" s="132"/>
      <c r="Q253" s="131"/>
      <c r="R253" s="117"/>
      <c r="S253" s="131"/>
      <c r="T253" s="131"/>
      <c r="U253" s="131"/>
      <c r="V253" s="47"/>
    </row>
    <row r="254" spans="1:22">
      <c r="A254" s="134"/>
      <c r="B254" s="135"/>
      <c r="C254" s="136"/>
      <c r="D254" s="131"/>
      <c r="E254" s="131"/>
      <c r="F254" s="137"/>
      <c r="G254" s="131"/>
      <c r="H254" s="131"/>
      <c r="I254" s="131"/>
      <c r="J254" s="131"/>
      <c r="K254" s="138"/>
      <c r="L254" s="139"/>
      <c r="M254" s="130"/>
      <c r="N254" s="130"/>
      <c r="O254" s="131"/>
      <c r="P254" s="132"/>
      <c r="Q254" s="131"/>
      <c r="R254" s="117"/>
      <c r="S254" s="131"/>
      <c r="T254" s="131"/>
      <c r="U254" s="131"/>
      <c r="V254" s="47"/>
    </row>
    <row r="255" spans="1:22">
      <c r="A255" s="140"/>
      <c r="B255" s="135"/>
      <c r="C255" s="136"/>
      <c r="D255" s="130"/>
      <c r="E255" s="130"/>
      <c r="F255" s="137"/>
      <c r="G255" s="130"/>
      <c r="H255" s="130"/>
      <c r="I255" s="130"/>
      <c r="J255" s="131"/>
      <c r="K255" s="141"/>
      <c r="L255" s="139"/>
      <c r="M255" s="130"/>
      <c r="N255" s="130"/>
      <c r="O255" s="130"/>
      <c r="P255" s="137"/>
      <c r="Q255" s="130"/>
      <c r="R255" s="116"/>
      <c r="S255" s="130"/>
      <c r="T255" s="130"/>
      <c r="U255" s="130"/>
      <c r="V255" s="47"/>
    </row>
    <row r="256" spans="1:22">
      <c r="A256" s="134"/>
      <c r="B256" s="135"/>
      <c r="C256" s="136"/>
      <c r="D256" s="131"/>
      <c r="E256" s="131"/>
      <c r="F256" s="137"/>
      <c r="G256" s="131"/>
      <c r="H256" s="131"/>
      <c r="I256" s="131"/>
      <c r="J256" s="131"/>
      <c r="K256" s="138"/>
      <c r="L256" s="139"/>
      <c r="M256" s="130"/>
      <c r="N256" s="130"/>
      <c r="O256" s="131"/>
      <c r="P256" s="132"/>
      <c r="Q256" s="131"/>
      <c r="R256" s="117"/>
      <c r="S256" s="131"/>
      <c r="T256" s="131"/>
      <c r="U256" s="131"/>
      <c r="V256" s="47"/>
    </row>
    <row r="257" spans="1:22">
      <c r="A257" s="134"/>
      <c r="B257" s="135"/>
      <c r="C257" s="136"/>
      <c r="D257" s="131"/>
      <c r="E257" s="131"/>
      <c r="F257" s="137"/>
      <c r="G257" s="131"/>
      <c r="H257" s="131"/>
      <c r="I257" s="130"/>
      <c r="J257" s="131"/>
      <c r="K257" s="138"/>
      <c r="L257" s="139"/>
      <c r="M257" s="130"/>
      <c r="N257" s="130"/>
      <c r="O257" s="130"/>
      <c r="P257" s="137"/>
      <c r="Q257" s="130"/>
      <c r="R257" s="117"/>
      <c r="S257" s="130"/>
      <c r="T257" s="131"/>
      <c r="U257" s="131"/>
      <c r="V257" s="47"/>
    </row>
    <row r="258" spans="1:22">
      <c r="A258" s="134"/>
      <c r="B258" s="135"/>
      <c r="C258" s="136"/>
      <c r="D258" s="131"/>
      <c r="E258" s="131"/>
      <c r="F258" s="137"/>
      <c r="G258" s="131"/>
      <c r="H258" s="131"/>
      <c r="I258" s="131"/>
      <c r="J258" s="131"/>
      <c r="K258" s="138"/>
      <c r="L258" s="139"/>
      <c r="M258" s="130"/>
      <c r="N258" s="130"/>
      <c r="O258" s="131"/>
      <c r="P258" s="132"/>
      <c r="Q258" s="131"/>
      <c r="R258" s="117"/>
      <c r="S258" s="131"/>
      <c r="T258" s="131"/>
      <c r="U258" s="131"/>
      <c r="V258" s="47"/>
    </row>
    <row r="259" spans="1:22">
      <c r="A259" s="134"/>
      <c r="B259" s="135"/>
      <c r="C259" s="136"/>
      <c r="D259" s="131"/>
      <c r="E259" s="131"/>
      <c r="F259" s="137"/>
      <c r="G259" s="131"/>
      <c r="H259" s="131"/>
      <c r="I259" s="131"/>
      <c r="J259" s="131"/>
      <c r="K259" s="138"/>
      <c r="L259" s="139"/>
      <c r="M259" s="130"/>
      <c r="N259" s="130"/>
      <c r="O259" s="131"/>
      <c r="P259" s="132"/>
      <c r="Q259" s="131"/>
      <c r="R259" s="117"/>
      <c r="S259" s="131"/>
      <c r="T259" s="131"/>
      <c r="U259" s="131"/>
      <c r="V259" s="47"/>
    </row>
    <row r="260" spans="1:22">
      <c r="A260" s="134"/>
      <c r="B260" s="135"/>
      <c r="C260" s="136"/>
      <c r="D260" s="131"/>
      <c r="E260" s="131"/>
      <c r="F260" s="137"/>
      <c r="G260" s="131"/>
      <c r="H260" s="131"/>
      <c r="I260" s="131"/>
      <c r="J260" s="131"/>
      <c r="K260" s="138"/>
      <c r="L260" s="139"/>
      <c r="M260" s="130"/>
      <c r="N260" s="130"/>
      <c r="O260" s="131"/>
      <c r="P260" s="132"/>
      <c r="Q260" s="131"/>
      <c r="R260" s="117"/>
      <c r="S260" s="131"/>
      <c r="T260" s="131"/>
      <c r="U260" s="131"/>
      <c r="V260" s="47"/>
    </row>
    <row r="261" spans="1:22">
      <c r="A261" s="142"/>
      <c r="B261" s="135"/>
      <c r="C261" s="136"/>
      <c r="D261" s="131"/>
      <c r="E261" s="131"/>
      <c r="F261" s="137"/>
      <c r="G261" s="131"/>
      <c r="H261" s="131"/>
      <c r="I261" s="131"/>
      <c r="J261" s="131"/>
      <c r="K261" s="138"/>
      <c r="L261" s="139"/>
      <c r="M261" s="130"/>
      <c r="N261" s="130"/>
      <c r="O261" s="130"/>
      <c r="P261" s="137"/>
      <c r="Q261" s="130"/>
      <c r="R261" s="117"/>
      <c r="S261" s="130"/>
      <c r="T261" s="131"/>
      <c r="U261" s="131"/>
      <c r="V261" s="47"/>
    </row>
    <row r="262" spans="1:22">
      <c r="A262" s="143"/>
      <c r="B262" s="135"/>
      <c r="C262" s="136"/>
      <c r="D262" s="148"/>
      <c r="E262" s="148"/>
      <c r="F262" s="137"/>
      <c r="G262" s="148"/>
      <c r="H262" s="148"/>
      <c r="I262" s="148"/>
      <c r="J262" s="148"/>
      <c r="K262" s="146"/>
      <c r="L262" s="139"/>
      <c r="M262" s="130"/>
      <c r="N262" s="150"/>
      <c r="O262" s="144"/>
      <c r="P262" s="151"/>
      <c r="Q262" s="144"/>
      <c r="R262" s="144"/>
      <c r="S262" s="144"/>
      <c r="T262" s="144"/>
      <c r="U262" s="144"/>
      <c r="V262" s="47"/>
    </row>
    <row r="263" spans="1:22">
      <c r="A263" s="134"/>
      <c r="B263" s="135"/>
      <c r="C263" s="136"/>
      <c r="D263" s="131"/>
      <c r="E263" s="131"/>
      <c r="F263" s="137"/>
      <c r="G263" s="131"/>
      <c r="H263" s="131"/>
      <c r="I263" s="131"/>
      <c r="J263" s="131"/>
      <c r="K263" s="138"/>
      <c r="L263" s="139"/>
      <c r="M263" s="130"/>
      <c r="N263" s="130"/>
      <c r="O263" s="131"/>
      <c r="P263" s="132"/>
      <c r="Q263" s="131"/>
      <c r="R263" s="117"/>
      <c r="S263" s="131"/>
      <c r="T263" s="131"/>
      <c r="U263" s="131"/>
      <c r="V263" s="47"/>
    </row>
    <row r="264" spans="1:22">
      <c r="A264" s="134"/>
      <c r="B264" s="135"/>
      <c r="C264" s="136"/>
      <c r="D264" s="131"/>
      <c r="E264" s="131"/>
      <c r="F264" s="137"/>
      <c r="G264" s="131"/>
      <c r="H264" s="131"/>
      <c r="I264" s="131"/>
      <c r="J264" s="131"/>
      <c r="K264" s="138"/>
      <c r="L264" s="139"/>
      <c r="M264" s="130"/>
      <c r="N264" s="130"/>
      <c r="O264" s="131"/>
      <c r="P264" s="132"/>
      <c r="Q264" s="131"/>
      <c r="R264" s="117"/>
      <c r="S264" s="131"/>
      <c r="T264" s="131"/>
      <c r="U264" s="131"/>
      <c r="V264" s="47"/>
    </row>
    <row r="265" spans="1:22">
      <c r="A265" s="140"/>
      <c r="B265" s="135"/>
      <c r="C265" s="136"/>
      <c r="D265" s="130"/>
      <c r="E265" s="130"/>
      <c r="F265" s="137"/>
      <c r="G265" s="130"/>
      <c r="H265" s="130"/>
      <c r="I265" s="130"/>
      <c r="J265" s="130"/>
      <c r="K265" s="141"/>
      <c r="L265" s="139"/>
      <c r="M265" s="130"/>
      <c r="N265" s="130"/>
      <c r="O265" s="130"/>
      <c r="P265" s="137"/>
      <c r="Q265" s="130"/>
      <c r="R265" s="116"/>
      <c r="S265" s="130"/>
      <c r="T265" s="130"/>
      <c r="U265" s="141"/>
      <c r="V265" s="47"/>
    </row>
    <row r="266" spans="1:22">
      <c r="A266" s="134"/>
      <c r="B266" s="135"/>
      <c r="C266" s="136"/>
      <c r="D266" s="131"/>
      <c r="E266" s="131"/>
      <c r="F266" s="137"/>
      <c r="G266" s="131"/>
      <c r="H266" s="131"/>
      <c r="I266" s="131"/>
      <c r="J266" s="131"/>
      <c r="K266" s="138"/>
      <c r="L266" s="139"/>
      <c r="M266" s="130"/>
      <c r="N266" s="130"/>
      <c r="O266" s="131"/>
      <c r="P266" s="132"/>
      <c r="Q266" s="131"/>
      <c r="R266" s="117"/>
      <c r="S266" s="131"/>
      <c r="T266" s="131"/>
      <c r="U266" s="131"/>
      <c r="V266" s="47"/>
    </row>
    <row r="267" spans="1:22">
      <c r="A267" s="134"/>
      <c r="B267" s="135"/>
      <c r="C267" s="136"/>
      <c r="D267" s="131"/>
      <c r="E267" s="131"/>
      <c r="F267" s="137"/>
      <c r="G267" s="131"/>
      <c r="H267" s="131"/>
      <c r="I267" s="131"/>
      <c r="J267" s="131"/>
      <c r="K267" s="138"/>
      <c r="L267" s="139"/>
      <c r="M267" s="130"/>
      <c r="N267" s="130"/>
      <c r="O267" s="131"/>
      <c r="P267" s="132"/>
      <c r="Q267" s="131"/>
      <c r="R267" s="117"/>
      <c r="S267" s="131"/>
      <c r="T267" s="131"/>
      <c r="U267" s="131"/>
      <c r="V267" s="47"/>
    </row>
    <row r="268" spans="1:22">
      <c r="A268" s="134"/>
      <c r="B268" s="135"/>
      <c r="C268" s="136"/>
      <c r="D268" s="131"/>
      <c r="E268" s="131"/>
      <c r="F268" s="137"/>
      <c r="G268" s="131"/>
      <c r="H268" s="131"/>
      <c r="I268" s="131"/>
      <c r="J268" s="131"/>
      <c r="K268" s="138"/>
      <c r="L268" s="139"/>
      <c r="M268" s="130"/>
      <c r="N268" s="130"/>
      <c r="O268" s="131"/>
      <c r="P268" s="132"/>
      <c r="Q268" s="131"/>
      <c r="R268" s="117"/>
      <c r="S268" s="131"/>
      <c r="T268" s="131"/>
      <c r="U268" s="131"/>
      <c r="V268" s="47"/>
    </row>
    <row r="269" spans="1:22">
      <c r="A269" s="134"/>
      <c r="B269" s="135"/>
      <c r="C269" s="136"/>
      <c r="D269" s="131"/>
      <c r="E269" s="131"/>
      <c r="F269" s="137"/>
      <c r="G269" s="131"/>
      <c r="H269" s="131"/>
      <c r="I269" s="131"/>
      <c r="J269" s="131"/>
      <c r="K269" s="138"/>
      <c r="L269" s="139"/>
      <c r="M269" s="130"/>
      <c r="N269" s="130"/>
      <c r="O269" s="131"/>
      <c r="P269" s="132"/>
      <c r="Q269" s="131"/>
      <c r="R269" s="117"/>
      <c r="S269" s="131"/>
      <c r="T269" s="131"/>
      <c r="U269" s="131"/>
      <c r="V269" s="47"/>
    </row>
    <row r="270" spans="1:22">
      <c r="A270" s="140"/>
      <c r="B270" s="135"/>
      <c r="C270" s="136"/>
      <c r="D270" s="130"/>
      <c r="E270" s="130"/>
      <c r="F270" s="137"/>
      <c r="G270" s="130"/>
      <c r="H270" s="130"/>
      <c r="I270" s="130"/>
      <c r="J270" s="130"/>
      <c r="K270" s="141"/>
      <c r="L270" s="139"/>
      <c r="M270" s="130"/>
      <c r="N270" s="130"/>
      <c r="O270" s="130"/>
      <c r="P270" s="137"/>
      <c r="Q270" s="130"/>
      <c r="R270" s="116"/>
      <c r="S270" s="130"/>
      <c r="T270" s="130"/>
      <c r="U270" s="130"/>
      <c r="V270" s="47"/>
    </row>
    <row r="271" spans="1:22">
      <c r="A271" s="134"/>
      <c r="B271" s="135"/>
      <c r="C271" s="136"/>
      <c r="D271" s="131"/>
      <c r="E271" s="131"/>
      <c r="F271" s="137"/>
      <c r="G271" s="131"/>
      <c r="H271" s="131"/>
      <c r="I271" s="131"/>
      <c r="J271" s="131"/>
      <c r="K271" s="138"/>
      <c r="L271" s="139"/>
      <c r="M271" s="130"/>
      <c r="N271" s="130"/>
      <c r="O271" s="131"/>
      <c r="P271" s="132"/>
      <c r="Q271" s="131"/>
      <c r="R271" s="117"/>
      <c r="S271" s="131"/>
      <c r="T271" s="131"/>
      <c r="U271" s="131"/>
      <c r="V271" s="47"/>
    </row>
    <row r="272" spans="1:22">
      <c r="A272" s="134"/>
      <c r="B272" s="135"/>
      <c r="C272" s="136"/>
      <c r="D272" s="131"/>
      <c r="E272" s="131"/>
      <c r="F272" s="137"/>
      <c r="G272" s="131"/>
      <c r="H272" s="131"/>
      <c r="I272" s="131"/>
      <c r="J272" s="131"/>
      <c r="K272" s="138"/>
      <c r="L272" s="139"/>
      <c r="M272" s="130"/>
      <c r="N272" s="130"/>
      <c r="O272" s="131"/>
      <c r="P272" s="132"/>
      <c r="Q272" s="131"/>
      <c r="R272" s="117"/>
      <c r="S272" s="131"/>
      <c r="T272" s="131"/>
      <c r="U272" s="131"/>
      <c r="V272" s="47"/>
    </row>
    <row r="273" spans="1:22">
      <c r="A273" s="134"/>
      <c r="B273" s="135"/>
      <c r="C273" s="136"/>
      <c r="D273" s="131"/>
      <c r="E273" s="131"/>
      <c r="F273" s="137"/>
      <c r="G273" s="131"/>
      <c r="H273" s="131"/>
      <c r="I273" s="131"/>
      <c r="J273" s="131"/>
      <c r="K273" s="138"/>
      <c r="L273" s="139"/>
      <c r="M273" s="130"/>
      <c r="N273" s="130"/>
      <c r="O273" s="131"/>
      <c r="P273" s="132"/>
      <c r="Q273" s="131"/>
      <c r="R273" s="117"/>
      <c r="S273" s="131"/>
      <c r="T273" s="131"/>
      <c r="U273" s="131"/>
      <c r="V273" s="47"/>
    </row>
    <row r="274" spans="1:22">
      <c r="A274" s="134"/>
      <c r="B274" s="135"/>
      <c r="C274" s="136"/>
      <c r="D274" s="131"/>
      <c r="E274" s="131"/>
      <c r="F274" s="137"/>
      <c r="G274" s="131"/>
      <c r="H274" s="131"/>
      <c r="I274" s="131"/>
      <c r="J274" s="131"/>
      <c r="K274" s="138"/>
      <c r="L274" s="139"/>
      <c r="M274" s="130"/>
      <c r="N274" s="130"/>
      <c r="O274" s="131"/>
      <c r="P274" s="132"/>
      <c r="Q274" s="131"/>
      <c r="R274" s="117"/>
      <c r="S274" s="131"/>
      <c r="T274" s="131"/>
      <c r="U274" s="131"/>
      <c r="V274" s="47"/>
    </row>
    <row r="275" spans="1:22">
      <c r="A275" s="134"/>
      <c r="B275" s="135"/>
      <c r="C275" s="136"/>
      <c r="D275" s="131"/>
      <c r="E275" s="131"/>
      <c r="F275" s="137"/>
      <c r="G275" s="131"/>
      <c r="H275" s="131"/>
      <c r="I275" s="131"/>
      <c r="J275" s="131"/>
      <c r="K275" s="138"/>
      <c r="L275" s="139"/>
      <c r="M275" s="130"/>
      <c r="N275" s="130"/>
      <c r="O275" s="131"/>
      <c r="P275" s="132"/>
      <c r="Q275" s="131"/>
      <c r="R275" s="117"/>
      <c r="S275" s="131"/>
      <c r="T275" s="131"/>
      <c r="U275" s="131"/>
      <c r="V275" s="47"/>
    </row>
    <row r="276" spans="1:22">
      <c r="A276" s="134"/>
      <c r="B276" s="135"/>
      <c r="C276" s="136"/>
      <c r="D276" s="131"/>
      <c r="E276" s="131"/>
      <c r="F276" s="137"/>
      <c r="G276" s="131"/>
      <c r="H276" s="131"/>
      <c r="I276" s="131"/>
      <c r="J276" s="131"/>
      <c r="K276" s="138"/>
      <c r="L276" s="139"/>
      <c r="M276" s="130"/>
      <c r="N276" s="130"/>
      <c r="O276" s="131"/>
      <c r="P276" s="132"/>
      <c r="Q276" s="131"/>
      <c r="R276" s="117"/>
      <c r="S276" s="131"/>
      <c r="T276" s="131"/>
      <c r="U276" s="131"/>
      <c r="V276" s="47"/>
    </row>
    <row r="277" spans="1:22">
      <c r="A277" s="134"/>
      <c r="B277" s="135"/>
      <c r="C277" s="136"/>
      <c r="D277" s="131"/>
      <c r="E277" s="131"/>
      <c r="F277" s="137"/>
      <c r="G277" s="131"/>
      <c r="H277" s="131"/>
      <c r="I277" s="131"/>
      <c r="J277" s="131"/>
      <c r="K277" s="138"/>
      <c r="L277" s="139"/>
      <c r="M277" s="130"/>
      <c r="N277" s="130"/>
      <c r="O277" s="131"/>
      <c r="P277" s="132"/>
      <c r="Q277" s="131"/>
      <c r="R277" s="117"/>
      <c r="S277" s="131"/>
      <c r="T277" s="131"/>
      <c r="U277" s="131"/>
      <c r="V277" s="47"/>
    </row>
    <row r="278" spans="1:22">
      <c r="A278" s="134"/>
      <c r="B278" s="135"/>
      <c r="C278" s="136"/>
      <c r="D278" s="131"/>
      <c r="E278" s="131"/>
      <c r="F278" s="137"/>
      <c r="G278" s="131"/>
      <c r="H278" s="131"/>
      <c r="I278" s="131"/>
      <c r="J278" s="131"/>
      <c r="K278" s="138"/>
      <c r="L278" s="139"/>
      <c r="M278" s="130"/>
      <c r="N278" s="130"/>
      <c r="O278" s="131"/>
      <c r="P278" s="132"/>
      <c r="Q278" s="131"/>
      <c r="R278" s="117"/>
      <c r="S278" s="131"/>
      <c r="T278" s="131"/>
      <c r="U278" s="131"/>
      <c r="V278" s="47"/>
    </row>
    <row r="279" spans="1:22">
      <c r="A279" s="134"/>
      <c r="B279" s="135"/>
      <c r="C279" s="136"/>
      <c r="D279" s="131"/>
      <c r="E279" s="131"/>
      <c r="F279" s="137"/>
      <c r="G279" s="131"/>
      <c r="H279" s="131"/>
      <c r="I279" s="131"/>
      <c r="J279" s="131"/>
      <c r="K279" s="138"/>
      <c r="L279" s="139"/>
      <c r="M279" s="130"/>
      <c r="N279" s="130"/>
      <c r="O279" s="131"/>
      <c r="P279" s="132"/>
      <c r="Q279" s="131"/>
      <c r="R279" s="117"/>
      <c r="S279" s="131"/>
      <c r="T279" s="131"/>
      <c r="U279" s="131"/>
      <c r="V279" s="47"/>
    </row>
    <row r="280" spans="1:22">
      <c r="A280" s="134"/>
      <c r="B280" s="135"/>
      <c r="C280" s="136"/>
      <c r="D280" s="131"/>
      <c r="E280" s="131"/>
      <c r="F280" s="137"/>
      <c r="G280" s="131"/>
      <c r="H280" s="131"/>
      <c r="I280" s="131"/>
      <c r="J280" s="131"/>
      <c r="K280" s="138"/>
      <c r="L280" s="139"/>
      <c r="M280" s="130"/>
      <c r="N280" s="130"/>
      <c r="O280" s="131"/>
      <c r="P280" s="132"/>
      <c r="Q280" s="131"/>
      <c r="R280" s="117"/>
      <c r="S280" s="131"/>
      <c r="T280" s="131"/>
      <c r="U280" s="131"/>
      <c r="V280" s="47"/>
    </row>
    <row r="281" spans="1:22">
      <c r="A281" s="134"/>
      <c r="B281" s="135"/>
      <c r="C281" s="136"/>
      <c r="D281" s="131"/>
      <c r="E281" s="131"/>
      <c r="F281" s="137"/>
      <c r="G281" s="131"/>
      <c r="H281" s="131"/>
      <c r="I281" s="131"/>
      <c r="J281" s="131"/>
      <c r="K281" s="138"/>
      <c r="L281" s="139"/>
      <c r="M281" s="130"/>
      <c r="N281" s="130"/>
      <c r="O281" s="131"/>
      <c r="P281" s="132"/>
      <c r="Q281" s="131"/>
      <c r="R281" s="117"/>
      <c r="S281" s="131"/>
      <c r="T281" s="131"/>
      <c r="U281" s="131"/>
      <c r="V281" s="47"/>
    </row>
    <row r="282" spans="1:22">
      <c r="A282" s="134"/>
      <c r="B282" s="135"/>
      <c r="C282" s="136"/>
      <c r="D282" s="131"/>
      <c r="E282" s="131"/>
      <c r="F282" s="137"/>
      <c r="G282" s="131"/>
      <c r="H282" s="131"/>
      <c r="I282" s="131"/>
      <c r="J282" s="131"/>
      <c r="K282" s="138"/>
      <c r="L282" s="139"/>
      <c r="M282" s="130"/>
      <c r="N282" s="130"/>
      <c r="O282" s="131"/>
      <c r="P282" s="132"/>
      <c r="Q282" s="131"/>
      <c r="R282" s="117"/>
      <c r="S282" s="131"/>
      <c r="T282" s="131"/>
      <c r="U282" s="131"/>
      <c r="V282" s="47"/>
    </row>
    <row r="283" spans="1:22">
      <c r="A283" s="140"/>
      <c r="B283" s="135"/>
      <c r="C283" s="136"/>
      <c r="D283" s="130"/>
      <c r="E283" s="130"/>
      <c r="F283" s="137"/>
      <c r="G283" s="130"/>
      <c r="H283" s="130"/>
      <c r="I283" s="130"/>
      <c r="J283" s="131"/>
      <c r="K283" s="141"/>
      <c r="L283" s="139"/>
      <c r="M283" s="130"/>
      <c r="N283" s="130"/>
      <c r="O283" s="130"/>
      <c r="P283" s="137"/>
      <c r="Q283" s="130"/>
      <c r="R283" s="116"/>
      <c r="S283" s="130"/>
      <c r="T283" s="130"/>
      <c r="U283" s="130"/>
      <c r="V283" s="47"/>
    </row>
    <row r="284" spans="1:22">
      <c r="A284" s="134"/>
      <c r="B284" s="135"/>
      <c r="C284" s="136"/>
      <c r="D284" s="131"/>
      <c r="E284" s="131"/>
      <c r="F284" s="137"/>
      <c r="G284" s="131"/>
      <c r="H284" s="131"/>
      <c r="I284" s="131"/>
      <c r="J284" s="131"/>
      <c r="K284" s="138"/>
      <c r="L284" s="139"/>
      <c r="M284" s="130"/>
      <c r="N284" s="130"/>
      <c r="O284" s="131"/>
      <c r="P284" s="132"/>
      <c r="Q284" s="131"/>
      <c r="R284" s="117"/>
      <c r="S284" s="131"/>
      <c r="T284" s="131"/>
      <c r="U284" s="131"/>
      <c r="V284" s="47"/>
    </row>
    <row r="285" spans="1:22">
      <c r="A285" s="134"/>
      <c r="B285" s="135"/>
      <c r="C285" s="136"/>
      <c r="D285" s="131"/>
      <c r="E285" s="131"/>
      <c r="F285" s="137"/>
      <c r="G285" s="131"/>
      <c r="H285" s="131"/>
      <c r="I285" s="130"/>
      <c r="J285" s="131"/>
      <c r="K285" s="138"/>
      <c r="L285" s="139"/>
      <c r="M285" s="130"/>
      <c r="N285" s="130"/>
      <c r="O285" s="130"/>
      <c r="P285" s="137"/>
      <c r="Q285" s="130"/>
      <c r="R285" s="117"/>
      <c r="S285" s="130"/>
      <c r="T285" s="131"/>
      <c r="U285" s="131"/>
      <c r="V285" s="47"/>
    </row>
    <row r="286" spans="1:22">
      <c r="A286" s="134"/>
      <c r="B286" s="135"/>
      <c r="C286" s="136"/>
      <c r="D286" s="131"/>
      <c r="E286" s="131"/>
      <c r="F286" s="137"/>
      <c r="G286" s="131"/>
      <c r="H286" s="131"/>
      <c r="I286" s="131"/>
      <c r="J286" s="131"/>
      <c r="K286" s="138"/>
      <c r="L286" s="139"/>
      <c r="M286" s="130"/>
      <c r="N286" s="130"/>
      <c r="O286" s="131"/>
      <c r="P286" s="132"/>
      <c r="Q286" s="131"/>
      <c r="R286" s="117"/>
      <c r="S286" s="131"/>
      <c r="T286" s="131"/>
      <c r="U286" s="131"/>
      <c r="V286" s="47"/>
    </row>
    <row r="287" spans="1:22">
      <c r="A287" s="134"/>
      <c r="B287" s="135"/>
      <c r="C287" s="136"/>
      <c r="D287" s="131"/>
      <c r="E287" s="131"/>
      <c r="F287" s="137"/>
      <c r="G287" s="131"/>
      <c r="H287" s="131"/>
      <c r="I287" s="131"/>
      <c r="J287" s="131"/>
      <c r="K287" s="138"/>
      <c r="L287" s="139"/>
      <c r="M287" s="130"/>
      <c r="N287" s="130"/>
      <c r="O287" s="131"/>
      <c r="P287" s="132"/>
      <c r="Q287" s="131"/>
      <c r="R287" s="117"/>
      <c r="S287" s="131"/>
      <c r="T287" s="131"/>
      <c r="U287" s="131"/>
      <c r="V287" s="47"/>
    </row>
    <row r="288" spans="1:22">
      <c r="A288" s="134"/>
      <c r="B288" s="135"/>
      <c r="C288" s="136"/>
      <c r="D288" s="131"/>
      <c r="E288" s="131"/>
      <c r="F288" s="137"/>
      <c r="G288" s="131"/>
      <c r="H288" s="131"/>
      <c r="I288" s="131"/>
      <c r="J288" s="131"/>
      <c r="K288" s="138"/>
      <c r="L288" s="139"/>
      <c r="M288" s="130"/>
      <c r="N288" s="130"/>
      <c r="O288" s="131"/>
      <c r="P288" s="132"/>
      <c r="Q288" s="131"/>
      <c r="R288" s="117"/>
      <c r="S288" s="131"/>
      <c r="T288" s="131"/>
      <c r="U288" s="131"/>
      <c r="V288" s="47"/>
    </row>
    <row r="289" spans="1:22">
      <c r="A289" s="142"/>
      <c r="B289" s="135"/>
      <c r="C289" s="136"/>
      <c r="D289" s="131"/>
      <c r="E289" s="131"/>
      <c r="F289" s="137"/>
      <c r="G289" s="131"/>
      <c r="H289" s="131"/>
      <c r="I289" s="131"/>
      <c r="J289" s="131"/>
      <c r="K289" s="138"/>
      <c r="L289" s="139"/>
      <c r="M289" s="130"/>
      <c r="N289" s="130"/>
      <c r="O289" s="130"/>
      <c r="P289" s="137"/>
      <c r="Q289" s="130"/>
      <c r="R289" s="117"/>
      <c r="S289" s="130"/>
      <c r="T289" s="131"/>
      <c r="U289" s="131"/>
      <c r="V289" s="47"/>
    </row>
    <row r="290" spans="1:22">
      <c r="A290" s="143"/>
      <c r="B290" s="135"/>
      <c r="C290" s="136"/>
      <c r="D290" s="148"/>
      <c r="E290" s="148"/>
      <c r="F290" s="137"/>
      <c r="G290" s="148"/>
      <c r="H290" s="148"/>
      <c r="I290" s="148"/>
      <c r="J290" s="148"/>
      <c r="K290" s="146"/>
      <c r="L290" s="139"/>
      <c r="M290" s="130"/>
      <c r="N290" s="150"/>
      <c r="O290" s="144"/>
      <c r="P290" s="151"/>
      <c r="Q290" s="144"/>
      <c r="R290" s="144"/>
      <c r="S290" s="144"/>
      <c r="T290" s="144"/>
      <c r="U290" s="144"/>
      <c r="V290" s="47"/>
    </row>
    <row r="291" spans="1:22">
      <c r="A291" s="134"/>
      <c r="B291" s="135"/>
      <c r="C291" s="136"/>
      <c r="D291" s="131"/>
      <c r="E291" s="131"/>
      <c r="F291" s="137"/>
      <c r="G291" s="131"/>
      <c r="H291" s="131"/>
      <c r="I291" s="131"/>
      <c r="J291" s="131"/>
      <c r="K291" s="138"/>
      <c r="L291" s="139"/>
      <c r="M291" s="130"/>
      <c r="N291" s="130"/>
      <c r="O291" s="131"/>
      <c r="P291" s="132"/>
      <c r="Q291" s="131"/>
      <c r="R291" s="117"/>
      <c r="S291" s="131"/>
      <c r="T291" s="131"/>
      <c r="U291" s="131"/>
      <c r="V291" s="47"/>
    </row>
    <row r="292" spans="1:22">
      <c r="A292" s="134"/>
      <c r="B292" s="135"/>
      <c r="C292" s="136"/>
      <c r="D292" s="131"/>
      <c r="E292" s="131"/>
      <c r="F292" s="137"/>
      <c r="G292" s="131"/>
      <c r="H292" s="131"/>
      <c r="I292" s="131"/>
      <c r="J292" s="131"/>
      <c r="K292" s="138"/>
      <c r="L292" s="139"/>
      <c r="M292" s="130"/>
      <c r="N292" s="130"/>
      <c r="O292" s="131"/>
      <c r="P292" s="132"/>
      <c r="Q292" s="131"/>
      <c r="R292" s="117"/>
      <c r="S292" s="131"/>
      <c r="T292" s="131"/>
      <c r="U292" s="131"/>
      <c r="V292" s="47"/>
    </row>
    <row r="293" spans="1:22">
      <c r="A293" s="140"/>
      <c r="B293" s="135"/>
      <c r="C293" s="136"/>
      <c r="D293" s="130"/>
      <c r="E293" s="130"/>
      <c r="F293" s="137"/>
      <c r="G293" s="130"/>
      <c r="H293" s="130"/>
      <c r="I293" s="130"/>
      <c r="J293" s="130"/>
      <c r="K293" s="141"/>
      <c r="L293" s="139"/>
      <c r="M293" s="130"/>
      <c r="N293" s="130"/>
      <c r="O293" s="130"/>
      <c r="P293" s="137"/>
      <c r="Q293" s="130"/>
      <c r="R293" s="116"/>
      <c r="S293" s="130"/>
      <c r="T293" s="130"/>
      <c r="U293" s="141"/>
      <c r="V293" s="47"/>
    </row>
    <row r="294" spans="1:22">
      <c r="A294" s="134"/>
      <c r="B294" s="135"/>
      <c r="C294" s="136"/>
      <c r="D294" s="131"/>
      <c r="E294" s="131"/>
      <c r="F294" s="137"/>
      <c r="G294" s="131"/>
      <c r="H294" s="131"/>
      <c r="I294" s="131"/>
      <c r="J294" s="131"/>
      <c r="K294" s="138"/>
      <c r="L294" s="139"/>
      <c r="M294" s="130"/>
      <c r="N294" s="130"/>
      <c r="O294" s="131"/>
      <c r="P294" s="132"/>
      <c r="Q294" s="131"/>
      <c r="R294" s="117"/>
      <c r="S294" s="131"/>
      <c r="T294" s="131"/>
      <c r="U294" s="131"/>
      <c r="V294" s="47"/>
    </row>
    <row r="295" spans="1:22">
      <c r="A295" s="134"/>
      <c r="B295" s="135"/>
      <c r="C295" s="136"/>
      <c r="D295" s="131"/>
      <c r="E295" s="131"/>
      <c r="F295" s="137"/>
      <c r="G295" s="131"/>
      <c r="H295" s="131"/>
      <c r="I295" s="131"/>
      <c r="J295" s="131"/>
      <c r="K295" s="138"/>
      <c r="L295" s="139"/>
      <c r="M295" s="130"/>
      <c r="N295" s="130"/>
      <c r="O295" s="131"/>
      <c r="P295" s="132"/>
      <c r="Q295" s="131"/>
      <c r="R295" s="117"/>
      <c r="S295" s="131"/>
      <c r="T295" s="131"/>
      <c r="U295" s="131"/>
      <c r="V295" s="47"/>
    </row>
    <row r="296" spans="1:22">
      <c r="A296" s="134"/>
      <c r="B296" s="135"/>
      <c r="C296" s="136"/>
      <c r="D296" s="131"/>
      <c r="E296" s="131"/>
      <c r="F296" s="137"/>
      <c r="G296" s="131"/>
      <c r="H296" s="131"/>
      <c r="I296" s="131"/>
      <c r="J296" s="131"/>
      <c r="K296" s="138"/>
      <c r="L296" s="139"/>
      <c r="M296" s="130"/>
      <c r="N296" s="130"/>
      <c r="O296" s="131"/>
      <c r="P296" s="132"/>
      <c r="Q296" s="131"/>
      <c r="R296" s="117"/>
      <c r="S296" s="131"/>
      <c r="T296" s="131"/>
      <c r="U296" s="131"/>
      <c r="V296" s="47"/>
    </row>
    <row r="297" spans="1:22">
      <c r="A297" s="134"/>
      <c r="B297" s="135"/>
      <c r="C297" s="136"/>
      <c r="D297" s="131"/>
      <c r="E297" s="131"/>
      <c r="F297" s="137"/>
      <c r="G297" s="131"/>
      <c r="H297" s="131"/>
      <c r="I297" s="131"/>
      <c r="J297" s="131"/>
      <c r="K297" s="138"/>
      <c r="L297" s="139"/>
      <c r="M297" s="130"/>
      <c r="N297" s="130"/>
      <c r="O297" s="131"/>
      <c r="P297" s="132"/>
      <c r="Q297" s="131"/>
      <c r="R297" s="117"/>
      <c r="S297" s="131"/>
      <c r="T297" s="131"/>
      <c r="U297" s="131"/>
      <c r="V297" s="47"/>
    </row>
    <row r="298" spans="1:22">
      <c r="A298" s="140"/>
      <c r="B298" s="135"/>
      <c r="C298" s="136"/>
      <c r="D298" s="130"/>
      <c r="E298" s="130"/>
      <c r="F298" s="137"/>
      <c r="G298" s="130"/>
      <c r="H298" s="130"/>
      <c r="I298" s="130"/>
      <c r="J298" s="130"/>
      <c r="K298" s="141"/>
      <c r="L298" s="139"/>
      <c r="M298" s="130"/>
      <c r="N298" s="130"/>
      <c r="O298" s="130"/>
      <c r="P298" s="137"/>
      <c r="Q298" s="130"/>
      <c r="R298" s="116"/>
      <c r="S298" s="130"/>
      <c r="T298" s="130"/>
      <c r="U298" s="130"/>
      <c r="V298" s="47"/>
    </row>
    <row r="299" spans="1:22">
      <c r="A299" s="134"/>
      <c r="B299" s="135"/>
      <c r="C299" s="136"/>
      <c r="D299" s="131"/>
      <c r="E299" s="131"/>
      <c r="F299" s="137"/>
      <c r="G299" s="131"/>
      <c r="H299" s="131"/>
      <c r="I299" s="131"/>
      <c r="J299" s="131"/>
      <c r="K299" s="138"/>
      <c r="L299" s="139"/>
      <c r="M299" s="130"/>
      <c r="N299" s="130"/>
      <c r="O299" s="131"/>
      <c r="P299" s="132"/>
      <c r="Q299" s="131"/>
      <c r="R299" s="117"/>
      <c r="S299" s="131"/>
      <c r="T299" s="131"/>
      <c r="U299" s="131"/>
      <c r="V299" s="47"/>
    </row>
    <row r="300" spans="1:22">
      <c r="A300" s="134"/>
      <c r="B300" s="135"/>
      <c r="C300" s="136"/>
      <c r="D300" s="131"/>
      <c r="E300" s="131"/>
      <c r="F300" s="137"/>
      <c r="G300" s="131"/>
      <c r="H300" s="131"/>
      <c r="I300" s="131"/>
      <c r="J300" s="131"/>
      <c r="K300" s="138"/>
      <c r="L300" s="139"/>
      <c r="M300" s="130"/>
      <c r="N300" s="130"/>
      <c r="O300" s="131"/>
      <c r="P300" s="132"/>
      <c r="Q300" s="131"/>
      <c r="R300" s="117"/>
      <c r="S300" s="131"/>
      <c r="T300" s="131"/>
      <c r="U300" s="131"/>
      <c r="V300" s="47"/>
    </row>
    <row r="301" spans="1:22">
      <c r="A301" s="134"/>
      <c r="B301" s="135"/>
      <c r="C301" s="136"/>
      <c r="D301" s="131"/>
      <c r="E301" s="131"/>
      <c r="F301" s="137"/>
      <c r="G301" s="131"/>
      <c r="H301" s="131"/>
      <c r="I301" s="131"/>
      <c r="J301" s="131"/>
      <c r="K301" s="138"/>
      <c r="L301" s="139"/>
      <c r="M301" s="130"/>
      <c r="N301" s="130"/>
      <c r="O301" s="131"/>
      <c r="P301" s="132"/>
      <c r="Q301" s="131"/>
      <c r="R301" s="117"/>
      <c r="S301" s="131"/>
      <c r="T301" s="131"/>
      <c r="U301" s="131"/>
      <c r="V301" s="47"/>
    </row>
    <row r="302" spans="1:22">
      <c r="A302" s="134"/>
      <c r="B302" s="135"/>
      <c r="C302" s="136"/>
      <c r="D302" s="131"/>
      <c r="E302" s="131"/>
      <c r="F302" s="137"/>
      <c r="G302" s="131"/>
      <c r="H302" s="131"/>
      <c r="I302" s="131"/>
      <c r="J302" s="131"/>
      <c r="K302" s="138"/>
      <c r="L302" s="139"/>
      <c r="M302" s="130"/>
      <c r="N302" s="130"/>
      <c r="O302" s="131"/>
      <c r="P302" s="132"/>
      <c r="Q302" s="131"/>
      <c r="R302" s="117"/>
      <c r="S302" s="131"/>
      <c r="T302" s="131"/>
      <c r="U302" s="131"/>
      <c r="V302" s="47"/>
    </row>
    <row r="303" spans="1:22">
      <c r="A303" s="134"/>
      <c r="B303" s="135"/>
      <c r="C303" s="136"/>
      <c r="D303" s="131"/>
      <c r="E303" s="131"/>
      <c r="F303" s="137"/>
      <c r="G303" s="131"/>
      <c r="H303" s="131"/>
      <c r="I303" s="131"/>
      <c r="J303" s="131"/>
      <c r="K303" s="138"/>
      <c r="L303" s="139"/>
      <c r="M303" s="130"/>
      <c r="N303" s="130"/>
      <c r="O303" s="131"/>
      <c r="P303" s="132"/>
      <c r="Q303" s="131"/>
      <c r="R303" s="117"/>
      <c r="S303" s="131"/>
      <c r="T303" s="131"/>
      <c r="U303" s="131"/>
      <c r="V303" s="47"/>
    </row>
    <row r="304" spans="1:22">
      <c r="A304" s="134"/>
      <c r="B304" s="135"/>
      <c r="C304" s="136"/>
      <c r="D304" s="131"/>
      <c r="E304" s="131"/>
      <c r="F304" s="137"/>
      <c r="G304" s="131"/>
      <c r="H304" s="131"/>
      <c r="I304" s="131"/>
      <c r="J304" s="131"/>
      <c r="K304" s="138"/>
      <c r="L304" s="139"/>
      <c r="M304" s="130"/>
      <c r="N304" s="130"/>
      <c r="O304" s="131"/>
      <c r="P304" s="132"/>
      <c r="Q304" s="131"/>
      <c r="R304" s="117"/>
      <c r="S304" s="131"/>
      <c r="T304" s="131"/>
      <c r="U304" s="131"/>
      <c r="V304" s="47"/>
    </row>
    <row r="305" spans="1:22">
      <c r="A305" s="134"/>
      <c r="B305" s="135"/>
      <c r="C305" s="136"/>
      <c r="D305" s="131"/>
      <c r="E305" s="131"/>
      <c r="F305" s="137"/>
      <c r="G305" s="131"/>
      <c r="H305" s="131"/>
      <c r="I305" s="131"/>
      <c r="J305" s="131"/>
      <c r="K305" s="138"/>
      <c r="L305" s="139"/>
      <c r="M305" s="130"/>
      <c r="N305" s="130"/>
      <c r="O305" s="131"/>
      <c r="P305" s="132"/>
      <c r="Q305" s="131"/>
      <c r="R305" s="117"/>
      <c r="S305" s="131"/>
      <c r="T305" s="131"/>
      <c r="U305" s="131"/>
      <c r="V305" s="47"/>
    </row>
    <row r="306" spans="1:22">
      <c r="A306" s="134"/>
      <c r="B306" s="135"/>
      <c r="C306" s="136"/>
      <c r="D306" s="131"/>
      <c r="E306" s="131"/>
      <c r="F306" s="137"/>
      <c r="G306" s="131"/>
      <c r="H306" s="131"/>
      <c r="I306" s="131"/>
      <c r="J306" s="131"/>
      <c r="K306" s="138"/>
      <c r="L306" s="139"/>
      <c r="M306" s="130"/>
      <c r="N306" s="130"/>
      <c r="O306" s="131"/>
      <c r="P306" s="132"/>
      <c r="Q306" s="131"/>
      <c r="R306" s="117"/>
      <c r="S306" s="131"/>
      <c r="T306" s="131"/>
      <c r="U306" s="131"/>
      <c r="V306" s="47"/>
    </row>
    <row r="307" spans="1:22">
      <c r="A307" s="134"/>
      <c r="B307" s="135"/>
      <c r="C307" s="136"/>
      <c r="D307" s="131"/>
      <c r="E307" s="131"/>
      <c r="F307" s="137"/>
      <c r="G307" s="131"/>
      <c r="H307" s="131"/>
      <c r="I307" s="131"/>
      <c r="J307" s="131"/>
      <c r="K307" s="138"/>
      <c r="L307" s="139"/>
      <c r="M307" s="130"/>
      <c r="N307" s="130"/>
      <c r="O307" s="131"/>
      <c r="P307" s="132"/>
      <c r="Q307" s="131"/>
      <c r="R307" s="117"/>
      <c r="S307" s="131"/>
      <c r="T307" s="131"/>
      <c r="U307" s="131"/>
      <c r="V307" s="47"/>
    </row>
    <row r="308" spans="1:22">
      <c r="A308" s="134"/>
      <c r="B308" s="135"/>
      <c r="C308" s="136"/>
      <c r="D308" s="131"/>
      <c r="E308" s="131"/>
      <c r="F308" s="137"/>
      <c r="G308" s="131"/>
      <c r="H308" s="131"/>
      <c r="I308" s="131"/>
      <c r="J308" s="131"/>
      <c r="K308" s="138"/>
      <c r="L308" s="139"/>
      <c r="M308" s="130"/>
      <c r="N308" s="130"/>
      <c r="O308" s="131"/>
      <c r="P308" s="132"/>
      <c r="Q308" s="131"/>
      <c r="R308" s="117"/>
      <c r="S308" s="131"/>
      <c r="T308" s="131"/>
      <c r="U308" s="131"/>
      <c r="V308" s="47"/>
    </row>
    <row r="309" spans="1:22">
      <c r="A309" s="134"/>
      <c r="B309" s="135"/>
      <c r="C309" s="136"/>
      <c r="D309" s="131"/>
      <c r="E309" s="131"/>
      <c r="F309" s="137"/>
      <c r="G309" s="131"/>
      <c r="H309" s="131"/>
      <c r="I309" s="131"/>
      <c r="J309" s="131"/>
      <c r="K309" s="138"/>
      <c r="L309" s="139"/>
      <c r="M309" s="130"/>
      <c r="N309" s="130"/>
      <c r="O309" s="131"/>
      <c r="P309" s="132"/>
      <c r="Q309" s="131"/>
      <c r="R309" s="117"/>
      <c r="S309" s="131"/>
      <c r="T309" s="131"/>
      <c r="U309" s="131"/>
      <c r="V309" s="47"/>
    </row>
    <row r="310" spans="1:22">
      <c r="A310" s="134"/>
      <c r="B310" s="135"/>
      <c r="C310" s="136"/>
      <c r="D310" s="131"/>
      <c r="E310" s="131"/>
      <c r="F310" s="137"/>
      <c r="G310" s="131"/>
      <c r="H310" s="131"/>
      <c r="I310" s="131"/>
      <c r="J310" s="131"/>
      <c r="K310" s="138"/>
      <c r="L310" s="139"/>
      <c r="M310" s="130"/>
      <c r="N310" s="130"/>
      <c r="O310" s="131"/>
      <c r="P310" s="132"/>
      <c r="Q310" s="131"/>
      <c r="R310" s="117"/>
      <c r="S310" s="131"/>
      <c r="T310" s="131"/>
      <c r="U310" s="131"/>
      <c r="V310" s="47"/>
    </row>
    <row r="311" spans="1:22">
      <c r="A311" s="140"/>
      <c r="B311" s="135"/>
      <c r="C311" s="136"/>
      <c r="D311" s="130"/>
      <c r="E311" s="130"/>
      <c r="F311" s="137"/>
      <c r="G311" s="130"/>
      <c r="H311" s="130"/>
      <c r="I311" s="130"/>
      <c r="J311" s="131"/>
      <c r="K311" s="141"/>
      <c r="L311" s="139"/>
      <c r="M311" s="130"/>
      <c r="N311" s="130"/>
      <c r="O311" s="130"/>
      <c r="P311" s="137"/>
      <c r="Q311" s="130"/>
      <c r="R311" s="116"/>
      <c r="S311" s="130"/>
      <c r="T311" s="130"/>
      <c r="U311" s="130"/>
      <c r="V311" s="47"/>
    </row>
    <row r="312" spans="1:22">
      <c r="A312" s="134"/>
      <c r="B312" s="135"/>
      <c r="C312" s="136"/>
      <c r="D312" s="131"/>
      <c r="E312" s="131"/>
      <c r="F312" s="137"/>
      <c r="G312" s="131"/>
      <c r="H312" s="131"/>
      <c r="I312" s="131"/>
      <c r="J312" s="131"/>
      <c r="K312" s="138"/>
      <c r="L312" s="139"/>
      <c r="M312" s="130"/>
      <c r="N312" s="130"/>
      <c r="O312" s="131"/>
      <c r="P312" s="132"/>
      <c r="Q312" s="131"/>
      <c r="R312" s="117"/>
      <c r="S312" s="131"/>
      <c r="T312" s="131"/>
      <c r="U312" s="131"/>
      <c r="V312" s="47"/>
    </row>
    <row r="313" spans="1:22">
      <c r="A313" s="134"/>
      <c r="B313" s="135"/>
      <c r="C313" s="136"/>
      <c r="D313" s="131"/>
      <c r="E313" s="131"/>
      <c r="F313" s="137"/>
      <c r="G313" s="131"/>
      <c r="H313" s="131"/>
      <c r="I313" s="130"/>
      <c r="J313" s="131"/>
      <c r="K313" s="138"/>
      <c r="L313" s="139"/>
      <c r="M313" s="130"/>
      <c r="N313" s="130"/>
      <c r="O313" s="130"/>
      <c r="P313" s="137"/>
      <c r="Q313" s="130"/>
      <c r="R313" s="117"/>
      <c r="S313" s="130"/>
      <c r="T313" s="131"/>
      <c r="U313" s="131"/>
      <c r="V313" s="47"/>
    </row>
    <row r="314" spans="1:22">
      <c r="A314" s="134"/>
      <c r="B314" s="135"/>
      <c r="C314" s="136"/>
      <c r="D314" s="131"/>
      <c r="E314" s="131"/>
      <c r="F314" s="137"/>
      <c r="G314" s="131"/>
      <c r="H314" s="131"/>
      <c r="I314" s="131"/>
      <c r="J314" s="131"/>
      <c r="K314" s="138"/>
      <c r="L314" s="139"/>
      <c r="M314" s="130"/>
      <c r="N314" s="130"/>
      <c r="O314" s="131"/>
      <c r="P314" s="132"/>
      <c r="Q314" s="131"/>
      <c r="R314" s="117"/>
      <c r="S314" s="131"/>
      <c r="T314" s="131"/>
      <c r="U314" s="131"/>
      <c r="V314" s="47"/>
    </row>
    <row r="315" spans="1:22">
      <c r="A315" s="134"/>
      <c r="B315" s="135"/>
      <c r="C315" s="136"/>
      <c r="D315" s="131"/>
      <c r="E315" s="131"/>
      <c r="F315" s="137"/>
      <c r="G315" s="131"/>
      <c r="H315" s="131"/>
      <c r="I315" s="131"/>
      <c r="J315" s="131"/>
      <c r="K315" s="138"/>
      <c r="L315" s="139"/>
      <c r="M315" s="130"/>
      <c r="N315" s="130"/>
      <c r="O315" s="131"/>
      <c r="P315" s="132"/>
      <c r="Q315" s="131"/>
      <c r="R315" s="117"/>
      <c r="S315" s="131"/>
      <c r="T315" s="131"/>
      <c r="U315" s="131"/>
      <c r="V315" s="47"/>
    </row>
    <row r="316" spans="1:22">
      <c r="A316" s="134"/>
      <c r="B316" s="135"/>
      <c r="C316" s="136"/>
      <c r="D316" s="131"/>
      <c r="E316" s="131"/>
      <c r="F316" s="137"/>
      <c r="G316" s="131"/>
      <c r="H316" s="131"/>
      <c r="I316" s="131"/>
      <c r="J316" s="131"/>
      <c r="K316" s="138"/>
      <c r="L316" s="139"/>
      <c r="M316" s="130"/>
      <c r="N316" s="130"/>
      <c r="O316" s="131"/>
      <c r="P316" s="132"/>
      <c r="Q316" s="131"/>
      <c r="R316" s="117"/>
      <c r="S316" s="131"/>
      <c r="T316" s="131"/>
      <c r="U316" s="131"/>
      <c r="V316" s="47"/>
    </row>
    <row r="317" spans="1:22">
      <c r="A317" s="142"/>
      <c r="B317" s="135"/>
      <c r="C317" s="136"/>
      <c r="D317" s="131"/>
      <c r="E317" s="131"/>
      <c r="F317" s="137"/>
      <c r="G317" s="131"/>
      <c r="H317" s="131"/>
      <c r="I317" s="131"/>
      <c r="J317" s="131"/>
      <c r="K317" s="138"/>
      <c r="L317" s="139"/>
      <c r="M317" s="130"/>
      <c r="N317" s="130"/>
      <c r="O317" s="130"/>
      <c r="P317" s="137"/>
      <c r="Q317" s="130"/>
      <c r="R317" s="117"/>
      <c r="S317" s="130"/>
      <c r="T317" s="131"/>
      <c r="U317" s="131"/>
      <c r="V317" s="47"/>
    </row>
    <row r="318" spans="1:22">
      <c r="A318" s="143"/>
      <c r="B318" s="135"/>
      <c r="C318" s="97"/>
      <c r="D318" s="144"/>
      <c r="E318" s="144"/>
      <c r="F318" s="145"/>
      <c r="G318" s="144"/>
      <c r="H318" s="144"/>
      <c r="I318" s="144"/>
      <c r="J318" s="144"/>
      <c r="K318" s="146"/>
      <c r="L318" s="147"/>
      <c r="M318" s="150"/>
      <c r="N318" s="150"/>
      <c r="O318" s="144"/>
      <c r="P318" s="151"/>
      <c r="Q318" s="144"/>
      <c r="R318" s="144"/>
      <c r="S318" s="144"/>
      <c r="T318" s="144"/>
      <c r="U318" s="144"/>
      <c r="V318" s="47"/>
    </row>
    <row r="319" spans="1:22">
      <c r="A319" s="134"/>
      <c r="B319" s="135"/>
      <c r="C319" s="136"/>
      <c r="D319" s="131"/>
      <c r="E319" s="131"/>
      <c r="F319" s="137"/>
      <c r="G319" s="131"/>
      <c r="H319" s="131"/>
      <c r="I319" s="131"/>
      <c r="J319" s="131"/>
      <c r="K319" s="138"/>
      <c r="L319" s="139"/>
      <c r="M319" s="130"/>
      <c r="N319" s="130"/>
      <c r="O319" s="131"/>
      <c r="P319" s="132"/>
      <c r="Q319" s="131"/>
      <c r="R319" s="117"/>
      <c r="S319" s="131"/>
      <c r="T319" s="131"/>
      <c r="U319" s="131"/>
      <c r="V319" s="47"/>
    </row>
    <row r="320" spans="1:22">
      <c r="A320" s="134"/>
      <c r="B320" s="135"/>
      <c r="C320" s="136"/>
      <c r="D320" s="131"/>
      <c r="E320" s="131"/>
      <c r="F320" s="137"/>
      <c r="G320" s="131"/>
      <c r="H320" s="131"/>
      <c r="I320" s="131"/>
      <c r="J320" s="131"/>
      <c r="K320" s="138"/>
      <c r="L320" s="139"/>
      <c r="M320" s="130"/>
      <c r="N320" s="130"/>
      <c r="O320" s="131"/>
      <c r="P320" s="132"/>
      <c r="Q320" s="131"/>
      <c r="R320" s="117"/>
      <c r="S320" s="131"/>
      <c r="T320" s="131"/>
      <c r="U320" s="131"/>
      <c r="V320" s="47"/>
    </row>
    <row r="321" spans="1:22">
      <c r="A321" s="140"/>
      <c r="B321" s="135"/>
      <c r="C321" s="136"/>
      <c r="D321" s="130"/>
      <c r="E321" s="130"/>
      <c r="F321" s="137"/>
      <c r="G321" s="130"/>
      <c r="H321" s="130"/>
      <c r="I321" s="130"/>
      <c r="J321" s="130"/>
      <c r="K321" s="141"/>
      <c r="L321" s="139"/>
      <c r="M321" s="130"/>
      <c r="N321" s="130"/>
      <c r="O321" s="130"/>
      <c r="P321" s="137"/>
      <c r="Q321" s="130"/>
      <c r="R321" s="116"/>
      <c r="S321" s="130"/>
      <c r="T321" s="130"/>
      <c r="U321" s="141"/>
      <c r="V321" s="47"/>
    </row>
    <row r="322" spans="1:22">
      <c r="A322" s="134"/>
      <c r="B322" s="135"/>
      <c r="C322" s="136"/>
      <c r="D322" s="131"/>
      <c r="E322" s="131"/>
      <c r="F322" s="137"/>
      <c r="G322" s="131"/>
      <c r="H322" s="131"/>
      <c r="I322" s="131"/>
      <c r="J322" s="131"/>
      <c r="K322" s="138"/>
      <c r="L322" s="139"/>
      <c r="M322" s="130"/>
      <c r="N322" s="130"/>
      <c r="O322" s="131"/>
      <c r="P322" s="132"/>
      <c r="Q322" s="131"/>
      <c r="R322" s="117"/>
      <c r="S322" s="131"/>
      <c r="T322" s="131"/>
      <c r="U322" s="131"/>
      <c r="V322" s="47"/>
    </row>
    <row r="323" spans="1:22">
      <c r="A323" s="134"/>
      <c r="B323" s="135"/>
      <c r="C323" s="136"/>
      <c r="D323" s="131"/>
      <c r="E323" s="131"/>
      <c r="F323" s="137"/>
      <c r="G323" s="131"/>
      <c r="H323" s="131"/>
      <c r="I323" s="131"/>
      <c r="J323" s="131"/>
      <c r="K323" s="138"/>
      <c r="L323" s="139"/>
      <c r="M323" s="130"/>
      <c r="N323" s="130"/>
      <c r="O323" s="131"/>
      <c r="P323" s="132"/>
      <c r="Q323" s="131"/>
      <c r="R323" s="117"/>
      <c r="S323" s="131"/>
      <c r="T323" s="131"/>
      <c r="U323" s="131"/>
      <c r="V323" s="47"/>
    </row>
    <row r="324" spans="1:22">
      <c r="A324" s="134"/>
      <c r="B324" s="135"/>
      <c r="C324" s="136"/>
      <c r="D324" s="131"/>
      <c r="E324" s="131"/>
      <c r="F324" s="137"/>
      <c r="G324" s="131"/>
      <c r="H324" s="131"/>
      <c r="I324" s="131"/>
      <c r="J324" s="131"/>
      <c r="K324" s="138"/>
      <c r="L324" s="139"/>
      <c r="M324" s="130"/>
      <c r="N324" s="130"/>
      <c r="O324" s="131"/>
      <c r="P324" s="132"/>
      <c r="Q324" s="131"/>
      <c r="R324" s="117"/>
      <c r="S324" s="131"/>
      <c r="T324" s="131"/>
      <c r="U324" s="131"/>
      <c r="V324" s="47"/>
    </row>
    <row r="325" spans="1:22">
      <c r="A325" s="134"/>
      <c r="B325" s="135"/>
      <c r="C325" s="136"/>
      <c r="D325" s="131"/>
      <c r="E325" s="131"/>
      <c r="F325" s="137"/>
      <c r="G325" s="131"/>
      <c r="H325" s="131"/>
      <c r="I325" s="131"/>
      <c r="J325" s="131"/>
      <c r="K325" s="138"/>
      <c r="L325" s="139"/>
      <c r="M325" s="130"/>
      <c r="N325" s="130"/>
      <c r="O325" s="131"/>
      <c r="P325" s="132"/>
      <c r="Q325" s="131"/>
      <c r="R325" s="117"/>
      <c r="S325" s="131"/>
      <c r="T325" s="131"/>
      <c r="U325" s="131"/>
      <c r="V325" s="47"/>
    </row>
    <row r="326" spans="1:22">
      <c r="A326" s="140"/>
      <c r="B326" s="135"/>
      <c r="C326" s="136"/>
      <c r="D326" s="130"/>
      <c r="E326" s="130"/>
      <c r="F326" s="137"/>
      <c r="G326" s="130"/>
      <c r="H326" s="130"/>
      <c r="I326" s="130"/>
      <c r="J326" s="130"/>
      <c r="K326" s="141"/>
      <c r="L326" s="139"/>
      <c r="M326" s="130"/>
      <c r="N326" s="130"/>
      <c r="O326" s="130"/>
      <c r="P326" s="137"/>
      <c r="Q326" s="130"/>
      <c r="R326" s="116"/>
      <c r="S326" s="130"/>
      <c r="T326" s="130"/>
      <c r="U326" s="130"/>
      <c r="V326" s="47"/>
    </row>
    <row r="327" spans="1:22">
      <c r="A327" s="134"/>
      <c r="B327" s="135"/>
      <c r="C327" s="136"/>
      <c r="D327" s="131"/>
      <c r="E327" s="131"/>
      <c r="F327" s="137"/>
      <c r="G327" s="131"/>
      <c r="H327" s="131"/>
      <c r="I327" s="131"/>
      <c r="J327" s="131"/>
      <c r="K327" s="138"/>
      <c r="L327" s="139"/>
      <c r="M327" s="130"/>
      <c r="N327" s="130"/>
      <c r="O327" s="131"/>
      <c r="P327" s="132"/>
      <c r="Q327" s="131"/>
      <c r="R327" s="117"/>
      <c r="S327" s="131"/>
      <c r="T327" s="131"/>
      <c r="U327" s="131"/>
      <c r="V327" s="47"/>
    </row>
    <row r="328" spans="1:22">
      <c r="A328" s="134"/>
      <c r="B328" s="135"/>
      <c r="C328" s="136"/>
      <c r="D328" s="131"/>
      <c r="E328" s="131"/>
      <c r="F328" s="137"/>
      <c r="G328" s="131"/>
      <c r="H328" s="131"/>
      <c r="I328" s="131"/>
      <c r="J328" s="131"/>
      <c r="K328" s="138"/>
      <c r="L328" s="139"/>
      <c r="M328" s="130"/>
      <c r="N328" s="130"/>
      <c r="O328" s="131"/>
      <c r="P328" s="132"/>
      <c r="Q328" s="131"/>
      <c r="R328" s="117"/>
      <c r="S328" s="131"/>
      <c r="T328" s="131"/>
      <c r="U328" s="131"/>
      <c r="V328" s="47"/>
    </row>
    <row r="329" spans="1:22">
      <c r="A329" s="134"/>
      <c r="B329" s="135"/>
      <c r="C329" s="136"/>
      <c r="D329" s="131"/>
      <c r="E329" s="131"/>
      <c r="F329" s="137"/>
      <c r="G329" s="131"/>
      <c r="H329" s="131"/>
      <c r="I329" s="131"/>
      <c r="J329" s="131"/>
      <c r="K329" s="138"/>
      <c r="L329" s="139"/>
      <c r="M329" s="130"/>
      <c r="N329" s="130"/>
      <c r="O329" s="131"/>
      <c r="P329" s="132"/>
      <c r="Q329" s="131"/>
      <c r="R329" s="117"/>
      <c r="S329" s="131"/>
      <c r="T329" s="131"/>
      <c r="U329" s="131"/>
      <c r="V329" s="47"/>
    </row>
    <row r="330" spans="1:22">
      <c r="A330" s="134"/>
      <c r="B330" s="135"/>
      <c r="C330" s="136"/>
      <c r="D330" s="131"/>
      <c r="E330" s="131"/>
      <c r="F330" s="137"/>
      <c r="G330" s="131"/>
      <c r="H330" s="131"/>
      <c r="I330" s="131"/>
      <c r="J330" s="131"/>
      <c r="K330" s="138"/>
      <c r="L330" s="139"/>
      <c r="M330" s="130"/>
      <c r="N330" s="130"/>
      <c r="O330" s="131"/>
      <c r="P330" s="132"/>
      <c r="Q330" s="131"/>
      <c r="R330" s="117"/>
      <c r="S330" s="131"/>
      <c r="T330" s="131"/>
      <c r="U330" s="131"/>
      <c r="V330" s="47"/>
    </row>
    <row r="331" spans="1:22">
      <c r="A331" s="134"/>
      <c r="B331" s="135"/>
      <c r="C331" s="136"/>
      <c r="D331" s="131"/>
      <c r="E331" s="131"/>
      <c r="F331" s="137"/>
      <c r="G331" s="131"/>
      <c r="H331" s="131"/>
      <c r="I331" s="131"/>
      <c r="J331" s="131"/>
      <c r="K331" s="138"/>
      <c r="L331" s="139"/>
      <c r="M331" s="130"/>
      <c r="N331" s="130"/>
      <c r="O331" s="131"/>
      <c r="P331" s="132"/>
      <c r="Q331" s="131"/>
      <c r="R331" s="117"/>
      <c r="S331" s="131"/>
      <c r="T331" s="131"/>
      <c r="U331" s="131"/>
      <c r="V331" s="47"/>
    </row>
    <row r="332" spans="1:22">
      <c r="A332" s="134"/>
      <c r="B332" s="135"/>
      <c r="C332" s="136"/>
      <c r="D332" s="131"/>
      <c r="E332" s="131"/>
      <c r="F332" s="137"/>
      <c r="G332" s="131"/>
      <c r="H332" s="131"/>
      <c r="I332" s="131"/>
      <c r="J332" s="131"/>
      <c r="K332" s="138"/>
      <c r="L332" s="139"/>
      <c r="M332" s="130"/>
      <c r="N332" s="130"/>
      <c r="O332" s="131"/>
      <c r="P332" s="132"/>
      <c r="Q332" s="131"/>
      <c r="R332" s="117"/>
      <c r="S332" s="131"/>
      <c r="T332" s="131"/>
      <c r="U332" s="131"/>
      <c r="V332" s="47"/>
    </row>
    <row r="333" spans="1:22">
      <c r="A333" s="134"/>
      <c r="B333" s="135"/>
      <c r="C333" s="136"/>
      <c r="D333" s="131"/>
      <c r="E333" s="131"/>
      <c r="F333" s="137"/>
      <c r="G333" s="131"/>
      <c r="H333" s="131"/>
      <c r="I333" s="131"/>
      <c r="J333" s="131"/>
      <c r="K333" s="138"/>
      <c r="L333" s="139"/>
      <c r="M333" s="130"/>
      <c r="N333" s="130"/>
      <c r="O333" s="131"/>
      <c r="P333" s="132"/>
      <c r="Q333" s="131"/>
      <c r="R333" s="117"/>
      <c r="S333" s="131"/>
      <c r="T333" s="131"/>
      <c r="U333" s="131"/>
      <c r="V333" s="47"/>
    </row>
    <row r="334" spans="1:22">
      <c r="A334" s="134"/>
      <c r="B334" s="135"/>
      <c r="C334" s="136"/>
      <c r="D334" s="131"/>
      <c r="E334" s="131"/>
      <c r="F334" s="137"/>
      <c r="G334" s="131"/>
      <c r="H334" s="131"/>
      <c r="I334" s="131"/>
      <c r="J334" s="131"/>
      <c r="K334" s="138"/>
      <c r="L334" s="139"/>
      <c r="M334" s="130"/>
      <c r="N334" s="130"/>
      <c r="O334" s="131"/>
      <c r="P334" s="132"/>
      <c r="Q334" s="131"/>
      <c r="R334" s="117"/>
      <c r="S334" s="131"/>
      <c r="T334" s="131"/>
      <c r="U334" s="131"/>
      <c r="V334" s="47"/>
    </row>
    <row r="335" spans="1:22">
      <c r="A335" s="134"/>
      <c r="B335" s="135"/>
      <c r="C335" s="136"/>
      <c r="D335" s="131"/>
      <c r="E335" s="131"/>
      <c r="F335" s="137"/>
      <c r="G335" s="131"/>
      <c r="H335" s="131"/>
      <c r="I335" s="131"/>
      <c r="J335" s="131"/>
      <c r="K335" s="138"/>
      <c r="L335" s="139"/>
      <c r="M335" s="130"/>
      <c r="N335" s="130"/>
      <c r="O335" s="131"/>
      <c r="P335" s="132"/>
      <c r="Q335" s="131"/>
      <c r="R335" s="117"/>
      <c r="S335" s="131"/>
      <c r="T335" s="131"/>
      <c r="U335" s="131"/>
      <c r="V335" s="47"/>
    </row>
    <row r="336" spans="1:22">
      <c r="A336" s="134"/>
      <c r="B336" s="135"/>
      <c r="C336" s="136"/>
      <c r="D336" s="131"/>
      <c r="E336" s="131"/>
      <c r="F336" s="137"/>
      <c r="G336" s="131"/>
      <c r="H336" s="131"/>
      <c r="I336" s="131"/>
      <c r="J336" s="131"/>
      <c r="K336" s="138"/>
      <c r="L336" s="139"/>
      <c r="M336" s="130"/>
      <c r="N336" s="130"/>
      <c r="O336" s="131"/>
      <c r="P336" s="132"/>
      <c r="Q336" s="131"/>
      <c r="R336" s="117"/>
      <c r="S336" s="131"/>
      <c r="T336" s="131"/>
      <c r="U336" s="131"/>
      <c r="V336" s="47"/>
    </row>
    <row r="337" spans="1:22">
      <c r="A337" s="134"/>
      <c r="B337" s="135"/>
      <c r="C337" s="136"/>
      <c r="D337" s="131"/>
      <c r="E337" s="131"/>
      <c r="F337" s="137"/>
      <c r="G337" s="131"/>
      <c r="H337" s="131"/>
      <c r="I337" s="131"/>
      <c r="J337" s="131"/>
      <c r="K337" s="138"/>
      <c r="L337" s="139"/>
      <c r="M337" s="130"/>
      <c r="N337" s="130"/>
      <c r="O337" s="131"/>
      <c r="P337" s="132"/>
      <c r="Q337" s="131"/>
      <c r="R337" s="117"/>
      <c r="S337" s="131"/>
      <c r="T337" s="131"/>
      <c r="U337" s="131"/>
      <c r="V337" s="47"/>
    </row>
    <row r="338" spans="1:22">
      <c r="A338" s="134"/>
      <c r="B338" s="135"/>
      <c r="C338" s="136"/>
      <c r="D338" s="131"/>
      <c r="E338" s="131"/>
      <c r="F338" s="137"/>
      <c r="G338" s="131"/>
      <c r="H338" s="131"/>
      <c r="I338" s="131"/>
      <c r="J338" s="131"/>
      <c r="K338" s="138"/>
      <c r="L338" s="139"/>
      <c r="M338" s="130"/>
      <c r="N338" s="130"/>
      <c r="O338" s="131"/>
      <c r="P338" s="132"/>
      <c r="Q338" s="131"/>
      <c r="R338" s="117"/>
      <c r="S338" s="131"/>
      <c r="T338" s="131"/>
      <c r="U338" s="131"/>
      <c r="V338" s="47"/>
    </row>
    <row r="339" spans="1:22">
      <c r="A339" s="140"/>
      <c r="B339" s="135"/>
      <c r="C339" s="136"/>
      <c r="D339" s="130"/>
      <c r="E339" s="130"/>
      <c r="F339" s="137"/>
      <c r="G339" s="130"/>
      <c r="H339" s="130"/>
      <c r="I339" s="130"/>
      <c r="J339" s="131"/>
      <c r="K339" s="141"/>
      <c r="L339" s="139"/>
      <c r="M339" s="130"/>
      <c r="N339" s="130"/>
      <c r="O339" s="130"/>
      <c r="P339" s="137"/>
      <c r="Q339" s="130"/>
      <c r="R339" s="116"/>
      <c r="S339" s="130"/>
      <c r="T339" s="130"/>
      <c r="U339" s="130"/>
      <c r="V339" s="47"/>
    </row>
    <row r="340" spans="1:22">
      <c r="A340" s="134"/>
      <c r="B340" s="135"/>
      <c r="C340" s="136"/>
      <c r="D340" s="131"/>
      <c r="E340" s="131"/>
      <c r="F340" s="137"/>
      <c r="G340" s="131"/>
      <c r="H340" s="131"/>
      <c r="I340" s="131"/>
      <c r="J340" s="131"/>
      <c r="K340" s="138"/>
      <c r="L340" s="139"/>
      <c r="M340" s="130"/>
      <c r="N340" s="130"/>
      <c r="O340" s="131"/>
      <c r="P340" s="132"/>
      <c r="Q340" s="131"/>
      <c r="R340" s="117"/>
      <c r="S340" s="131"/>
      <c r="T340" s="131"/>
      <c r="U340" s="131"/>
      <c r="V340" s="47"/>
    </row>
    <row r="341" spans="1:22">
      <c r="A341" s="134"/>
      <c r="B341" s="135"/>
      <c r="C341" s="136"/>
      <c r="D341" s="131"/>
      <c r="E341" s="131"/>
      <c r="F341" s="137"/>
      <c r="G341" s="131"/>
      <c r="H341" s="131"/>
      <c r="I341" s="130"/>
      <c r="J341" s="131"/>
      <c r="K341" s="138"/>
      <c r="L341" s="139"/>
      <c r="M341" s="130"/>
      <c r="N341" s="130"/>
      <c r="O341" s="130"/>
      <c r="P341" s="137"/>
      <c r="Q341" s="130"/>
      <c r="R341" s="117"/>
      <c r="S341" s="130"/>
      <c r="T341" s="131"/>
      <c r="U341" s="131"/>
      <c r="V341" s="47"/>
    </row>
    <row r="342" spans="1:22">
      <c r="A342" s="134"/>
      <c r="B342" s="135"/>
      <c r="C342" s="136"/>
      <c r="D342" s="131"/>
      <c r="E342" s="131"/>
      <c r="F342" s="137"/>
      <c r="G342" s="131"/>
      <c r="H342" s="131"/>
      <c r="I342" s="131"/>
      <c r="J342" s="131"/>
      <c r="K342" s="138"/>
      <c r="L342" s="139"/>
      <c r="M342" s="130"/>
      <c r="N342" s="130"/>
      <c r="O342" s="131"/>
      <c r="P342" s="132"/>
      <c r="Q342" s="131"/>
      <c r="R342" s="117"/>
      <c r="S342" s="131"/>
      <c r="T342" s="131"/>
      <c r="U342" s="131"/>
      <c r="V342" s="47"/>
    </row>
    <row r="343" spans="1:22">
      <c r="A343" s="134"/>
      <c r="B343" s="135"/>
      <c r="C343" s="136"/>
      <c r="D343" s="131"/>
      <c r="E343" s="131"/>
      <c r="F343" s="137"/>
      <c r="G343" s="131"/>
      <c r="H343" s="131"/>
      <c r="I343" s="131"/>
      <c r="J343" s="131"/>
      <c r="K343" s="138"/>
      <c r="L343" s="139"/>
      <c r="M343" s="130"/>
      <c r="N343" s="130"/>
      <c r="O343" s="131"/>
      <c r="P343" s="132"/>
      <c r="Q343" s="131"/>
      <c r="R343" s="117"/>
      <c r="S343" s="131"/>
      <c r="T343" s="131"/>
      <c r="U343" s="131"/>
      <c r="V343" s="47"/>
    </row>
    <row r="344" spans="1:22">
      <c r="A344" s="134"/>
      <c r="B344" s="135"/>
      <c r="C344" s="136"/>
      <c r="D344" s="131"/>
      <c r="E344" s="131"/>
      <c r="F344" s="137"/>
      <c r="G344" s="131"/>
      <c r="H344" s="131"/>
      <c r="I344" s="131"/>
      <c r="J344" s="131"/>
      <c r="K344" s="138"/>
      <c r="L344" s="139"/>
      <c r="M344" s="130"/>
      <c r="N344" s="130"/>
      <c r="O344" s="131"/>
      <c r="P344" s="132"/>
      <c r="Q344" s="131"/>
      <c r="R344" s="117"/>
      <c r="S344" s="131"/>
      <c r="T344" s="131"/>
      <c r="U344" s="131"/>
      <c r="V344" s="47"/>
    </row>
    <row r="345" spans="1:22">
      <c r="A345" s="142"/>
      <c r="B345" s="135"/>
      <c r="C345" s="136"/>
      <c r="D345" s="131"/>
      <c r="E345" s="131"/>
      <c r="F345" s="137"/>
      <c r="G345" s="131"/>
      <c r="H345" s="131"/>
      <c r="I345" s="131"/>
      <c r="J345" s="131"/>
      <c r="K345" s="138"/>
      <c r="L345" s="139"/>
      <c r="M345" s="130"/>
      <c r="N345" s="130"/>
      <c r="O345" s="130"/>
      <c r="P345" s="137"/>
      <c r="Q345" s="130"/>
      <c r="R345" s="117"/>
      <c r="S345" s="130"/>
      <c r="T345" s="131"/>
      <c r="U345" s="131"/>
      <c r="V345" s="47"/>
    </row>
    <row r="346" spans="1:22">
      <c r="A346" s="143"/>
      <c r="B346" s="135"/>
      <c r="C346" s="97"/>
      <c r="D346" s="144"/>
      <c r="E346" s="144"/>
      <c r="F346" s="145"/>
      <c r="G346" s="144"/>
      <c r="H346" s="144"/>
      <c r="I346" s="144"/>
      <c r="J346" s="144"/>
      <c r="K346" s="146"/>
      <c r="L346" s="147"/>
      <c r="M346" s="150"/>
      <c r="N346" s="150"/>
      <c r="O346" s="144"/>
      <c r="P346" s="151"/>
      <c r="Q346" s="144"/>
      <c r="R346" s="144"/>
      <c r="S346" s="144"/>
      <c r="T346" s="144"/>
      <c r="U346" s="144"/>
      <c r="V346" s="47"/>
    </row>
    <row r="347" spans="1:22">
      <c r="A347" s="134"/>
      <c r="B347" s="135"/>
      <c r="C347" s="136"/>
      <c r="D347" s="131"/>
      <c r="E347" s="131"/>
      <c r="F347" s="137"/>
      <c r="G347" s="131"/>
      <c r="H347" s="131"/>
      <c r="I347" s="131"/>
      <c r="J347" s="131"/>
      <c r="K347" s="138"/>
      <c r="L347" s="139"/>
      <c r="M347" s="130"/>
      <c r="N347" s="130"/>
      <c r="O347" s="131"/>
      <c r="P347" s="132"/>
      <c r="Q347" s="131"/>
      <c r="R347" s="117"/>
      <c r="S347" s="131"/>
      <c r="T347" s="131"/>
      <c r="U347" s="131"/>
      <c r="V347" s="47"/>
    </row>
    <row r="348" spans="1:22">
      <c r="A348" s="134"/>
      <c r="B348" s="135"/>
      <c r="C348" s="136"/>
      <c r="D348" s="131"/>
      <c r="E348" s="131"/>
      <c r="F348" s="137"/>
      <c r="G348" s="131"/>
      <c r="H348" s="131"/>
      <c r="I348" s="131"/>
      <c r="J348" s="131"/>
      <c r="K348" s="138"/>
      <c r="L348" s="139"/>
      <c r="M348" s="130"/>
      <c r="N348" s="130"/>
      <c r="O348" s="131"/>
      <c r="P348" s="132"/>
      <c r="Q348" s="131"/>
      <c r="R348" s="117"/>
      <c r="S348" s="131"/>
      <c r="T348" s="131"/>
      <c r="U348" s="131"/>
      <c r="V348" s="47"/>
    </row>
    <row r="349" spans="1:22">
      <c r="A349" s="140"/>
      <c r="B349" s="135"/>
      <c r="C349" s="136"/>
      <c r="D349" s="130"/>
      <c r="E349" s="130"/>
      <c r="F349" s="137"/>
      <c r="G349" s="130"/>
      <c r="H349" s="130"/>
      <c r="I349" s="130"/>
      <c r="J349" s="130"/>
      <c r="K349" s="141"/>
      <c r="L349" s="139"/>
      <c r="M349" s="130"/>
      <c r="N349" s="130"/>
      <c r="O349" s="130"/>
      <c r="P349" s="137"/>
      <c r="Q349" s="130"/>
      <c r="R349" s="116"/>
      <c r="S349" s="130"/>
      <c r="T349" s="130"/>
      <c r="U349" s="141"/>
      <c r="V349" s="47"/>
    </row>
    <row r="350" spans="1:22">
      <c r="A350" s="134"/>
      <c r="B350" s="135"/>
      <c r="C350" s="136"/>
      <c r="D350" s="131"/>
      <c r="E350" s="131"/>
      <c r="F350" s="137"/>
      <c r="G350" s="131"/>
      <c r="H350" s="131"/>
      <c r="I350" s="131"/>
      <c r="J350" s="131"/>
      <c r="K350" s="138"/>
      <c r="L350" s="139"/>
      <c r="M350" s="130"/>
      <c r="N350" s="130"/>
      <c r="O350" s="131"/>
      <c r="P350" s="132"/>
      <c r="Q350" s="131"/>
      <c r="R350" s="117"/>
      <c r="S350" s="131"/>
      <c r="T350" s="131"/>
      <c r="U350" s="131"/>
      <c r="V350" s="47"/>
    </row>
    <row r="351" spans="1:22">
      <c r="A351" s="134"/>
      <c r="B351" s="135"/>
      <c r="C351" s="136"/>
      <c r="D351" s="131"/>
      <c r="E351" s="131"/>
      <c r="F351" s="137"/>
      <c r="G351" s="131"/>
      <c r="H351" s="131"/>
      <c r="I351" s="131"/>
      <c r="J351" s="131"/>
      <c r="K351" s="138"/>
      <c r="L351" s="139"/>
      <c r="M351" s="130"/>
      <c r="N351" s="130"/>
      <c r="O351" s="131"/>
      <c r="P351" s="132"/>
      <c r="Q351" s="131"/>
      <c r="R351" s="117"/>
      <c r="S351" s="131"/>
      <c r="T351" s="131"/>
      <c r="U351" s="131"/>
      <c r="V351" s="47"/>
    </row>
    <row r="352" spans="1:22">
      <c r="A352" s="134"/>
      <c r="B352" s="135"/>
      <c r="C352" s="136"/>
      <c r="D352" s="131"/>
      <c r="E352" s="131"/>
      <c r="F352" s="137"/>
      <c r="G352" s="131"/>
      <c r="H352" s="131"/>
      <c r="I352" s="131"/>
      <c r="J352" s="131"/>
      <c r="K352" s="138"/>
      <c r="L352" s="139"/>
      <c r="M352" s="130"/>
      <c r="N352" s="130"/>
      <c r="O352" s="131"/>
      <c r="P352" s="132"/>
      <c r="Q352" s="131"/>
      <c r="R352" s="117"/>
      <c r="S352" s="131"/>
      <c r="T352" s="131"/>
      <c r="U352" s="131"/>
      <c r="V352" s="47"/>
    </row>
    <row r="353" spans="1:22">
      <c r="A353" s="134"/>
      <c r="B353" s="135"/>
      <c r="C353" s="136"/>
      <c r="D353" s="131"/>
      <c r="E353" s="131"/>
      <c r="F353" s="137"/>
      <c r="G353" s="131"/>
      <c r="H353" s="131"/>
      <c r="I353" s="131"/>
      <c r="J353" s="131"/>
      <c r="K353" s="138"/>
      <c r="L353" s="139"/>
      <c r="M353" s="130"/>
      <c r="N353" s="130"/>
      <c r="O353" s="131"/>
      <c r="P353" s="132"/>
      <c r="Q353" s="131"/>
      <c r="R353" s="117"/>
      <c r="S353" s="131"/>
      <c r="T353" s="131"/>
      <c r="U353" s="131"/>
      <c r="V353" s="47"/>
    </row>
    <row r="354" spans="1:22">
      <c r="A354" s="140"/>
      <c r="B354" s="135"/>
      <c r="C354" s="136"/>
      <c r="D354" s="130"/>
      <c r="E354" s="130"/>
      <c r="F354" s="137"/>
      <c r="G354" s="130"/>
      <c r="H354" s="130"/>
      <c r="I354" s="130"/>
      <c r="J354" s="130"/>
      <c r="K354" s="141"/>
      <c r="L354" s="139"/>
      <c r="M354" s="130"/>
      <c r="N354" s="130"/>
      <c r="O354" s="130"/>
      <c r="P354" s="137"/>
      <c r="Q354" s="130"/>
      <c r="R354" s="116"/>
      <c r="S354" s="130"/>
      <c r="T354" s="130"/>
      <c r="U354" s="130"/>
      <c r="V354" s="47"/>
    </row>
    <row r="355" spans="1:22">
      <c r="A355" s="134"/>
      <c r="B355" s="135"/>
      <c r="C355" s="136"/>
      <c r="D355" s="131"/>
      <c r="E355" s="131"/>
      <c r="F355" s="137"/>
      <c r="G355" s="131"/>
      <c r="H355" s="131"/>
      <c r="I355" s="131"/>
      <c r="J355" s="131"/>
      <c r="K355" s="138"/>
      <c r="L355" s="139"/>
      <c r="M355" s="130"/>
      <c r="N355" s="130"/>
      <c r="O355" s="131"/>
      <c r="P355" s="132"/>
      <c r="Q355" s="131"/>
      <c r="R355" s="117"/>
      <c r="S355" s="131"/>
      <c r="T355" s="131"/>
      <c r="U355" s="131"/>
      <c r="V355" s="47"/>
    </row>
    <row r="356" spans="1:22">
      <c r="A356" s="134"/>
      <c r="B356" s="135"/>
      <c r="C356" s="136"/>
      <c r="D356" s="131"/>
      <c r="E356" s="131"/>
      <c r="F356" s="137"/>
      <c r="G356" s="131"/>
      <c r="H356" s="131"/>
      <c r="I356" s="131"/>
      <c r="J356" s="131"/>
      <c r="K356" s="138"/>
      <c r="L356" s="139"/>
      <c r="M356" s="130"/>
      <c r="N356" s="130"/>
      <c r="O356" s="131"/>
      <c r="P356" s="132"/>
      <c r="Q356" s="131"/>
      <c r="R356" s="117"/>
      <c r="S356" s="131"/>
      <c r="T356" s="131"/>
      <c r="U356" s="131"/>
      <c r="V356" s="47"/>
    </row>
    <row r="357" spans="1:22">
      <c r="A357" s="134"/>
      <c r="B357" s="135"/>
      <c r="C357" s="136"/>
      <c r="D357" s="131"/>
      <c r="E357" s="131"/>
      <c r="F357" s="137"/>
      <c r="G357" s="131"/>
      <c r="H357" s="131"/>
      <c r="I357" s="131"/>
      <c r="J357" s="131"/>
      <c r="K357" s="138"/>
      <c r="L357" s="139"/>
      <c r="M357" s="130"/>
      <c r="N357" s="130"/>
      <c r="O357" s="131"/>
      <c r="P357" s="132"/>
      <c r="Q357" s="131"/>
      <c r="R357" s="117"/>
      <c r="S357" s="131"/>
      <c r="T357" s="131"/>
      <c r="U357" s="131"/>
      <c r="V357" s="47"/>
    </row>
    <row r="358" spans="1:22">
      <c r="A358" s="134"/>
      <c r="B358" s="135"/>
      <c r="C358" s="136"/>
      <c r="D358" s="131"/>
      <c r="E358" s="131"/>
      <c r="F358" s="137"/>
      <c r="G358" s="131"/>
      <c r="H358" s="131"/>
      <c r="I358" s="131"/>
      <c r="J358" s="131"/>
      <c r="K358" s="138"/>
      <c r="L358" s="139"/>
      <c r="M358" s="130"/>
      <c r="N358" s="130"/>
      <c r="O358" s="131"/>
      <c r="P358" s="132"/>
      <c r="Q358" s="131"/>
      <c r="R358" s="117"/>
      <c r="S358" s="131"/>
      <c r="T358" s="131"/>
      <c r="U358" s="131"/>
      <c r="V358" s="47"/>
    </row>
    <row r="359" spans="1:22">
      <c r="A359" s="134"/>
      <c r="B359" s="135"/>
      <c r="C359" s="136"/>
      <c r="D359" s="131"/>
      <c r="E359" s="131"/>
      <c r="F359" s="137"/>
      <c r="G359" s="131"/>
      <c r="H359" s="131"/>
      <c r="I359" s="131"/>
      <c r="J359" s="131"/>
      <c r="K359" s="138"/>
      <c r="L359" s="139"/>
      <c r="M359" s="130"/>
      <c r="N359" s="130"/>
      <c r="O359" s="131"/>
      <c r="P359" s="132"/>
      <c r="Q359" s="131"/>
      <c r="R359" s="117"/>
      <c r="S359" s="131"/>
      <c r="T359" s="131"/>
      <c r="U359" s="131"/>
      <c r="V359" s="47"/>
    </row>
    <row r="360" spans="1:22">
      <c r="A360" s="134"/>
      <c r="B360" s="135"/>
      <c r="C360" s="136"/>
      <c r="D360" s="131"/>
      <c r="E360" s="131"/>
      <c r="F360" s="137"/>
      <c r="G360" s="131"/>
      <c r="H360" s="131"/>
      <c r="I360" s="131"/>
      <c r="J360" s="131"/>
      <c r="K360" s="138"/>
      <c r="L360" s="139"/>
      <c r="M360" s="130"/>
      <c r="N360" s="130"/>
      <c r="O360" s="131"/>
      <c r="P360" s="132"/>
      <c r="Q360" s="131"/>
      <c r="R360" s="117"/>
      <c r="S360" s="131"/>
      <c r="T360" s="131"/>
      <c r="U360" s="131"/>
      <c r="V360" s="47"/>
    </row>
    <row r="361" spans="1:22">
      <c r="A361" s="134"/>
      <c r="B361" s="135"/>
      <c r="C361" s="136"/>
      <c r="D361" s="131"/>
      <c r="E361" s="131"/>
      <c r="F361" s="137"/>
      <c r="G361" s="131"/>
      <c r="H361" s="131"/>
      <c r="I361" s="131"/>
      <c r="J361" s="131"/>
      <c r="K361" s="138"/>
      <c r="L361" s="139"/>
      <c r="M361" s="130"/>
      <c r="N361" s="130"/>
      <c r="O361" s="131"/>
      <c r="P361" s="132"/>
      <c r="Q361" s="131"/>
      <c r="R361" s="117"/>
      <c r="S361" s="131"/>
      <c r="T361" s="131"/>
      <c r="U361" s="131"/>
      <c r="V361" s="47"/>
    </row>
    <row r="362" spans="1:22">
      <c r="A362" s="134"/>
      <c r="B362" s="135"/>
      <c r="C362" s="136"/>
      <c r="D362" s="131"/>
      <c r="E362" s="131"/>
      <c r="F362" s="137"/>
      <c r="G362" s="131"/>
      <c r="H362" s="131"/>
      <c r="I362" s="131"/>
      <c r="J362" s="131"/>
      <c r="K362" s="138"/>
      <c r="L362" s="139"/>
      <c r="M362" s="130"/>
      <c r="N362" s="130"/>
      <c r="O362" s="131"/>
      <c r="P362" s="132"/>
      <c r="Q362" s="131"/>
      <c r="R362" s="117"/>
      <c r="S362" s="131"/>
      <c r="T362" s="131"/>
      <c r="U362" s="131"/>
      <c r="V362" s="47"/>
    </row>
    <row r="363" spans="1:22">
      <c r="A363" s="134"/>
      <c r="B363" s="135"/>
      <c r="C363" s="136"/>
      <c r="D363" s="131"/>
      <c r="E363" s="131"/>
      <c r="F363" s="137"/>
      <c r="G363" s="131"/>
      <c r="H363" s="131"/>
      <c r="I363" s="131"/>
      <c r="J363" s="131"/>
      <c r="K363" s="138"/>
      <c r="L363" s="139"/>
      <c r="M363" s="130"/>
      <c r="N363" s="130"/>
      <c r="O363" s="131"/>
      <c r="P363" s="132"/>
      <c r="Q363" s="131"/>
      <c r="R363" s="117"/>
      <c r="S363" s="131"/>
      <c r="T363" s="131"/>
      <c r="U363" s="131"/>
      <c r="V363" s="47"/>
    </row>
    <row r="364" spans="1:22">
      <c r="A364" s="134"/>
      <c r="B364" s="135"/>
      <c r="C364" s="136"/>
      <c r="D364" s="131"/>
      <c r="E364" s="131"/>
      <c r="F364" s="137"/>
      <c r="G364" s="131"/>
      <c r="H364" s="131"/>
      <c r="I364" s="131"/>
      <c r="J364" s="131"/>
      <c r="K364" s="138"/>
      <c r="L364" s="139"/>
      <c r="M364" s="130"/>
      <c r="N364" s="130"/>
      <c r="O364" s="131"/>
      <c r="P364" s="132"/>
      <c r="Q364" s="131"/>
      <c r="R364" s="117"/>
      <c r="S364" s="131"/>
      <c r="T364" s="131"/>
      <c r="U364" s="131"/>
      <c r="V364" s="47"/>
    </row>
    <row r="365" spans="1:22">
      <c r="A365" s="134"/>
      <c r="B365" s="135"/>
      <c r="C365" s="136"/>
      <c r="D365" s="131"/>
      <c r="E365" s="131"/>
      <c r="F365" s="137"/>
      <c r="G365" s="131"/>
      <c r="H365" s="131"/>
      <c r="I365" s="131"/>
      <c r="J365" s="131"/>
      <c r="K365" s="138"/>
      <c r="L365" s="139"/>
      <c r="M365" s="130"/>
      <c r="N365" s="130"/>
      <c r="O365" s="131"/>
      <c r="P365" s="132"/>
      <c r="Q365" s="131"/>
      <c r="R365" s="117"/>
      <c r="S365" s="131"/>
      <c r="T365" s="131"/>
      <c r="U365" s="131"/>
      <c r="V365" s="47"/>
    </row>
    <row r="366" spans="1:22">
      <c r="A366" s="134"/>
      <c r="B366" s="135"/>
      <c r="C366" s="136"/>
      <c r="D366" s="131"/>
      <c r="E366" s="131"/>
      <c r="F366" s="137"/>
      <c r="G366" s="131"/>
      <c r="H366" s="131"/>
      <c r="I366" s="131"/>
      <c r="J366" s="131"/>
      <c r="K366" s="138"/>
      <c r="L366" s="139"/>
      <c r="M366" s="130"/>
      <c r="N366" s="130"/>
      <c r="O366" s="131"/>
      <c r="P366" s="132"/>
      <c r="Q366" s="131"/>
      <c r="R366" s="117"/>
      <c r="S366" s="131"/>
      <c r="T366" s="131"/>
      <c r="U366" s="131"/>
      <c r="V366" s="47"/>
    </row>
    <row r="367" spans="1:22">
      <c r="A367" s="140"/>
      <c r="B367" s="135"/>
      <c r="C367" s="136"/>
      <c r="D367" s="130"/>
      <c r="E367" s="130"/>
      <c r="F367" s="137"/>
      <c r="G367" s="130"/>
      <c r="H367" s="130"/>
      <c r="I367" s="130"/>
      <c r="J367" s="131"/>
      <c r="K367" s="141"/>
      <c r="L367" s="139"/>
      <c r="M367" s="130"/>
      <c r="N367" s="130"/>
      <c r="O367" s="130"/>
      <c r="P367" s="137"/>
      <c r="Q367" s="130"/>
      <c r="R367" s="116"/>
      <c r="S367" s="130"/>
      <c r="T367" s="130"/>
      <c r="U367" s="130"/>
      <c r="V367" s="47"/>
    </row>
    <row r="368" spans="1:22">
      <c r="A368" s="134"/>
      <c r="B368" s="135"/>
      <c r="C368" s="136"/>
      <c r="D368" s="131"/>
      <c r="E368" s="131"/>
      <c r="F368" s="137"/>
      <c r="G368" s="131"/>
      <c r="H368" s="131"/>
      <c r="I368" s="131"/>
      <c r="J368" s="131"/>
      <c r="K368" s="138"/>
      <c r="L368" s="139"/>
      <c r="M368" s="130"/>
      <c r="N368" s="130"/>
      <c r="O368" s="131"/>
      <c r="P368" s="132"/>
      <c r="Q368" s="131"/>
      <c r="R368" s="117"/>
      <c r="S368" s="131"/>
      <c r="T368" s="131"/>
      <c r="U368" s="131"/>
      <c r="V368" s="47"/>
    </row>
    <row r="369" spans="1:22">
      <c r="A369" s="134"/>
      <c r="B369" s="135"/>
      <c r="C369" s="136"/>
      <c r="D369" s="131"/>
      <c r="E369" s="131"/>
      <c r="F369" s="137"/>
      <c r="G369" s="131"/>
      <c r="H369" s="131"/>
      <c r="I369" s="130"/>
      <c r="J369" s="131"/>
      <c r="K369" s="138"/>
      <c r="L369" s="139"/>
      <c r="M369" s="130"/>
      <c r="N369" s="130"/>
      <c r="O369" s="130"/>
      <c r="P369" s="137"/>
      <c r="Q369" s="130"/>
      <c r="R369" s="117"/>
      <c r="S369" s="130"/>
      <c r="T369" s="131"/>
      <c r="U369" s="131"/>
      <c r="V369" s="47"/>
    </row>
    <row r="370" spans="1:22">
      <c r="A370" s="134"/>
      <c r="B370" s="135"/>
      <c r="C370" s="136"/>
      <c r="D370" s="131"/>
      <c r="E370" s="131"/>
      <c r="F370" s="137"/>
      <c r="G370" s="131"/>
      <c r="H370" s="131"/>
      <c r="I370" s="131"/>
      <c r="J370" s="131"/>
      <c r="K370" s="138"/>
      <c r="L370" s="139"/>
      <c r="M370" s="130"/>
      <c r="N370" s="130"/>
      <c r="O370" s="131"/>
      <c r="P370" s="132"/>
      <c r="Q370" s="131"/>
      <c r="R370" s="117"/>
      <c r="S370" s="131"/>
      <c r="T370" s="131"/>
      <c r="U370" s="131"/>
      <c r="V370" s="47"/>
    </row>
    <row r="371" spans="1:22">
      <c r="A371" s="134"/>
      <c r="B371" s="135"/>
      <c r="C371" s="136"/>
      <c r="D371" s="131"/>
      <c r="E371" s="131"/>
      <c r="F371" s="137"/>
      <c r="G371" s="131"/>
      <c r="H371" s="131"/>
      <c r="I371" s="131"/>
      <c r="J371" s="131"/>
      <c r="K371" s="138"/>
      <c r="L371" s="139"/>
      <c r="M371" s="130"/>
      <c r="N371" s="130"/>
      <c r="O371" s="131"/>
      <c r="P371" s="132"/>
      <c r="Q371" s="131"/>
      <c r="R371" s="117"/>
      <c r="S371" s="131"/>
      <c r="T371" s="131"/>
      <c r="U371" s="131"/>
      <c r="V371" s="47"/>
    </row>
    <row r="372" spans="1:22">
      <c r="A372" s="134"/>
      <c r="B372" s="135"/>
      <c r="C372" s="136"/>
      <c r="D372" s="131"/>
      <c r="E372" s="131"/>
      <c r="F372" s="137"/>
      <c r="G372" s="131"/>
      <c r="H372" s="131"/>
      <c r="I372" s="131"/>
      <c r="J372" s="131"/>
      <c r="K372" s="138"/>
      <c r="L372" s="139"/>
      <c r="M372" s="130"/>
      <c r="N372" s="130"/>
      <c r="O372" s="131"/>
      <c r="P372" s="132"/>
      <c r="Q372" s="131"/>
      <c r="R372" s="117"/>
      <c r="S372" s="131"/>
      <c r="T372" s="131"/>
      <c r="U372" s="131"/>
      <c r="V372" s="47"/>
    </row>
    <row r="373" spans="1:22">
      <c r="A373" s="142"/>
      <c r="B373" s="135"/>
      <c r="C373" s="136"/>
      <c r="D373" s="131"/>
      <c r="E373" s="131"/>
      <c r="F373" s="137"/>
      <c r="G373" s="131"/>
      <c r="H373" s="131"/>
      <c r="I373" s="131"/>
      <c r="J373" s="131"/>
      <c r="K373" s="138"/>
      <c r="L373" s="139"/>
      <c r="M373" s="130"/>
      <c r="N373" s="130"/>
      <c r="O373" s="130"/>
      <c r="P373" s="137"/>
      <c r="Q373" s="130"/>
      <c r="R373" s="117"/>
      <c r="S373" s="130"/>
      <c r="T373" s="131"/>
      <c r="U373" s="131"/>
      <c r="V373" s="47"/>
    </row>
    <row r="374" spans="1:22">
      <c r="A374" s="143"/>
      <c r="B374" s="135"/>
      <c r="C374" s="97"/>
      <c r="D374" s="144"/>
      <c r="E374" s="144"/>
      <c r="F374" s="145"/>
      <c r="G374" s="144"/>
      <c r="H374" s="144"/>
      <c r="I374" s="144"/>
      <c r="J374" s="144"/>
      <c r="K374" s="146"/>
      <c r="L374" s="147"/>
      <c r="M374" s="150"/>
      <c r="N374" s="150"/>
      <c r="O374" s="144"/>
      <c r="P374" s="151"/>
      <c r="Q374" s="144"/>
      <c r="R374" s="144"/>
      <c r="S374" s="144"/>
      <c r="T374" s="144"/>
      <c r="U374" s="144"/>
      <c r="V374" s="47"/>
    </row>
    <row r="375" spans="1:22">
      <c r="A375" s="134"/>
      <c r="B375" s="135"/>
      <c r="C375" s="136"/>
      <c r="D375" s="131"/>
      <c r="E375" s="131"/>
      <c r="F375" s="137"/>
      <c r="G375" s="131"/>
      <c r="H375" s="131"/>
      <c r="I375" s="131"/>
      <c r="J375" s="131"/>
      <c r="K375" s="138"/>
      <c r="L375" s="139"/>
      <c r="M375" s="130"/>
      <c r="N375" s="130"/>
      <c r="O375" s="131"/>
      <c r="P375" s="132"/>
      <c r="Q375" s="131"/>
      <c r="R375" s="117"/>
      <c r="S375" s="131"/>
      <c r="T375" s="131"/>
      <c r="U375" s="131"/>
      <c r="V375" s="47"/>
    </row>
    <row r="376" spans="1:22">
      <c r="A376" s="134"/>
      <c r="B376" s="135"/>
      <c r="C376" s="136"/>
      <c r="D376" s="131"/>
      <c r="E376" s="131"/>
      <c r="F376" s="137"/>
      <c r="G376" s="131"/>
      <c r="H376" s="131"/>
      <c r="I376" s="131"/>
      <c r="J376" s="131"/>
      <c r="K376" s="138"/>
      <c r="L376" s="139"/>
      <c r="M376" s="130"/>
      <c r="N376" s="130"/>
      <c r="O376" s="131"/>
      <c r="P376" s="132"/>
      <c r="Q376" s="131"/>
      <c r="R376" s="117"/>
      <c r="S376" s="131"/>
      <c r="T376" s="131"/>
      <c r="U376" s="131"/>
      <c r="V376" s="47"/>
    </row>
    <row r="377" spans="1:22">
      <c r="A377" s="140"/>
      <c r="B377" s="135"/>
      <c r="C377" s="136"/>
      <c r="D377" s="130"/>
      <c r="E377" s="130"/>
      <c r="F377" s="137"/>
      <c r="G377" s="130"/>
      <c r="H377" s="130"/>
      <c r="I377" s="130"/>
      <c r="J377" s="130"/>
      <c r="K377" s="141"/>
      <c r="L377" s="139"/>
      <c r="M377" s="130"/>
      <c r="N377" s="130"/>
      <c r="O377" s="130"/>
      <c r="P377" s="137"/>
      <c r="Q377" s="130"/>
      <c r="R377" s="116"/>
      <c r="S377" s="130"/>
      <c r="T377" s="130"/>
      <c r="U377" s="141"/>
      <c r="V377" s="47"/>
    </row>
    <row r="378" spans="1:22">
      <c r="A378" s="134"/>
      <c r="B378" s="135"/>
      <c r="C378" s="136"/>
      <c r="D378" s="131"/>
      <c r="E378" s="131"/>
      <c r="F378" s="137"/>
      <c r="G378" s="131"/>
      <c r="H378" s="131"/>
      <c r="I378" s="131"/>
      <c r="J378" s="131"/>
      <c r="K378" s="138"/>
      <c r="L378" s="139"/>
      <c r="M378" s="130"/>
      <c r="N378" s="130"/>
      <c r="O378" s="131"/>
      <c r="P378" s="132"/>
      <c r="Q378" s="131"/>
      <c r="R378" s="117"/>
      <c r="S378" s="131"/>
      <c r="T378" s="131"/>
      <c r="U378" s="131"/>
      <c r="V378" s="47"/>
    </row>
    <row r="379" spans="1:22">
      <c r="A379" s="134"/>
      <c r="B379" s="135"/>
      <c r="C379" s="136"/>
      <c r="D379" s="131"/>
      <c r="E379" s="131"/>
      <c r="F379" s="137"/>
      <c r="G379" s="131"/>
      <c r="H379" s="131"/>
      <c r="I379" s="131"/>
      <c r="J379" s="131"/>
      <c r="K379" s="138"/>
      <c r="L379" s="139"/>
      <c r="M379" s="130"/>
      <c r="N379" s="130"/>
      <c r="O379" s="131"/>
      <c r="P379" s="132"/>
      <c r="Q379" s="131"/>
      <c r="R379" s="117"/>
      <c r="S379" s="131"/>
      <c r="T379" s="131"/>
      <c r="U379" s="131"/>
      <c r="V379" s="47"/>
    </row>
    <row r="380" spans="1:22">
      <c r="A380" s="134"/>
      <c r="B380" s="135"/>
      <c r="C380" s="136"/>
      <c r="D380" s="131"/>
      <c r="E380" s="131"/>
      <c r="F380" s="137"/>
      <c r="G380" s="131"/>
      <c r="H380" s="131"/>
      <c r="I380" s="131"/>
      <c r="J380" s="131"/>
      <c r="K380" s="138"/>
      <c r="L380" s="139"/>
      <c r="M380" s="130"/>
      <c r="N380" s="130"/>
      <c r="O380" s="131"/>
      <c r="P380" s="132"/>
      <c r="Q380" s="131"/>
      <c r="R380" s="117"/>
      <c r="S380" s="131"/>
      <c r="T380" s="131"/>
      <c r="U380" s="131"/>
      <c r="V380" s="47"/>
    </row>
    <row r="381" spans="1:22">
      <c r="A381" s="134"/>
      <c r="B381" s="135"/>
      <c r="C381" s="136"/>
      <c r="D381" s="131"/>
      <c r="E381" s="131"/>
      <c r="F381" s="137"/>
      <c r="G381" s="131"/>
      <c r="H381" s="131"/>
      <c r="I381" s="131"/>
      <c r="J381" s="131"/>
      <c r="K381" s="138"/>
      <c r="L381" s="139"/>
      <c r="M381" s="130"/>
      <c r="N381" s="130"/>
      <c r="O381" s="131"/>
      <c r="P381" s="132"/>
      <c r="Q381" s="131"/>
      <c r="R381" s="117"/>
      <c r="S381" s="131"/>
      <c r="T381" s="131"/>
      <c r="U381" s="131"/>
      <c r="V381" s="47"/>
    </row>
    <row r="382" spans="1:22">
      <c r="A382" s="140"/>
      <c r="B382" s="135"/>
      <c r="C382" s="136"/>
      <c r="D382" s="130"/>
      <c r="E382" s="130"/>
      <c r="F382" s="137"/>
      <c r="G382" s="130"/>
      <c r="H382" s="130"/>
      <c r="I382" s="130"/>
      <c r="J382" s="130"/>
      <c r="K382" s="141"/>
      <c r="L382" s="139"/>
      <c r="M382" s="130"/>
      <c r="N382" s="130"/>
      <c r="O382" s="130"/>
      <c r="P382" s="137"/>
      <c r="Q382" s="130"/>
      <c r="R382" s="116"/>
      <c r="S382" s="130"/>
      <c r="T382" s="130"/>
      <c r="U382" s="130"/>
      <c r="V382" s="47"/>
    </row>
    <row r="383" spans="1:22">
      <c r="A383" s="134"/>
      <c r="B383" s="135"/>
      <c r="C383" s="136"/>
      <c r="D383" s="131"/>
      <c r="E383" s="131"/>
      <c r="F383" s="137"/>
      <c r="G383" s="131"/>
      <c r="H383" s="131"/>
      <c r="I383" s="131"/>
      <c r="J383" s="131"/>
      <c r="K383" s="138"/>
      <c r="L383" s="139"/>
      <c r="M383" s="130"/>
      <c r="N383" s="130"/>
      <c r="O383" s="131"/>
      <c r="P383" s="132"/>
      <c r="Q383" s="131"/>
      <c r="R383" s="117"/>
      <c r="S383" s="131"/>
      <c r="T383" s="131"/>
      <c r="U383" s="131"/>
      <c r="V383" s="47"/>
    </row>
    <row r="384" spans="1:22">
      <c r="A384" s="134"/>
      <c r="B384" s="135"/>
      <c r="C384" s="136"/>
      <c r="D384" s="131"/>
      <c r="E384" s="131"/>
      <c r="F384" s="137"/>
      <c r="G384" s="131"/>
      <c r="H384" s="131"/>
      <c r="I384" s="131"/>
      <c r="J384" s="131"/>
      <c r="K384" s="138"/>
      <c r="L384" s="139"/>
      <c r="M384" s="130"/>
      <c r="N384" s="130"/>
      <c r="O384" s="131"/>
      <c r="P384" s="132"/>
      <c r="Q384" s="131"/>
      <c r="R384" s="117"/>
      <c r="S384" s="131"/>
      <c r="T384" s="131"/>
      <c r="U384" s="131"/>
      <c r="V384" s="47"/>
    </row>
    <row r="385" spans="1:22">
      <c r="A385" s="134"/>
      <c r="B385" s="135"/>
      <c r="C385" s="136"/>
      <c r="D385" s="131"/>
      <c r="E385" s="131"/>
      <c r="F385" s="137"/>
      <c r="G385" s="131"/>
      <c r="H385" s="131"/>
      <c r="I385" s="131"/>
      <c r="J385" s="131"/>
      <c r="K385" s="138"/>
      <c r="L385" s="139"/>
      <c r="M385" s="130"/>
      <c r="N385" s="130"/>
      <c r="O385" s="131"/>
      <c r="P385" s="132"/>
      <c r="Q385" s="131"/>
      <c r="R385" s="117"/>
      <c r="S385" s="131"/>
      <c r="T385" s="131"/>
      <c r="U385" s="131"/>
      <c r="V385" s="47"/>
    </row>
    <row r="386" spans="1:22">
      <c r="A386" s="134"/>
      <c r="B386" s="135"/>
      <c r="C386" s="136"/>
      <c r="D386" s="131"/>
      <c r="E386" s="131"/>
      <c r="F386" s="137"/>
      <c r="G386" s="131"/>
      <c r="H386" s="131"/>
      <c r="I386" s="131"/>
      <c r="J386" s="131"/>
      <c r="K386" s="138"/>
      <c r="L386" s="139"/>
      <c r="M386" s="130"/>
      <c r="N386" s="130"/>
      <c r="O386" s="131"/>
      <c r="P386" s="132"/>
      <c r="Q386" s="131"/>
      <c r="R386" s="117"/>
      <c r="S386" s="131"/>
      <c r="T386" s="131"/>
      <c r="U386" s="131"/>
      <c r="V386" s="47"/>
    </row>
    <row r="387" spans="1:22">
      <c r="A387" s="134"/>
      <c r="B387" s="135"/>
      <c r="C387" s="136"/>
      <c r="D387" s="131"/>
      <c r="E387" s="131"/>
      <c r="F387" s="137"/>
      <c r="G387" s="131"/>
      <c r="H387" s="131"/>
      <c r="I387" s="131"/>
      <c r="J387" s="131"/>
      <c r="K387" s="138"/>
      <c r="L387" s="139"/>
      <c r="M387" s="130"/>
      <c r="N387" s="130"/>
      <c r="O387" s="131"/>
      <c r="P387" s="132"/>
      <c r="Q387" s="131"/>
      <c r="R387" s="117"/>
      <c r="S387" s="131"/>
      <c r="T387" s="131"/>
      <c r="U387" s="131"/>
      <c r="V387" s="47"/>
    </row>
    <row r="388" spans="1:22">
      <c r="A388" s="134"/>
      <c r="B388" s="135"/>
      <c r="C388" s="136"/>
      <c r="D388" s="131"/>
      <c r="E388" s="131"/>
      <c r="F388" s="137"/>
      <c r="G388" s="131"/>
      <c r="H388" s="131"/>
      <c r="I388" s="131"/>
      <c r="J388" s="131"/>
      <c r="K388" s="138"/>
      <c r="L388" s="139"/>
      <c r="M388" s="130"/>
      <c r="N388" s="130"/>
      <c r="O388" s="131"/>
      <c r="P388" s="132"/>
      <c r="Q388" s="131"/>
      <c r="R388" s="117"/>
      <c r="S388" s="131"/>
      <c r="T388" s="131"/>
      <c r="U388" s="131"/>
      <c r="V388" s="47"/>
    </row>
    <row r="389" spans="1:22">
      <c r="A389" s="134"/>
      <c r="B389" s="135"/>
      <c r="C389" s="136"/>
      <c r="D389" s="131"/>
      <c r="E389" s="131"/>
      <c r="F389" s="137"/>
      <c r="G389" s="131"/>
      <c r="H389" s="131"/>
      <c r="I389" s="131"/>
      <c r="J389" s="131"/>
      <c r="K389" s="138"/>
      <c r="L389" s="139"/>
      <c r="M389" s="130"/>
      <c r="N389" s="130"/>
      <c r="O389" s="131"/>
      <c r="P389" s="132"/>
      <c r="Q389" s="131"/>
      <c r="R389" s="117"/>
      <c r="S389" s="131"/>
      <c r="T389" s="131"/>
      <c r="U389" s="131"/>
      <c r="V389" s="47"/>
    </row>
    <row r="390" spans="1:22">
      <c r="A390" s="134"/>
      <c r="B390" s="135"/>
      <c r="C390" s="136"/>
      <c r="D390" s="131"/>
      <c r="E390" s="131"/>
      <c r="F390" s="137"/>
      <c r="G390" s="131"/>
      <c r="H390" s="131"/>
      <c r="I390" s="131"/>
      <c r="J390" s="131"/>
      <c r="K390" s="138"/>
      <c r="L390" s="139"/>
      <c r="M390" s="130"/>
      <c r="N390" s="130"/>
      <c r="O390" s="131"/>
      <c r="P390" s="132"/>
      <c r="Q390" s="131"/>
      <c r="R390" s="117"/>
      <c r="S390" s="131"/>
      <c r="T390" s="131"/>
      <c r="U390" s="131"/>
      <c r="V390" s="47"/>
    </row>
    <row r="391" spans="1:22">
      <c r="A391" s="134"/>
      <c r="B391" s="135"/>
      <c r="C391" s="136"/>
      <c r="D391" s="131"/>
      <c r="E391" s="131"/>
      <c r="F391" s="137"/>
      <c r="G391" s="131"/>
      <c r="H391" s="131"/>
      <c r="I391" s="131"/>
      <c r="J391" s="131"/>
      <c r="K391" s="138"/>
      <c r="L391" s="139"/>
      <c r="M391" s="130"/>
      <c r="N391" s="130"/>
      <c r="O391" s="131"/>
      <c r="P391" s="132"/>
      <c r="Q391" s="131"/>
      <c r="R391" s="117"/>
      <c r="S391" s="131"/>
      <c r="T391" s="131"/>
      <c r="U391" s="131"/>
      <c r="V391" s="47"/>
    </row>
    <row r="392" spans="1:22">
      <c r="A392" s="134"/>
      <c r="B392" s="135"/>
      <c r="C392" s="136"/>
      <c r="D392" s="131"/>
      <c r="E392" s="131"/>
      <c r="F392" s="137"/>
      <c r="G392" s="131"/>
      <c r="H392" s="131"/>
      <c r="I392" s="131"/>
      <c r="J392" s="131"/>
      <c r="K392" s="138"/>
      <c r="L392" s="139"/>
      <c r="M392" s="130"/>
      <c r="N392" s="130"/>
      <c r="O392" s="131"/>
      <c r="P392" s="132"/>
      <c r="Q392" s="131"/>
      <c r="R392" s="117"/>
      <c r="S392" s="131"/>
      <c r="T392" s="131"/>
      <c r="U392" s="131"/>
      <c r="V392" s="47"/>
    </row>
    <row r="393" spans="1:22">
      <c r="A393" s="134"/>
      <c r="B393" s="135"/>
      <c r="C393" s="136"/>
      <c r="D393" s="131"/>
      <c r="E393" s="131"/>
      <c r="F393" s="137"/>
      <c r="G393" s="131"/>
      <c r="H393" s="131"/>
      <c r="I393" s="131"/>
      <c r="J393" s="131"/>
      <c r="K393" s="138"/>
      <c r="L393" s="139"/>
      <c r="M393" s="130"/>
      <c r="N393" s="130"/>
      <c r="O393" s="131"/>
      <c r="P393" s="132"/>
      <c r="Q393" s="131"/>
      <c r="R393" s="117"/>
      <c r="S393" s="131"/>
      <c r="T393" s="131"/>
      <c r="U393" s="131"/>
      <c r="V393" s="47"/>
    </row>
    <row r="394" spans="1:22">
      <c r="A394" s="134"/>
      <c r="B394" s="135"/>
      <c r="C394" s="136"/>
      <c r="D394" s="131"/>
      <c r="E394" s="131"/>
      <c r="F394" s="137"/>
      <c r="G394" s="131"/>
      <c r="H394" s="131"/>
      <c r="I394" s="131"/>
      <c r="J394" s="131"/>
      <c r="K394" s="138"/>
      <c r="L394" s="139"/>
      <c r="M394" s="130"/>
      <c r="N394" s="130"/>
      <c r="O394" s="131"/>
      <c r="P394" s="132"/>
      <c r="Q394" s="131"/>
      <c r="R394" s="117"/>
      <c r="S394" s="131"/>
      <c r="T394" s="131"/>
      <c r="U394" s="131"/>
      <c r="V394" s="47"/>
    </row>
    <row r="395" spans="1:22">
      <c r="A395" s="140"/>
      <c r="B395" s="135"/>
      <c r="C395" s="136"/>
      <c r="D395" s="130"/>
      <c r="E395" s="130"/>
      <c r="F395" s="137"/>
      <c r="G395" s="130"/>
      <c r="H395" s="130"/>
      <c r="I395" s="130"/>
      <c r="J395" s="131"/>
      <c r="K395" s="141"/>
      <c r="L395" s="139"/>
      <c r="M395" s="130"/>
      <c r="N395" s="130"/>
      <c r="O395" s="130"/>
      <c r="P395" s="137"/>
      <c r="Q395" s="130"/>
      <c r="R395" s="116"/>
      <c r="S395" s="130"/>
      <c r="T395" s="130"/>
      <c r="U395" s="130"/>
      <c r="V395" s="47"/>
    </row>
    <row r="396" spans="1:22">
      <c r="A396" s="134"/>
      <c r="B396" s="135"/>
      <c r="C396" s="136"/>
      <c r="D396" s="131"/>
      <c r="E396" s="131"/>
      <c r="F396" s="137"/>
      <c r="G396" s="131"/>
      <c r="H396" s="131"/>
      <c r="I396" s="131"/>
      <c r="J396" s="131"/>
      <c r="K396" s="138"/>
      <c r="L396" s="139"/>
      <c r="M396" s="130"/>
      <c r="N396" s="130"/>
      <c r="O396" s="131"/>
      <c r="P396" s="132"/>
      <c r="Q396" s="131"/>
      <c r="R396" s="117"/>
      <c r="S396" s="131"/>
      <c r="T396" s="131"/>
      <c r="U396" s="131"/>
      <c r="V396" s="47"/>
    </row>
    <row r="397" spans="1:22">
      <c r="A397" s="134"/>
      <c r="B397" s="135"/>
      <c r="C397" s="136"/>
      <c r="D397" s="131"/>
      <c r="E397" s="131"/>
      <c r="F397" s="137"/>
      <c r="G397" s="131"/>
      <c r="H397" s="131"/>
      <c r="I397" s="130"/>
      <c r="J397" s="131"/>
      <c r="K397" s="138"/>
      <c r="L397" s="139"/>
      <c r="M397" s="130"/>
      <c r="N397" s="130"/>
      <c r="O397" s="130"/>
      <c r="P397" s="137"/>
      <c r="Q397" s="130"/>
      <c r="R397" s="117"/>
      <c r="S397" s="130"/>
      <c r="T397" s="131"/>
      <c r="U397" s="131"/>
      <c r="V397" s="47"/>
    </row>
    <row r="398" spans="1:22">
      <c r="A398" s="134"/>
      <c r="B398" s="135"/>
      <c r="C398" s="136"/>
      <c r="D398" s="131"/>
      <c r="E398" s="131"/>
      <c r="F398" s="137"/>
      <c r="G398" s="131"/>
      <c r="H398" s="131"/>
      <c r="I398" s="131"/>
      <c r="J398" s="131"/>
      <c r="K398" s="138"/>
      <c r="L398" s="139"/>
      <c r="M398" s="130"/>
      <c r="N398" s="130"/>
      <c r="O398" s="131"/>
      <c r="P398" s="132"/>
      <c r="Q398" s="131"/>
      <c r="R398" s="117"/>
      <c r="S398" s="131"/>
      <c r="T398" s="131"/>
      <c r="U398" s="131"/>
      <c r="V398" s="47"/>
    </row>
    <row r="399" spans="1:22">
      <c r="A399" s="134"/>
      <c r="B399" s="135"/>
      <c r="C399" s="136"/>
      <c r="D399" s="131"/>
      <c r="E399" s="131"/>
      <c r="F399" s="137"/>
      <c r="G399" s="131"/>
      <c r="H399" s="131"/>
      <c r="I399" s="131"/>
      <c r="J399" s="131"/>
      <c r="K399" s="138"/>
      <c r="L399" s="139"/>
      <c r="M399" s="130"/>
      <c r="N399" s="130"/>
      <c r="O399" s="131"/>
      <c r="P399" s="132"/>
      <c r="Q399" s="131"/>
      <c r="R399" s="117"/>
      <c r="S399" s="131"/>
      <c r="T399" s="131"/>
      <c r="U399" s="131"/>
      <c r="V399" s="47"/>
    </row>
    <row r="400" spans="1:22">
      <c r="A400" s="134"/>
      <c r="B400" s="135"/>
      <c r="C400" s="136"/>
      <c r="D400" s="131"/>
      <c r="E400" s="131"/>
      <c r="F400" s="137"/>
      <c r="G400" s="131"/>
      <c r="H400" s="131"/>
      <c r="I400" s="131"/>
      <c r="J400" s="131"/>
      <c r="K400" s="138"/>
      <c r="L400" s="139"/>
      <c r="M400" s="130"/>
      <c r="N400" s="130"/>
      <c r="O400" s="131"/>
      <c r="P400" s="132"/>
      <c r="Q400" s="131"/>
      <c r="R400" s="117"/>
      <c r="S400" s="131"/>
      <c r="T400" s="131"/>
      <c r="U400" s="131"/>
      <c r="V400" s="47"/>
    </row>
    <row r="401" spans="1:22">
      <c r="A401" s="142"/>
      <c r="B401" s="135"/>
      <c r="C401" s="136"/>
      <c r="D401" s="131"/>
      <c r="E401" s="131"/>
      <c r="F401" s="137"/>
      <c r="G401" s="131"/>
      <c r="H401" s="131"/>
      <c r="I401" s="131"/>
      <c r="J401" s="131"/>
      <c r="K401" s="138"/>
      <c r="L401" s="139"/>
      <c r="M401" s="130"/>
      <c r="N401" s="130"/>
      <c r="O401" s="130"/>
      <c r="P401" s="137"/>
      <c r="Q401" s="130"/>
      <c r="R401" s="117"/>
      <c r="S401" s="130"/>
      <c r="T401" s="131"/>
      <c r="U401" s="131"/>
      <c r="V401" s="47"/>
    </row>
    <row r="402" spans="1:22">
      <c r="A402" s="143"/>
      <c r="B402" s="135"/>
      <c r="C402" s="97"/>
      <c r="D402" s="144"/>
      <c r="E402" s="144"/>
      <c r="F402" s="145"/>
      <c r="G402" s="144"/>
      <c r="H402" s="144"/>
      <c r="I402" s="144"/>
      <c r="J402" s="144"/>
      <c r="K402" s="146"/>
      <c r="L402" s="147"/>
      <c r="M402" s="150"/>
      <c r="N402" s="150"/>
      <c r="O402" s="144"/>
      <c r="P402" s="151"/>
      <c r="Q402" s="144"/>
      <c r="R402" s="144"/>
      <c r="S402" s="144"/>
      <c r="T402" s="144"/>
      <c r="U402" s="144"/>
      <c r="V402" s="47"/>
    </row>
    <row r="403" spans="1:22">
      <c r="A403" s="134"/>
      <c r="B403" s="135"/>
      <c r="C403" s="136"/>
      <c r="D403" s="131"/>
      <c r="E403" s="131"/>
      <c r="F403" s="137"/>
      <c r="G403" s="131"/>
      <c r="H403" s="131"/>
      <c r="I403" s="131"/>
      <c r="J403" s="131"/>
      <c r="K403" s="138"/>
      <c r="L403" s="139"/>
      <c r="M403" s="130"/>
      <c r="N403" s="130"/>
      <c r="O403" s="131"/>
      <c r="P403" s="132"/>
      <c r="Q403" s="131"/>
      <c r="R403" s="117"/>
      <c r="S403" s="131"/>
      <c r="T403" s="131"/>
      <c r="U403" s="131"/>
      <c r="V403" s="47"/>
    </row>
    <row r="404" spans="1:22">
      <c r="A404" s="134"/>
      <c r="B404" s="135"/>
      <c r="C404" s="136"/>
      <c r="D404" s="131"/>
      <c r="E404" s="131"/>
      <c r="F404" s="137"/>
      <c r="G404" s="131"/>
      <c r="H404" s="131"/>
      <c r="I404" s="131"/>
      <c r="J404" s="131"/>
      <c r="K404" s="138"/>
      <c r="L404" s="139"/>
      <c r="M404" s="130"/>
      <c r="N404" s="130"/>
      <c r="O404" s="131"/>
      <c r="P404" s="132"/>
      <c r="Q404" s="131"/>
      <c r="R404" s="117"/>
      <c r="S404" s="131"/>
      <c r="T404" s="131"/>
      <c r="U404" s="131"/>
      <c r="V404" s="47"/>
    </row>
    <row r="405" spans="1:22">
      <c r="A405" s="140"/>
      <c r="B405" s="135"/>
      <c r="C405" s="136"/>
      <c r="D405" s="130"/>
      <c r="E405" s="130"/>
      <c r="F405" s="137"/>
      <c r="G405" s="130"/>
      <c r="H405" s="130"/>
      <c r="I405" s="130"/>
      <c r="J405" s="130"/>
      <c r="K405" s="141"/>
      <c r="L405" s="139"/>
      <c r="M405" s="130"/>
      <c r="N405" s="130"/>
      <c r="O405" s="130"/>
      <c r="P405" s="137"/>
      <c r="Q405" s="130"/>
      <c r="R405" s="116"/>
      <c r="S405" s="130"/>
      <c r="T405" s="130"/>
      <c r="U405" s="141"/>
      <c r="V405" s="47"/>
    </row>
    <row r="406" spans="1:22">
      <c r="A406" s="134"/>
      <c r="B406" s="135"/>
      <c r="C406" s="136"/>
      <c r="D406" s="131"/>
      <c r="E406" s="131"/>
      <c r="F406" s="137"/>
      <c r="G406" s="131"/>
      <c r="H406" s="131"/>
      <c r="I406" s="131"/>
      <c r="J406" s="131"/>
      <c r="K406" s="138"/>
      <c r="L406" s="139"/>
      <c r="M406" s="130"/>
      <c r="N406" s="130"/>
      <c r="O406" s="131"/>
      <c r="P406" s="132"/>
      <c r="Q406" s="131"/>
      <c r="R406" s="117"/>
      <c r="S406" s="131"/>
      <c r="T406" s="131"/>
      <c r="U406" s="131"/>
      <c r="V406" s="47"/>
    </row>
    <row r="407" spans="1:22">
      <c r="A407" s="134"/>
      <c r="B407" s="135"/>
      <c r="C407" s="136"/>
      <c r="D407" s="131"/>
      <c r="E407" s="131"/>
      <c r="F407" s="137"/>
      <c r="G407" s="131"/>
      <c r="H407" s="131"/>
      <c r="I407" s="131"/>
      <c r="J407" s="131"/>
      <c r="K407" s="138"/>
      <c r="L407" s="139"/>
      <c r="M407" s="130"/>
      <c r="N407" s="130"/>
      <c r="O407" s="131"/>
      <c r="P407" s="132"/>
      <c r="Q407" s="131"/>
      <c r="R407" s="117"/>
      <c r="S407" s="131"/>
      <c r="T407" s="131"/>
      <c r="U407" s="131"/>
      <c r="V407" s="47"/>
    </row>
    <row r="408" spans="1:22">
      <c r="A408" s="134"/>
      <c r="B408" s="135"/>
      <c r="C408" s="136"/>
      <c r="D408" s="131"/>
      <c r="E408" s="131"/>
      <c r="F408" s="137"/>
      <c r="G408" s="131"/>
      <c r="H408" s="131"/>
      <c r="I408" s="131"/>
      <c r="J408" s="131"/>
      <c r="K408" s="138"/>
      <c r="L408" s="139"/>
      <c r="M408" s="130"/>
      <c r="N408" s="130"/>
      <c r="O408" s="131"/>
      <c r="P408" s="132"/>
      <c r="Q408" s="131"/>
      <c r="R408" s="117"/>
      <c r="S408" s="131"/>
      <c r="T408" s="131"/>
      <c r="U408" s="131"/>
      <c r="V408" s="47"/>
    </row>
    <row r="409" spans="1:22">
      <c r="A409" s="134"/>
      <c r="B409" s="135"/>
      <c r="C409" s="136"/>
      <c r="D409" s="131"/>
      <c r="E409" s="131"/>
      <c r="F409" s="137"/>
      <c r="G409" s="131"/>
      <c r="H409" s="131"/>
      <c r="I409" s="131"/>
      <c r="J409" s="131"/>
      <c r="K409" s="138"/>
      <c r="L409" s="139"/>
      <c r="M409" s="130"/>
      <c r="N409" s="130"/>
      <c r="O409" s="131"/>
      <c r="P409" s="132"/>
      <c r="Q409" s="131"/>
      <c r="R409" s="117"/>
      <c r="S409" s="131"/>
      <c r="T409" s="131"/>
      <c r="U409" s="131"/>
      <c r="V409" s="47"/>
    </row>
    <row r="410" spans="1:22">
      <c r="A410" s="140"/>
      <c r="B410" s="135"/>
      <c r="C410" s="136"/>
      <c r="D410" s="130"/>
      <c r="E410" s="130"/>
      <c r="F410" s="137"/>
      <c r="G410" s="130"/>
      <c r="H410" s="130"/>
      <c r="I410" s="130"/>
      <c r="J410" s="130"/>
      <c r="K410" s="141"/>
      <c r="L410" s="139"/>
      <c r="M410" s="130"/>
      <c r="N410" s="130"/>
      <c r="O410" s="130"/>
      <c r="P410" s="137"/>
      <c r="Q410" s="130"/>
      <c r="R410" s="116"/>
      <c r="S410" s="130"/>
      <c r="T410" s="130"/>
      <c r="U410" s="130"/>
      <c r="V410" s="47"/>
    </row>
    <row r="411" spans="1:22">
      <c r="A411" s="134"/>
      <c r="B411" s="135"/>
      <c r="C411" s="136"/>
      <c r="D411" s="131"/>
      <c r="E411" s="131"/>
      <c r="F411" s="137"/>
      <c r="G411" s="131"/>
      <c r="H411" s="131"/>
      <c r="I411" s="131"/>
      <c r="J411" s="131"/>
      <c r="K411" s="138"/>
      <c r="L411" s="139"/>
      <c r="M411" s="130"/>
      <c r="N411" s="130"/>
      <c r="O411" s="131"/>
      <c r="P411" s="132"/>
      <c r="Q411" s="131"/>
      <c r="R411" s="117"/>
      <c r="S411" s="131"/>
      <c r="T411" s="131"/>
      <c r="U411" s="131"/>
      <c r="V411" s="47"/>
    </row>
    <row r="412" spans="1:22">
      <c r="A412" s="134"/>
      <c r="B412" s="135"/>
      <c r="C412" s="136"/>
      <c r="D412" s="131"/>
      <c r="E412" s="131"/>
      <c r="F412" s="137"/>
      <c r="G412" s="131"/>
      <c r="H412" s="131"/>
      <c r="I412" s="131"/>
      <c r="J412" s="131"/>
      <c r="K412" s="138"/>
      <c r="L412" s="139"/>
      <c r="M412" s="130"/>
      <c r="N412" s="130"/>
      <c r="O412" s="131"/>
      <c r="P412" s="132"/>
      <c r="Q412" s="131"/>
      <c r="R412" s="117"/>
      <c r="S412" s="131"/>
      <c r="T412" s="131"/>
      <c r="U412" s="131"/>
      <c r="V412" s="47"/>
    </row>
    <row r="413" spans="1:22">
      <c r="A413" s="134"/>
      <c r="B413" s="135"/>
      <c r="C413" s="136"/>
      <c r="D413" s="131"/>
      <c r="E413" s="131"/>
      <c r="F413" s="137"/>
      <c r="G413" s="131"/>
      <c r="H413" s="131"/>
      <c r="I413" s="131"/>
      <c r="J413" s="131"/>
      <c r="K413" s="138"/>
      <c r="L413" s="139"/>
      <c r="M413" s="130"/>
      <c r="N413" s="130"/>
      <c r="O413" s="131"/>
      <c r="P413" s="132"/>
      <c r="Q413" s="131"/>
      <c r="R413" s="117"/>
      <c r="S413" s="131"/>
      <c r="T413" s="131"/>
      <c r="U413" s="131"/>
      <c r="V413" s="47"/>
    </row>
    <row r="414" spans="1:22">
      <c r="A414" s="134"/>
      <c r="B414" s="135"/>
      <c r="C414" s="136"/>
      <c r="D414" s="131"/>
      <c r="E414" s="131"/>
      <c r="F414" s="137"/>
      <c r="G414" s="131"/>
      <c r="H414" s="131"/>
      <c r="I414" s="131"/>
      <c r="J414" s="131"/>
      <c r="K414" s="138"/>
      <c r="L414" s="139"/>
      <c r="M414" s="130"/>
      <c r="N414" s="130"/>
      <c r="O414" s="131"/>
      <c r="P414" s="132"/>
      <c r="Q414" s="131"/>
      <c r="R414" s="117"/>
      <c r="S414" s="131"/>
      <c r="T414" s="131"/>
      <c r="U414" s="131"/>
      <c r="V414" s="47"/>
    </row>
    <row r="415" spans="1:22">
      <c r="A415" s="134"/>
      <c r="B415" s="135"/>
      <c r="C415" s="136"/>
      <c r="D415" s="131"/>
      <c r="E415" s="131"/>
      <c r="F415" s="137"/>
      <c r="G415" s="131"/>
      <c r="H415" s="131"/>
      <c r="I415" s="131"/>
      <c r="J415" s="131"/>
      <c r="K415" s="138"/>
      <c r="L415" s="139"/>
      <c r="M415" s="130"/>
      <c r="N415" s="130"/>
      <c r="O415" s="131"/>
      <c r="P415" s="132"/>
      <c r="Q415" s="131"/>
      <c r="R415" s="117"/>
      <c r="S415" s="131"/>
      <c r="T415" s="131"/>
      <c r="U415" s="131"/>
      <c r="V415" s="47"/>
    </row>
    <row r="416" spans="1:22">
      <c r="A416" s="134"/>
      <c r="B416" s="135"/>
      <c r="C416" s="136"/>
      <c r="D416" s="131"/>
      <c r="E416" s="131"/>
      <c r="F416" s="137"/>
      <c r="G416" s="131"/>
      <c r="H416" s="131"/>
      <c r="I416" s="131"/>
      <c r="J416" s="131"/>
      <c r="K416" s="138"/>
      <c r="L416" s="139"/>
      <c r="M416" s="130"/>
      <c r="N416" s="130"/>
      <c r="O416" s="131"/>
      <c r="P416" s="132"/>
      <c r="Q416" s="131"/>
      <c r="R416" s="117"/>
      <c r="S416" s="131"/>
      <c r="T416" s="131"/>
      <c r="U416" s="131"/>
      <c r="V416" s="47"/>
    </row>
    <row r="417" spans="1:22">
      <c r="A417" s="134"/>
      <c r="B417" s="135"/>
      <c r="C417" s="136"/>
      <c r="D417" s="131"/>
      <c r="E417" s="131"/>
      <c r="F417" s="137"/>
      <c r="G417" s="131"/>
      <c r="H417" s="131"/>
      <c r="I417" s="131"/>
      <c r="J417" s="131"/>
      <c r="K417" s="138"/>
      <c r="L417" s="139"/>
      <c r="M417" s="130"/>
      <c r="N417" s="130"/>
      <c r="O417" s="131"/>
      <c r="P417" s="132"/>
      <c r="Q417" s="131"/>
      <c r="R417" s="117"/>
      <c r="S417" s="131"/>
      <c r="T417" s="131"/>
      <c r="U417" s="131"/>
      <c r="V417" s="47"/>
    </row>
    <row r="418" spans="1:22">
      <c r="A418" s="134"/>
      <c r="B418" s="135"/>
      <c r="C418" s="136"/>
      <c r="D418" s="131"/>
      <c r="E418" s="131"/>
      <c r="F418" s="137"/>
      <c r="G418" s="131"/>
      <c r="H418" s="131"/>
      <c r="I418" s="131"/>
      <c r="J418" s="131"/>
      <c r="K418" s="138"/>
      <c r="L418" s="139"/>
      <c r="M418" s="130"/>
      <c r="N418" s="130"/>
      <c r="O418" s="131"/>
      <c r="P418" s="132"/>
      <c r="Q418" s="131"/>
      <c r="R418" s="117"/>
      <c r="S418" s="131"/>
      <c r="T418" s="131"/>
      <c r="U418" s="131"/>
      <c r="V418" s="47"/>
    </row>
    <row r="419" spans="1:22">
      <c r="A419" s="134"/>
      <c r="B419" s="135"/>
      <c r="C419" s="136"/>
      <c r="D419" s="131"/>
      <c r="E419" s="131"/>
      <c r="F419" s="137"/>
      <c r="G419" s="131"/>
      <c r="H419" s="131"/>
      <c r="I419" s="131"/>
      <c r="J419" s="131"/>
      <c r="K419" s="138"/>
      <c r="L419" s="139"/>
      <c r="M419" s="130"/>
      <c r="N419" s="130"/>
      <c r="O419" s="131"/>
      <c r="P419" s="132"/>
      <c r="Q419" s="131"/>
      <c r="R419" s="117"/>
      <c r="S419" s="131"/>
      <c r="T419" s="131"/>
      <c r="U419" s="131"/>
      <c r="V419" s="47"/>
    </row>
    <row r="420" spans="1:22">
      <c r="A420" s="134"/>
      <c r="B420" s="135"/>
      <c r="C420" s="136"/>
      <c r="D420" s="131"/>
      <c r="E420" s="131"/>
      <c r="F420" s="137"/>
      <c r="G420" s="131"/>
      <c r="H420" s="131"/>
      <c r="I420" s="131"/>
      <c r="J420" s="131"/>
      <c r="K420" s="138"/>
      <c r="L420" s="139"/>
      <c r="M420" s="130"/>
      <c r="N420" s="130"/>
      <c r="O420" s="131"/>
      <c r="P420" s="132"/>
      <c r="Q420" s="131"/>
      <c r="R420" s="117"/>
      <c r="S420" s="131"/>
      <c r="T420" s="131"/>
      <c r="U420" s="131"/>
      <c r="V420" s="47"/>
    </row>
    <row r="421" spans="1:22">
      <c r="A421" s="134"/>
      <c r="B421" s="135"/>
      <c r="C421" s="136"/>
      <c r="D421" s="131"/>
      <c r="E421" s="131"/>
      <c r="F421" s="137"/>
      <c r="G421" s="131"/>
      <c r="H421" s="131"/>
      <c r="I421" s="131"/>
      <c r="J421" s="131"/>
      <c r="K421" s="138"/>
      <c r="L421" s="139"/>
      <c r="M421" s="130"/>
      <c r="N421" s="130"/>
      <c r="O421" s="131"/>
      <c r="P421" s="132"/>
      <c r="Q421" s="131"/>
      <c r="R421" s="117"/>
      <c r="S421" s="131"/>
      <c r="T421" s="131"/>
      <c r="U421" s="131"/>
      <c r="V421" s="47"/>
    </row>
    <row r="422" spans="1:22">
      <c r="A422" s="134"/>
      <c r="B422" s="135"/>
      <c r="C422" s="136"/>
      <c r="D422" s="131"/>
      <c r="E422" s="131"/>
      <c r="F422" s="137"/>
      <c r="G422" s="131"/>
      <c r="H422" s="131"/>
      <c r="I422" s="131"/>
      <c r="J422" s="131"/>
      <c r="K422" s="138"/>
      <c r="L422" s="139"/>
      <c r="M422" s="130"/>
      <c r="N422" s="130"/>
      <c r="O422" s="131"/>
      <c r="P422" s="132"/>
      <c r="Q422" s="131"/>
      <c r="R422" s="117"/>
      <c r="S422" s="131"/>
      <c r="T422" s="131"/>
      <c r="U422" s="131"/>
      <c r="V422" s="47"/>
    </row>
    <row r="423" spans="1:22">
      <c r="A423" s="140"/>
      <c r="B423" s="135"/>
      <c r="C423" s="136"/>
      <c r="D423" s="130"/>
      <c r="E423" s="130"/>
      <c r="F423" s="137"/>
      <c r="G423" s="130"/>
      <c r="H423" s="130"/>
      <c r="I423" s="130"/>
      <c r="J423" s="131"/>
      <c r="K423" s="141"/>
      <c r="L423" s="139"/>
      <c r="M423" s="130"/>
      <c r="N423" s="130"/>
      <c r="O423" s="130"/>
      <c r="P423" s="137"/>
      <c r="Q423" s="130"/>
      <c r="R423" s="116"/>
      <c r="S423" s="130"/>
      <c r="T423" s="130"/>
      <c r="U423" s="130"/>
      <c r="V423" s="47"/>
    </row>
    <row r="424" spans="1:22">
      <c r="A424" s="134"/>
      <c r="B424" s="135"/>
      <c r="C424" s="136"/>
      <c r="D424" s="131"/>
      <c r="E424" s="131"/>
      <c r="F424" s="137"/>
      <c r="G424" s="131"/>
      <c r="H424" s="131"/>
      <c r="I424" s="131"/>
      <c r="J424" s="131"/>
      <c r="K424" s="138"/>
      <c r="L424" s="139"/>
      <c r="M424" s="130"/>
      <c r="N424" s="130"/>
      <c r="O424" s="131"/>
      <c r="P424" s="132"/>
      <c r="Q424" s="131"/>
      <c r="R424" s="117"/>
      <c r="S424" s="131"/>
      <c r="T424" s="131"/>
      <c r="U424" s="131"/>
      <c r="V424" s="47"/>
    </row>
    <row r="425" spans="1:22">
      <c r="A425" s="134"/>
      <c r="B425" s="135"/>
      <c r="C425" s="136"/>
      <c r="D425" s="131"/>
      <c r="E425" s="131"/>
      <c r="F425" s="137"/>
      <c r="G425" s="131"/>
      <c r="H425" s="131"/>
      <c r="I425" s="130"/>
      <c r="J425" s="131"/>
      <c r="K425" s="138"/>
      <c r="L425" s="139"/>
      <c r="M425" s="130"/>
      <c r="N425" s="130"/>
      <c r="O425" s="130"/>
      <c r="P425" s="137"/>
      <c r="Q425" s="130"/>
      <c r="R425" s="117"/>
      <c r="S425" s="130"/>
      <c r="T425" s="131"/>
      <c r="U425" s="131"/>
      <c r="V425" s="47"/>
    </row>
    <row r="426" spans="1:22">
      <c r="A426" s="134"/>
      <c r="B426" s="135"/>
      <c r="C426" s="136"/>
      <c r="D426" s="131"/>
      <c r="E426" s="131"/>
      <c r="F426" s="137"/>
      <c r="G426" s="131"/>
      <c r="H426" s="131"/>
      <c r="I426" s="131"/>
      <c r="J426" s="131"/>
      <c r="K426" s="138"/>
      <c r="L426" s="139"/>
      <c r="M426" s="130"/>
      <c r="N426" s="130"/>
      <c r="O426" s="131"/>
      <c r="P426" s="132"/>
      <c r="Q426" s="131"/>
      <c r="R426" s="117"/>
      <c r="S426" s="131"/>
      <c r="T426" s="131"/>
      <c r="U426" s="131"/>
      <c r="V426" s="47"/>
    </row>
    <row r="427" spans="1:22">
      <c r="A427" s="134"/>
      <c r="B427" s="135"/>
      <c r="C427" s="136"/>
      <c r="D427" s="131"/>
      <c r="E427" s="131"/>
      <c r="F427" s="137"/>
      <c r="G427" s="131"/>
      <c r="H427" s="131"/>
      <c r="I427" s="131"/>
      <c r="J427" s="131"/>
      <c r="K427" s="138"/>
      <c r="L427" s="139"/>
      <c r="M427" s="130"/>
      <c r="N427" s="130"/>
      <c r="O427" s="131"/>
      <c r="P427" s="132"/>
      <c r="Q427" s="131"/>
      <c r="R427" s="117"/>
      <c r="S427" s="131"/>
      <c r="T427" s="131"/>
      <c r="U427" s="131"/>
      <c r="V427" s="47"/>
    </row>
    <row r="428" spans="1:22">
      <c r="A428" s="134"/>
      <c r="B428" s="135"/>
      <c r="C428" s="136"/>
      <c r="D428" s="131"/>
      <c r="E428" s="131"/>
      <c r="F428" s="137"/>
      <c r="G428" s="131"/>
      <c r="H428" s="131"/>
      <c r="I428" s="131"/>
      <c r="J428" s="131"/>
      <c r="K428" s="138"/>
      <c r="L428" s="139"/>
      <c r="M428" s="130"/>
      <c r="N428" s="130"/>
      <c r="O428" s="131"/>
      <c r="P428" s="132"/>
      <c r="Q428" s="131"/>
      <c r="R428" s="117"/>
      <c r="S428" s="131"/>
      <c r="T428" s="131"/>
      <c r="U428" s="131"/>
      <c r="V428" s="47"/>
    </row>
    <row r="429" spans="1:22">
      <c r="A429" s="142"/>
      <c r="B429" s="135"/>
      <c r="C429" s="136"/>
      <c r="D429" s="131"/>
      <c r="E429" s="131"/>
      <c r="F429" s="137"/>
      <c r="G429" s="131"/>
      <c r="H429" s="131"/>
      <c r="I429" s="131"/>
      <c r="J429" s="131"/>
      <c r="K429" s="138"/>
      <c r="L429" s="139"/>
      <c r="M429" s="130"/>
      <c r="N429" s="130"/>
      <c r="O429" s="130"/>
      <c r="P429" s="137"/>
      <c r="Q429" s="130"/>
      <c r="R429" s="117"/>
      <c r="S429" s="130"/>
      <c r="T429" s="131"/>
      <c r="U429" s="131"/>
      <c r="V429" s="47"/>
    </row>
    <row r="430" spans="1:22">
      <c r="A430" s="143"/>
      <c r="B430" s="135"/>
      <c r="C430" s="97"/>
      <c r="D430" s="144"/>
      <c r="E430" s="144"/>
      <c r="F430" s="145"/>
      <c r="G430" s="144"/>
      <c r="H430" s="144"/>
      <c r="I430" s="144"/>
      <c r="J430" s="144"/>
      <c r="K430" s="146"/>
      <c r="L430" s="147"/>
      <c r="M430" s="150"/>
      <c r="N430" s="150"/>
      <c r="O430" s="144"/>
      <c r="P430" s="151"/>
      <c r="Q430" s="144"/>
      <c r="R430" s="144"/>
      <c r="S430" s="144"/>
      <c r="T430" s="144"/>
      <c r="U430" s="144"/>
      <c r="V430" s="47"/>
    </row>
    <row r="431" spans="1:22">
      <c r="A431" s="134"/>
      <c r="B431" s="135"/>
      <c r="C431" s="136"/>
      <c r="D431" s="131"/>
      <c r="E431" s="131"/>
      <c r="F431" s="137"/>
      <c r="G431" s="131"/>
      <c r="H431" s="131"/>
      <c r="I431" s="131"/>
      <c r="J431" s="131"/>
      <c r="K431" s="138"/>
      <c r="L431" s="139"/>
      <c r="M431" s="130"/>
      <c r="N431" s="130"/>
      <c r="O431" s="131"/>
      <c r="P431" s="132"/>
      <c r="Q431" s="131"/>
      <c r="R431" s="117"/>
      <c r="S431" s="131"/>
      <c r="T431" s="131"/>
      <c r="U431" s="131"/>
      <c r="V431" s="47"/>
    </row>
    <row r="432" spans="1:22">
      <c r="A432" s="134"/>
      <c r="B432" s="135"/>
      <c r="C432" s="136"/>
      <c r="D432" s="131"/>
      <c r="E432" s="131"/>
      <c r="F432" s="137"/>
      <c r="G432" s="131"/>
      <c r="H432" s="131"/>
      <c r="I432" s="131"/>
      <c r="J432" s="131"/>
      <c r="K432" s="138"/>
      <c r="L432" s="139"/>
      <c r="M432" s="130"/>
      <c r="N432" s="130"/>
      <c r="O432" s="131"/>
      <c r="P432" s="132"/>
      <c r="Q432" s="131"/>
      <c r="R432" s="117"/>
      <c r="S432" s="131"/>
      <c r="T432" s="131"/>
      <c r="U432" s="131"/>
      <c r="V432" s="47"/>
    </row>
    <row r="433" spans="1:22">
      <c r="A433" s="140"/>
      <c r="B433" s="135"/>
      <c r="C433" s="136"/>
      <c r="D433" s="130"/>
      <c r="E433" s="130"/>
      <c r="F433" s="137"/>
      <c r="G433" s="130"/>
      <c r="H433" s="130"/>
      <c r="I433" s="130"/>
      <c r="J433" s="130"/>
      <c r="K433" s="141"/>
      <c r="L433" s="139"/>
      <c r="M433" s="130"/>
      <c r="N433" s="130"/>
      <c r="O433" s="130"/>
      <c r="P433" s="137"/>
      <c r="Q433" s="130"/>
      <c r="R433" s="116"/>
      <c r="S433" s="130"/>
      <c r="T433" s="130"/>
      <c r="U433" s="141"/>
      <c r="V433" s="47"/>
    </row>
    <row r="434" spans="1:22">
      <c r="A434" s="134"/>
      <c r="B434" s="135"/>
      <c r="C434" s="136"/>
      <c r="D434" s="131"/>
      <c r="E434" s="131"/>
      <c r="F434" s="137"/>
      <c r="G434" s="131"/>
      <c r="H434" s="131"/>
      <c r="I434" s="131"/>
      <c r="J434" s="131"/>
      <c r="K434" s="138"/>
      <c r="L434" s="139"/>
      <c r="M434" s="130"/>
      <c r="N434" s="130"/>
      <c r="O434" s="131"/>
      <c r="P434" s="132"/>
      <c r="Q434" s="131"/>
      <c r="R434" s="117"/>
      <c r="S434" s="131"/>
      <c r="T434" s="131"/>
      <c r="U434" s="131"/>
      <c r="V434" s="47"/>
    </row>
    <row r="435" spans="1:22">
      <c r="A435" s="134"/>
      <c r="B435" s="135"/>
      <c r="C435" s="136"/>
      <c r="D435" s="131"/>
      <c r="E435" s="131"/>
      <c r="F435" s="137"/>
      <c r="G435" s="131"/>
      <c r="H435" s="131"/>
      <c r="I435" s="131"/>
      <c r="J435" s="131"/>
      <c r="K435" s="138"/>
      <c r="L435" s="139"/>
      <c r="M435" s="130"/>
      <c r="N435" s="130"/>
      <c r="O435" s="131"/>
      <c r="P435" s="132"/>
      <c r="Q435" s="131"/>
      <c r="R435" s="117"/>
      <c r="S435" s="131"/>
      <c r="T435" s="131"/>
      <c r="U435" s="131"/>
      <c r="V435" s="47"/>
    </row>
    <row r="436" spans="1:22">
      <c r="A436" s="134"/>
      <c r="B436" s="135"/>
      <c r="C436" s="136"/>
      <c r="D436" s="131"/>
      <c r="E436" s="131"/>
      <c r="F436" s="137"/>
      <c r="G436" s="131"/>
      <c r="H436" s="131"/>
      <c r="I436" s="131"/>
      <c r="J436" s="131"/>
      <c r="K436" s="138"/>
      <c r="L436" s="139"/>
      <c r="M436" s="130"/>
      <c r="N436" s="130"/>
      <c r="O436" s="131"/>
      <c r="P436" s="132"/>
      <c r="Q436" s="131"/>
      <c r="R436" s="117"/>
      <c r="S436" s="131"/>
      <c r="T436" s="131"/>
      <c r="U436" s="131"/>
      <c r="V436" s="47"/>
    </row>
    <row r="437" spans="1:22">
      <c r="A437" s="134"/>
      <c r="B437" s="135"/>
      <c r="C437" s="136"/>
      <c r="D437" s="131"/>
      <c r="E437" s="131"/>
      <c r="F437" s="137"/>
      <c r="G437" s="131"/>
      <c r="H437" s="131"/>
      <c r="I437" s="131"/>
      <c r="J437" s="131"/>
      <c r="K437" s="138"/>
      <c r="L437" s="139"/>
      <c r="M437" s="130"/>
      <c r="N437" s="130"/>
      <c r="O437" s="131"/>
      <c r="P437" s="132"/>
      <c r="Q437" s="131"/>
      <c r="R437" s="117"/>
      <c r="S437" s="131"/>
      <c r="T437" s="131"/>
      <c r="U437" s="131"/>
      <c r="V437" s="47"/>
    </row>
    <row r="438" spans="1:22">
      <c r="A438" s="140"/>
      <c r="B438" s="135"/>
      <c r="C438" s="136"/>
      <c r="D438" s="130"/>
      <c r="E438" s="130"/>
      <c r="F438" s="137"/>
      <c r="G438" s="130"/>
      <c r="H438" s="130"/>
      <c r="I438" s="130"/>
      <c r="J438" s="130"/>
      <c r="K438" s="141"/>
      <c r="L438" s="139"/>
      <c r="M438" s="130"/>
      <c r="N438" s="130"/>
      <c r="O438" s="130"/>
      <c r="P438" s="137"/>
      <c r="Q438" s="130"/>
      <c r="R438" s="116"/>
      <c r="S438" s="130"/>
      <c r="T438" s="130"/>
      <c r="U438" s="130"/>
      <c r="V438" s="47"/>
    </row>
    <row r="439" spans="1:22">
      <c r="A439" s="134"/>
      <c r="B439" s="135"/>
      <c r="C439" s="136"/>
      <c r="D439" s="131"/>
      <c r="E439" s="131"/>
      <c r="F439" s="137"/>
      <c r="G439" s="131"/>
      <c r="H439" s="131"/>
      <c r="I439" s="131"/>
      <c r="J439" s="131"/>
      <c r="K439" s="138"/>
      <c r="L439" s="139"/>
      <c r="M439" s="130"/>
      <c r="N439" s="130"/>
      <c r="O439" s="131"/>
      <c r="P439" s="132"/>
      <c r="Q439" s="131"/>
      <c r="R439" s="117"/>
      <c r="S439" s="131"/>
      <c r="T439" s="131"/>
      <c r="U439" s="131"/>
      <c r="V439" s="47"/>
    </row>
    <row r="440" spans="1:22">
      <c r="A440" s="134"/>
      <c r="B440" s="135"/>
      <c r="C440" s="136"/>
      <c r="D440" s="131"/>
      <c r="E440" s="131"/>
      <c r="F440" s="137"/>
      <c r="G440" s="131"/>
      <c r="H440" s="131"/>
      <c r="I440" s="131"/>
      <c r="J440" s="131"/>
      <c r="K440" s="138"/>
      <c r="L440" s="139"/>
      <c r="M440" s="130"/>
      <c r="N440" s="130"/>
      <c r="O440" s="131"/>
      <c r="P440" s="132"/>
      <c r="Q440" s="131"/>
      <c r="R440" s="117"/>
      <c r="S440" s="131"/>
      <c r="T440" s="131"/>
      <c r="U440" s="131"/>
      <c r="V440" s="47"/>
    </row>
    <row r="441" spans="1:22">
      <c r="A441" s="134"/>
      <c r="B441" s="135"/>
      <c r="C441" s="136"/>
      <c r="D441" s="131"/>
      <c r="E441" s="131"/>
      <c r="F441" s="137"/>
      <c r="G441" s="131"/>
      <c r="H441" s="131"/>
      <c r="I441" s="131"/>
      <c r="J441" s="131"/>
      <c r="K441" s="138"/>
      <c r="L441" s="139"/>
      <c r="M441" s="130"/>
      <c r="N441" s="130"/>
      <c r="O441" s="131"/>
      <c r="P441" s="132"/>
      <c r="Q441" s="131"/>
      <c r="R441" s="117"/>
      <c r="S441" s="131"/>
      <c r="T441" s="131"/>
      <c r="U441" s="131"/>
      <c r="V441" s="47"/>
    </row>
    <row r="442" spans="1:22">
      <c r="A442" s="134"/>
      <c r="B442" s="135"/>
      <c r="C442" s="136"/>
      <c r="D442" s="131"/>
      <c r="E442" s="131"/>
      <c r="F442" s="137"/>
      <c r="G442" s="131"/>
      <c r="H442" s="131"/>
      <c r="I442" s="131"/>
      <c r="J442" s="131"/>
      <c r="K442" s="138"/>
      <c r="L442" s="139"/>
      <c r="M442" s="130"/>
      <c r="N442" s="130"/>
      <c r="O442" s="131"/>
      <c r="P442" s="132"/>
      <c r="Q442" s="131"/>
      <c r="R442" s="117"/>
      <c r="S442" s="131"/>
      <c r="T442" s="131"/>
      <c r="U442" s="131"/>
      <c r="V442" s="47"/>
    </row>
    <row r="443" spans="1:22">
      <c r="A443" s="134"/>
      <c r="B443" s="135"/>
      <c r="C443" s="136"/>
      <c r="D443" s="131"/>
      <c r="E443" s="131"/>
      <c r="F443" s="137"/>
      <c r="G443" s="131"/>
      <c r="H443" s="131"/>
      <c r="I443" s="131"/>
      <c r="J443" s="131"/>
      <c r="K443" s="138"/>
      <c r="L443" s="139"/>
      <c r="M443" s="130"/>
      <c r="N443" s="130"/>
      <c r="O443" s="131"/>
      <c r="P443" s="132"/>
      <c r="Q443" s="131"/>
      <c r="R443" s="117"/>
      <c r="S443" s="131"/>
      <c r="T443" s="131"/>
      <c r="U443" s="131"/>
      <c r="V443" s="47"/>
    </row>
    <row r="444" spans="1:22">
      <c r="A444" s="134"/>
      <c r="B444" s="135"/>
      <c r="C444" s="136"/>
      <c r="D444" s="131"/>
      <c r="E444" s="131"/>
      <c r="F444" s="137"/>
      <c r="G444" s="131"/>
      <c r="H444" s="131"/>
      <c r="I444" s="131"/>
      <c r="J444" s="131"/>
      <c r="K444" s="138"/>
      <c r="L444" s="139"/>
      <c r="M444" s="130"/>
      <c r="N444" s="130"/>
      <c r="O444" s="131"/>
      <c r="P444" s="132"/>
      <c r="Q444" s="131"/>
      <c r="R444" s="117"/>
      <c r="S444" s="131"/>
      <c r="T444" s="131"/>
      <c r="U444" s="131"/>
      <c r="V444" s="47"/>
    </row>
    <row r="445" spans="1:22">
      <c r="A445" s="134"/>
      <c r="B445" s="135"/>
      <c r="C445" s="136"/>
      <c r="D445" s="131"/>
      <c r="E445" s="131"/>
      <c r="F445" s="137"/>
      <c r="G445" s="131"/>
      <c r="H445" s="131"/>
      <c r="I445" s="131"/>
      <c r="J445" s="131"/>
      <c r="K445" s="138"/>
      <c r="L445" s="139"/>
      <c r="M445" s="130"/>
      <c r="N445" s="130"/>
      <c r="O445" s="131"/>
      <c r="P445" s="132"/>
      <c r="Q445" s="131"/>
      <c r="R445" s="117"/>
      <c r="S445" s="131"/>
      <c r="T445" s="131"/>
      <c r="U445" s="131"/>
      <c r="V445" s="47"/>
    </row>
    <row r="446" spans="1:22">
      <c r="A446" s="134"/>
      <c r="B446" s="135"/>
      <c r="C446" s="136"/>
      <c r="D446" s="131"/>
      <c r="E446" s="131"/>
      <c r="F446" s="137"/>
      <c r="G446" s="131"/>
      <c r="H446" s="131"/>
      <c r="I446" s="131"/>
      <c r="J446" s="131"/>
      <c r="K446" s="138"/>
      <c r="L446" s="139"/>
      <c r="M446" s="130"/>
      <c r="N446" s="130"/>
      <c r="O446" s="131"/>
      <c r="P446" s="132"/>
      <c r="Q446" s="131"/>
      <c r="R446" s="117"/>
      <c r="S446" s="131"/>
      <c r="T446" s="131"/>
      <c r="U446" s="131"/>
      <c r="V446" s="47"/>
    </row>
    <row r="447" spans="1:22">
      <c r="A447" s="134"/>
      <c r="B447" s="135"/>
      <c r="C447" s="136"/>
      <c r="D447" s="131"/>
      <c r="E447" s="131"/>
      <c r="F447" s="137"/>
      <c r="G447" s="131"/>
      <c r="H447" s="131"/>
      <c r="I447" s="131"/>
      <c r="J447" s="131"/>
      <c r="K447" s="138"/>
      <c r="L447" s="139"/>
      <c r="M447" s="130"/>
      <c r="N447" s="130"/>
      <c r="O447" s="131"/>
      <c r="P447" s="132"/>
      <c r="Q447" s="131"/>
      <c r="R447" s="117"/>
      <c r="S447" s="131"/>
      <c r="T447" s="131"/>
      <c r="U447" s="131"/>
      <c r="V447" s="47"/>
    </row>
    <row r="448" spans="1:22">
      <c r="A448" s="134"/>
      <c r="B448" s="135"/>
      <c r="C448" s="136"/>
      <c r="D448" s="131"/>
      <c r="E448" s="131"/>
      <c r="F448" s="137"/>
      <c r="G448" s="131"/>
      <c r="H448" s="131"/>
      <c r="I448" s="131"/>
      <c r="J448" s="131"/>
      <c r="K448" s="138"/>
      <c r="L448" s="139"/>
      <c r="M448" s="130"/>
      <c r="N448" s="130"/>
      <c r="O448" s="131"/>
      <c r="P448" s="132"/>
      <c r="Q448" s="131"/>
      <c r="R448" s="117"/>
      <c r="S448" s="131"/>
      <c r="T448" s="131"/>
      <c r="U448" s="131"/>
      <c r="V448" s="47"/>
    </row>
    <row r="449" spans="1:22">
      <c r="A449" s="134"/>
      <c r="B449" s="135"/>
      <c r="C449" s="136"/>
      <c r="D449" s="131"/>
      <c r="E449" s="131"/>
      <c r="F449" s="137"/>
      <c r="G449" s="131"/>
      <c r="H449" s="131"/>
      <c r="I449" s="131"/>
      <c r="J449" s="131"/>
      <c r="K449" s="138"/>
      <c r="L449" s="139"/>
      <c r="M449" s="130"/>
      <c r="N449" s="130"/>
      <c r="O449" s="131"/>
      <c r="P449" s="132"/>
      <c r="Q449" s="131"/>
      <c r="R449" s="117"/>
      <c r="S449" s="131"/>
      <c r="T449" s="131"/>
      <c r="U449" s="131"/>
      <c r="V449" s="47"/>
    </row>
    <row r="450" spans="1:22">
      <c r="A450" s="134"/>
      <c r="B450" s="135"/>
      <c r="C450" s="136"/>
      <c r="D450" s="131"/>
      <c r="E450" s="131"/>
      <c r="F450" s="137"/>
      <c r="G450" s="131"/>
      <c r="H450" s="131"/>
      <c r="I450" s="131"/>
      <c r="J450" s="131"/>
      <c r="K450" s="138"/>
      <c r="L450" s="139"/>
      <c r="M450" s="130"/>
      <c r="N450" s="130"/>
      <c r="O450" s="131"/>
      <c r="P450" s="132"/>
      <c r="Q450" s="131"/>
      <c r="R450" s="117"/>
      <c r="S450" s="131"/>
      <c r="T450" s="131"/>
      <c r="U450" s="131"/>
      <c r="V450" s="47"/>
    </row>
    <row r="451" spans="1:22">
      <c r="A451" s="140"/>
      <c r="B451" s="135"/>
      <c r="C451" s="136"/>
      <c r="D451" s="130"/>
      <c r="E451" s="130"/>
      <c r="F451" s="137"/>
      <c r="G451" s="130"/>
      <c r="H451" s="130"/>
      <c r="I451" s="130"/>
      <c r="J451" s="131"/>
      <c r="K451" s="141"/>
      <c r="L451" s="139"/>
      <c r="M451" s="130"/>
      <c r="N451" s="130"/>
      <c r="O451" s="130"/>
      <c r="P451" s="137"/>
      <c r="Q451" s="130"/>
      <c r="R451" s="116"/>
      <c r="S451" s="130"/>
      <c r="T451" s="130"/>
      <c r="U451" s="130"/>
      <c r="V451" s="47"/>
    </row>
    <row r="452" spans="1:22">
      <c r="A452" s="134"/>
      <c r="B452" s="135"/>
      <c r="C452" s="136"/>
      <c r="D452" s="131"/>
      <c r="E452" s="131"/>
      <c r="F452" s="137"/>
      <c r="G452" s="131"/>
      <c r="H452" s="131"/>
      <c r="I452" s="131"/>
      <c r="J452" s="131"/>
      <c r="K452" s="138"/>
      <c r="L452" s="139"/>
      <c r="M452" s="130"/>
      <c r="N452" s="130"/>
      <c r="O452" s="131"/>
      <c r="P452" s="132"/>
      <c r="Q452" s="131"/>
      <c r="R452" s="117"/>
      <c r="S452" s="131"/>
      <c r="T452" s="131"/>
      <c r="U452" s="131"/>
      <c r="V452" s="47"/>
    </row>
    <row r="453" spans="1:22">
      <c r="A453" s="134"/>
      <c r="B453" s="135"/>
      <c r="C453" s="136"/>
      <c r="D453" s="131"/>
      <c r="E453" s="131"/>
      <c r="F453" s="137"/>
      <c r="G453" s="131"/>
      <c r="H453" s="131"/>
      <c r="I453" s="130"/>
      <c r="J453" s="131"/>
      <c r="K453" s="138"/>
      <c r="L453" s="139"/>
      <c r="M453" s="130"/>
      <c r="N453" s="130"/>
      <c r="O453" s="130"/>
      <c r="P453" s="137"/>
      <c r="Q453" s="130"/>
      <c r="R453" s="117"/>
      <c r="S453" s="130"/>
      <c r="T453" s="131"/>
      <c r="U453" s="131"/>
      <c r="V453" s="47"/>
    </row>
    <row r="454" spans="1:22">
      <c r="A454" s="134"/>
      <c r="B454" s="135"/>
      <c r="C454" s="136"/>
      <c r="D454" s="131"/>
      <c r="E454" s="131"/>
      <c r="F454" s="137"/>
      <c r="G454" s="131"/>
      <c r="H454" s="131"/>
      <c r="I454" s="131"/>
      <c r="J454" s="131"/>
      <c r="K454" s="138"/>
      <c r="L454" s="139"/>
      <c r="M454" s="130"/>
      <c r="N454" s="130"/>
      <c r="O454" s="131"/>
      <c r="P454" s="132"/>
      <c r="Q454" s="131"/>
      <c r="R454" s="117"/>
      <c r="S454" s="131"/>
      <c r="T454" s="131"/>
      <c r="U454" s="131"/>
      <c r="V454" s="47"/>
    </row>
    <row r="455" spans="1:22">
      <c r="A455" s="134"/>
      <c r="B455" s="135"/>
      <c r="C455" s="136"/>
      <c r="D455" s="131"/>
      <c r="E455" s="131"/>
      <c r="F455" s="137"/>
      <c r="G455" s="131"/>
      <c r="H455" s="131"/>
      <c r="I455" s="131"/>
      <c r="J455" s="131"/>
      <c r="K455" s="138"/>
      <c r="L455" s="139"/>
      <c r="M455" s="130"/>
      <c r="N455" s="130"/>
      <c r="O455" s="131"/>
      <c r="P455" s="132"/>
      <c r="Q455" s="131"/>
      <c r="R455" s="117"/>
      <c r="S455" s="131"/>
      <c r="T455" s="131"/>
      <c r="U455" s="131"/>
      <c r="V455" s="47"/>
    </row>
    <row r="456" spans="1:22">
      <c r="A456" s="134"/>
      <c r="B456" s="135"/>
      <c r="C456" s="136"/>
      <c r="D456" s="131"/>
      <c r="E456" s="131"/>
      <c r="F456" s="137"/>
      <c r="G456" s="131"/>
      <c r="H456" s="131"/>
      <c r="I456" s="131"/>
      <c r="J456" s="131"/>
      <c r="K456" s="138"/>
      <c r="L456" s="139"/>
      <c r="M456" s="130"/>
      <c r="N456" s="130"/>
      <c r="O456" s="131"/>
      <c r="P456" s="132"/>
      <c r="Q456" s="131"/>
      <c r="R456" s="117"/>
      <c r="S456" s="131"/>
      <c r="T456" s="131"/>
      <c r="U456" s="131"/>
      <c r="V456" s="47"/>
    </row>
    <row r="457" spans="1:22">
      <c r="A457" s="142"/>
      <c r="B457" s="135"/>
      <c r="C457" s="136"/>
      <c r="D457" s="131"/>
      <c r="E457" s="131"/>
      <c r="F457" s="137"/>
      <c r="G457" s="131"/>
      <c r="H457" s="131"/>
      <c r="I457" s="131"/>
      <c r="J457" s="131"/>
      <c r="K457" s="138"/>
      <c r="L457" s="139"/>
      <c r="M457" s="130"/>
      <c r="N457" s="130"/>
      <c r="O457" s="130"/>
      <c r="P457" s="137"/>
      <c r="Q457" s="130"/>
      <c r="R457" s="117"/>
      <c r="S457" s="130"/>
      <c r="T457" s="131"/>
      <c r="U457" s="131"/>
      <c r="V457" s="47"/>
    </row>
    <row r="458" spans="1:22">
      <c r="A458" s="143"/>
      <c r="B458" s="135"/>
      <c r="C458" s="97"/>
      <c r="D458" s="144"/>
      <c r="E458" s="144"/>
      <c r="F458" s="145"/>
      <c r="G458" s="144"/>
      <c r="H458" s="144"/>
      <c r="I458" s="144"/>
      <c r="J458" s="144"/>
      <c r="K458" s="146"/>
      <c r="L458" s="147"/>
      <c r="M458" s="150"/>
      <c r="N458" s="150"/>
      <c r="O458" s="144"/>
      <c r="P458" s="151"/>
      <c r="Q458" s="144"/>
      <c r="R458" s="144"/>
      <c r="S458" s="144"/>
      <c r="T458" s="144"/>
      <c r="U458" s="144"/>
      <c r="V458" s="47"/>
    </row>
    <row r="459" spans="1:22">
      <c r="A459" s="134"/>
      <c r="B459" s="135"/>
      <c r="C459" s="136"/>
      <c r="D459" s="131"/>
      <c r="E459" s="131"/>
      <c r="F459" s="137"/>
      <c r="G459" s="131"/>
      <c r="H459" s="131"/>
      <c r="I459" s="131"/>
      <c r="J459" s="131"/>
      <c r="K459" s="138"/>
      <c r="L459" s="139"/>
      <c r="M459" s="130"/>
      <c r="N459" s="130"/>
      <c r="O459" s="131"/>
      <c r="P459" s="132"/>
      <c r="Q459" s="131"/>
      <c r="R459" s="117"/>
      <c r="S459" s="131"/>
      <c r="T459" s="131"/>
      <c r="U459" s="131"/>
      <c r="V459" s="47"/>
    </row>
    <row r="460" spans="1:22">
      <c r="A460" s="134"/>
      <c r="B460" s="135"/>
      <c r="C460" s="136"/>
      <c r="D460" s="131"/>
      <c r="E460" s="131"/>
      <c r="F460" s="137"/>
      <c r="G460" s="131"/>
      <c r="H460" s="131"/>
      <c r="I460" s="131"/>
      <c r="J460" s="131"/>
      <c r="K460" s="138"/>
      <c r="L460" s="139"/>
      <c r="M460" s="130"/>
      <c r="N460" s="130"/>
      <c r="O460" s="131"/>
      <c r="P460" s="132"/>
      <c r="Q460" s="131"/>
      <c r="R460" s="117"/>
      <c r="S460" s="131"/>
      <c r="T460" s="131"/>
      <c r="U460" s="131"/>
      <c r="V460" s="47"/>
    </row>
    <row r="461" spans="1:22">
      <c r="A461" s="140"/>
      <c r="B461" s="135"/>
      <c r="C461" s="136"/>
      <c r="D461" s="130"/>
      <c r="E461" s="130"/>
      <c r="F461" s="137"/>
      <c r="G461" s="130"/>
      <c r="H461" s="130"/>
      <c r="I461" s="130"/>
      <c r="J461" s="130"/>
      <c r="K461" s="141"/>
      <c r="L461" s="139"/>
      <c r="M461" s="130"/>
      <c r="N461" s="130"/>
      <c r="O461" s="130"/>
      <c r="P461" s="137"/>
      <c r="Q461" s="130"/>
      <c r="R461" s="116"/>
      <c r="S461" s="130"/>
      <c r="T461" s="130"/>
      <c r="U461" s="141"/>
      <c r="V461" s="47"/>
    </row>
    <row r="462" spans="1:22">
      <c r="A462" s="134"/>
      <c r="B462" s="135"/>
      <c r="C462" s="136"/>
      <c r="D462" s="131"/>
      <c r="E462" s="131"/>
      <c r="F462" s="137"/>
      <c r="G462" s="131"/>
      <c r="H462" s="131"/>
      <c r="I462" s="131"/>
      <c r="J462" s="131"/>
      <c r="K462" s="138"/>
      <c r="L462" s="139"/>
      <c r="M462" s="130"/>
      <c r="N462" s="130"/>
      <c r="O462" s="131"/>
      <c r="P462" s="132"/>
      <c r="Q462" s="131"/>
      <c r="R462" s="117"/>
      <c r="S462" s="131"/>
      <c r="T462" s="131"/>
      <c r="U462" s="131"/>
      <c r="V462" s="47"/>
    </row>
    <row r="463" spans="1:22">
      <c r="A463" s="134"/>
      <c r="B463" s="135"/>
      <c r="C463" s="136"/>
      <c r="D463" s="131"/>
      <c r="E463" s="131"/>
      <c r="F463" s="137"/>
      <c r="G463" s="131"/>
      <c r="H463" s="131"/>
      <c r="I463" s="131"/>
      <c r="J463" s="131"/>
      <c r="K463" s="138"/>
      <c r="L463" s="139"/>
      <c r="M463" s="130"/>
      <c r="N463" s="130"/>
      <c r="O463" s="131"/>
      <c r="P463" s="132"/>
      <c r="Q463" s="131"/>
      <c r="R463" s="117"/>
      <c r="S463" s="131"/>
      <c r="T463" s="131"/>
      <c r="U463" s="131"/>
      <c r="V463" s="47"/>
    </row>
    <row r="464" spans="1:22">
      <c r="A464" s="134"/>
      <c r="B464" s="135"/>
      <c r="C464" s="136"/>
      <c r="D464" s="131"/>
      <c r="E464" s="131"/>
      <c r="F464" s="137"/>
      <c r="G464" s="131"/>
      <c r="H464" s="131"/>
      <c r="I464" s="131"/>
      <c r="J464" s="131"/>
      <c r="K464" s="138"/>
      <c r="L464" s="139"/>
      <c r="M464" s="130"/>
      <c r="N464" s="130"/>
      <c r="O464" s="131"/>
      <c r="P464" s="132"/>
      <c r="Q464" s="131"/>
      <c r="R464" s="117"/>
      <c r="S464" s="131"/>
      <c r="T464" s="131"/>
      <c r="U464" s="131"/>
      <c r="V464" s="47"/>
    </row>
    <row r="465" spans="1:22">
      <c r="A465" s="134"/>
      <c r="B465" s="135"/>
      <c r="C465" s="136"/>
      <c r="D465" s="131"/>
      <c r="E465" s="131"/>
      <c r="F465" s="137"/>
      <c r="G465" s="131"/>
      <c r="H465" s="131"/>
      <c r="I465" s="131"/>
      <c r="J465" s="131"/>
      <c r="K465" s="138"/>
      <c r="L465" s="139"/>
      <c r="M465" s="130"/>
      <c r="N465" s="130"/>
      <c r="O465" s="131"/>
      <c r="P465" s="132"/>
      <c r="Q465" s="131"/>
      <c r="R465" s="117"/>
      <c r="S465" s="131"/>
      <c r="T465" s="131"/>
      <c r="U465" s="131"/>
      <c r="V465" s="47"/>
    </row>
    <row r="466" spans="1:22">
      <c r="A466" s="140"/>
      <c r="B466" s="135"/>
      <c r="C466" s="136"/>
      <c r="D466" s="130"/>
      <c r="E466" s="130"/>
      <c r="F466" s="137"/>
      <c r="G466" s="130"/>
      <c r="H466" s="130"/>
      <c r="I466" s="130"/>
      <c r="J466" s="130"/>
      <c r="K466" s="141"/>
      <c r="L466" s="139"/>
      <c r="M466" s="130"/>
      <c r="N466" s="130"/>
      <c r="O466" s="130"/>
      <c r="P466" s="137"/>
      <c r="Q466" s="130"/>
      <c r="R466" s="116"/>
      <c r="S466" s="130"/>
      <c r="T466" s="130"/>
      <c r="U466" s="130"/>
      <c r="V466" s="47"/>
    </row>
    <row r="467" spans="1:22">
      <c r="A467" s="134"/>
      <c r="B467" s="135"/>
      <c r="C467" s="136"/>
      <c r="D467" s="131"/>
      <c r="E467" s="131"/>
      <c r="F467" s="137"/>
      <c r="G467" s="131"/>
      <c r="H467" s="131"/>
      <c r="I467" s="131"/>
      <c r="J467" s="131"/>
      <c r="K467" s="138"/>
      <c r="L467" s="139"/>
      <c r="M467" s="130"/>
      <c r="N467" s="130"/>
      <c r="O467" s="131"/>
      <c r="P467" s="132"/>
      <c r="Q467" s="131"/>
      <c r="R467" s="117"/>
      <c r="S467" s="131"/>
      <c r="T467" s="131"/>
      <c r="U467" s="131"/>
      <c r="V467" s="47"/>
    </row>
    <row r="468" spans="1:22">
      <c r="A468" s="134"/>
      <c r="B468" s="135"/>
      <c r="C468" s="136"/>
      <c r="D468" s="131"/>
      <c r="E468" s="131"/>
      <c r="F468" s="137"/>
      <c r="G468" s="131"/>
      <c r="H468" s="131"/>
      <c r="I468" s="131"/>
      <c r="J468" s="131"/>
      <c r="K468" s="138"/>
      <c r="L468" s="139"/>
      <c r="M468" s="130"/>
      <c r="N468" s="130"/>
      <c r="O468" s="131"/>
      <c r="P468" s="132"/>
      <c r="Q468" s="131"/>
      <c r="R468" s="117"/>
      <c r="S468" s="131"/>
      <c r="T468" s="131"/>
      <c r="U468" s="131"/>
      <c r="V468" s="47"/>
    </row>
    <row r="469" spans="1:22">
      <c r="A469" s="134"/>
      <c r="B469" s="135"/>
      <c r="C469" s="136"/>
      <c r="D469" s="131"/>
      <c r="E469" s="131"/>
      <c r="F469" s="137"/>
      <c r="G469" s="131"/>
      <c r="H469" s="131"/>
      <c r="I469" s="131"/>
      <c r="J469" s="131"/>
      <c r="K469" s="138"/>
      <c r="L469" s="139"/>
      <c r="M469" s="130"/>
      <c r="N469" s="130"/>
      <c r="O469" s="131"/>
      <c r="P469" s="132"/>
      <c r="Q469" s="131"/>
      <c r="R469" s="117"/>
      <c r="S469" s="131"/>
      <c r="T469" s="131"/>
      <c r="U469" s="131"/>
      <c r="V469" s="47"/>
    </row>
    <row r="470" spans="1:22">
      <c r="A470" s="134"/>
      <c r="B470" s="135"/>
      <c r="C470" s="136"/>
      <c r="D470" s="131"/>
      <c r="E470" s="131"/>
      <c r="F470" s="137"/>
      <c r="G470" s="131"/>
      <c r="H470" s="131"/>
      <c r="I470" s="131"/>
      <c r="J470" s="131"/>
      <c r="K470" s="138"/>
      <c r="L470" s="139"/>
      <c r="M470" s="130"/>
      <c r="N470" s="130"/>
      <c r="O470" s="131"/>
      <c r="P470" s="132"/>
      <c r="Q470" s="131"/>
      <c r="R470" s="117"/>
      <c r="S470" s="131"/>
      <c r="T470" s="131"/>
      <c r="U470" s="131"/>
      <c r="V470" s="47"/>
    </row>
    <row r="471" spans="1:22">
      <c r="A471" s="134"/>
      <c r="B471" s="135"/>
      <c r="C471" s="136"/>
      <c r="D471" s="131"/>
      <c r="E471" s="131"/>
      <c r="F471" s="137"/>
      <c r="G471" s="131"/>
      <c r="H471" s="131"/>
      <c r="I471" s="131"/>
      <c r="J471" s="131"/>
      <c r="K471" s="138"/>
      <c r="L471" s="139"/>
      <c r="M471" s="130"/>
      <c r="N471" s="130"/>
      <c r="O471" s="131"/>
      <c r="P471" s="132"/>
      <c r="Q471" s="131"/>
      <c r="R471" s="117"/>
      <c r="S471" s="131"/>
      <c r="T471" s="131"/>
      <c r="U471" s="131"/>
      <c r="V471" s="47"/>
    </row>
    <row r="472" spans="1:22">
      <c r="A472" s="134"/>
      <c r="B472" s="135"/>
      <c r="C472" s="136"/>
      <c r="D472" s="131"/>
      <c r="E472" s="131"/>
      <c r="F472" s="137"/>
      <c r="G472" s="131"/>
      <c r="H472" s="131"/>
      <c r="I472" s="131"/>
      <c r="J472" s="131"/>
      <c r="K472" s="138"/>
      <c r="L472" s="139"/>
      <c r="M472" s="130"/>
      <c r="N472" s="130"/>
      <c r="O472" s="131"/>
      <c r="P472" s="132"/>
      <c r="Q472" s="131"/>
      <c r="R472" s="117"/>
      <c r="S472" s="131"/>
      <c r="T472" s="131"/>
      <c r="U472" s="131"/>
      <c r="V472" s="47"/>
    </row>
    <row r="473" spans="1:22">
      <c r="A473" s="134"/>
      <c r="B473" s="135"/>
      <c r="C473" s="136"/>
      <c r="D473" s="131"/>
      <c r="E473" s="131"/>
      <c r="F473" s="137"/>
      <c r="G473" s="131"/>
      <c r="H473" s="131"/>
      <c r="I473" s="131"/>
      <c r="J473" s="131"/>
      <c r="K473" s="138"/>
      <c r="L473" s="139"/>
      <c r="M473" s="130"/>
      <c r="N473" s="130"/>
      <c r="O473" s="131"/>
      <c r="P473" s="132"/>
      <c r="Q473" s="131"/>
      <c r="R473" s="117"/>
      <c r="S473" s="131"/>
      <c r="T473" s="131"/>
      <c r="U473" s="131"/>
      <c r="V473" s="47"/>
    </row>
    <row r="474" spans="1:22">
      <c r="A474" s="134"/>
      <c r="B474" s="135"/>
      <c r="C474" s="136"/>
      <c r="D474" s="131"/>
      <c r="E474" s="131"/>
      <c r="F474" s="137"/>
      <c r="G474" s="131"/>
      <c r="H474" s="131"/>
      <c r="I474" s="131"/>
      <c r="J474" s="131"/>
      <c r="K474" s="138"/>
      <c r="L474" s="139"/>
      <c r="M474" s="130"/>
      <c r="N474" s="130"/>
      <c r="O474" s="131"/>
      <c r="P474" s="132"/>
      <c r="Q474" s="131"/>
      <c r="R474" s="117"/>
      <c r="S474" s="131"/>
      <c r="T474" s="131"/>
      <c r="U474" s="131"/>
      <c r="V474" s="47"/>
    </row>
    <row r="475" spans="1:22">
      <c r="A475" s="134"/>
      <c r="B475" s="135"/>
      <c r="C475" s="136"/>
      <c r="D475" s="131"/>
      <c r="E475" s="131"/>
      <c r="F475" s="137"/>
      <c r="G475" s="131"/>
      <c r="H475" s="131"/>
      <c r="I475" s="131"/>
      <c r="J475" s="131"/>
      <c r="K475" s="138"/>
      <c r="L475" s="139"/>
      <c r="M475" s="130"/>
      <c r="N475" s="130"/>
      <c r="O475" s="131"/>
      <c r="P475" s="132"/>
      <c r="Q475" s="131"/>
      <c r="R475" s="117"/>
      <c r="S475" s="131"/>
      <c r="T475" s="131"/>
      <c r="U475" s="131"/>
      <c r="V475" s="47"/>
    </row>
    <row r="476" spans="1:22">
      <c r="A476" s="134"/>
      <c r="B476" s="135"/>
      <c r="C476" s="136"/>
      <c r="D476" s="131"/>
      <c r="E476" s="131"/>
      <c r="F476" s="137"/>
      <c r="G476" s="131"/>
      <c r="H476" s="131"/>
      <c r="I476" s="131"/>
      <c r="J476" s="131"/>
      <c r="K476" s="138"/>
      <c r="L476" s="139"/>
      <c r="M476" s="130"/>
      <c r="N476" s="130"/>
      <c r="O476" s="131"/>
      <c r="P476" s="132"/>
      <c r="Q476" s="131"/>
      <c r="R476" s="117"/>
      <c r="S476" s="131"/>
      <c r="T476" s="131"/>
      <c r="U476" s="131"/>
      <c r="V476" s="47"/>
    </row>
    <row r="477" spans="1:22">
      <c r="A477" s="134"/>
      <c r="B477" s="135"/>
      <c r="C477" s="136"/>
      <c r="D477" s="131"/>
      <c r="E477" s="131"/>
      <c r="F477" s="137"/>
      <c r="G477" s="131"/>
      <c r="H477" s="131"/>
      <c r="I477" s="131"/>
      <c r="J477" s="131"/>
      <c r="K477" s="138"/>
      <c r="L477" s="139"/>
      <c r="M477" s="130"/>
      <c r="N477" s="130"/>
      <c r="O477" s="131"/>
      <c r="P477" s="132"/>
      <c r="Q477" s="131"/>
      <c r="R477" s="117"/>
      <c r="S477" s="131"/>
      <c r="T477" s="131"/>
      <c r="U477" s="131"/>
      <c r="V477" s="47"/>
    </row>
    <row r="478" spans="1:22">
      <c r="A478" s="134"/>
      <c r="B478" s="135"/>
      <c r="C478" s="136"/>
      <c r="D478" s="131"/>
      <c r="E478" s="131"/>
      <c r="F478" s="137"/>
      <c r="G478" s="131"/>
      <c r="H478" s="131"/>
      <c r="I478" s="131"/>
      <c r="J478" s="131"/>
      <c r="K478" s="138"/>
      <c r="L478" s="139"/>
      <c r="M478" s="130"/>
      <c r="N478" s="130"/>
      <c r="O478" s="131"/>
      <c r="P478" s="132"/>
      <c r="Q478" s="131"/>
      <c r="R478" s="117"/>
      <c r="S478" s="131"/>
      <c r="T478" s="131"/>
      <c r="U478" s="131"/>
      <c r="V478" s="47"/>
    </row>
    <row r="479" spans="1:22">
      <c r="A479" s="140"/>
      <c r="B479" s="135"/>
      <c r="C479" s="136"/>
      <c r="D479" s="130"/>
      <c r="E479" s="130"/>
      <c r="F479" s="137"/>
      <c r="G479" s="130"/>
      <c r="H479" s="130"/>
      <c r="I479" s="130"/>
      <c r="J479" s="131"/>
      <c r="K479" s="141"/>
      <c r="L479" s="139"/>
      <c r="M479" s="130"/>
      <c r="N479" s="130"/>
      <c r="O479" s="130"/>
      <c r="P479" s="137"/>
      <c r="Q479" s="130"/>
      <c r="R479" s="116"/>
      <c r="S479" s="130"/>
      <c r="T479" s="130"/>
      <c r="U479" s="130"/>
      <c r="V479" s="47"/>
    </row>
    <row r="480" spans="1:22">
      <c r="A480" s="134"/>
      <c r="B480" s="135"/>
      <c r="C480" s="136"/>
      <c r="D480" s="131"/>
      <c r="E480" s="131"/>
      <c r="F480" s="137"/>
      <c r="G480" s="131"/>
      <c r="H480" s="131"/>
      <c r="I480" s="131"/>
      <c r="J480" s="131"/>
      <c r="K480" s="138"/>
      <c r="L480" s="139"/>
      <c r="M480" s="130"/>
      <c r="N480" s="130"/>
      <c r="O480" s="131"/>
      <c r="P480" s="132"/>
      <c r="Q480" s="131"/>
      <c r="R480" s="117"/>
      <c r="S480" s="131"/>
      <c r="T480" s="131"/>
      <c r="U480" s="131"/>
      <c r="V480" s="47"/>
    </row>
    <row r="481" spans="1:22">
      <c r="A481" s="134"/>
      <c r="B481" s="135"/>
      <c r="C481" s="136"/>
      <c r="D481" s="131"/>
      <c r="E481" s="131"/>
      <c r="F481" s="137"/>
      <c r="G481" s="131"/>
      <c r="H481" s="131"/>
      <c r="I481" s="130"/>
      <c r="J481" s="131"/>
      <c r="K481" s="138"/>
      <c r="L481" s="139"/>
      <c r="M481" s="130"/>
      <c r="N481" s="130"/>
      <c r="O481" s="130"/>
      <c r="P481" s="137"/>
      <c r="Q481" s="130"/>
      <c r="R481" s="117"/>
      <c r="S481" s="130"/>
      <c r="T481" s="131"/>
      <c r="U481" s="131"/>
      <c r="V481" s="47"/>
    </row>
    <row r="482" spans="1:22">
      <c r="A482" s="134"/>
      <c r="B482" s="135"/>
      <c r="C482" s="136"/>
      <c r="D482" s="131"/>
      <c r="E482" s="131"/>
      <c r="F482" s="137"/>
      <c r="G482" s="131"/>
      <c r="H482" s="131"/>
      <c r="I482" s="131"/>
      <c r="J482" s="131"/>
      <c r="K482" s="138"/>
      <c r="L482" s="139"/>
      <c r="M482" s="130"/>
      <c r="N482" s="130"/>
      <c r="O482" s="131"/>
      <c r="P482" s="132"/>
      <c r="Q482" s="131"/>
      <c r="R482" s="117"/>
      <c r="S482" s="131"/>
      <c r="T482" s="131"/>
      <c r="U482" s="131"/>
      <c r="V482" s="47"/>
    </row>
    <row r="483" spans="1:22">
      <c r="A483" s="134"/>
      <c r="B483" s="135"/>
      <c r="C483" s="136"/>
      <c r="D483" s="131"/>
      <c r="E483" s="131"/>
      <c r="F483" s="137"/>
      <c r="G483" s="131"/>
      <c r="H483" s="131"/>
      <c r="I483" s="131"/>
      <c r="J483" s="131"/>
      <c r="K483" s="138"/>
      <c r="L483" s="139"/>
      <c r="M483" s="130"/>
      <c r="N483" s="130"/>
      <c r="O483" s="131"/>
      <c r="P483" s="132"/>
      <c r="Q483" s="131"/>
      <c r="R483" s="117"/>
      <c r="S483" s="131"/>
      <c r="T483" s="131"/>
      <c r="U483" s="131"/>
      <c r="V483" s="47"/>
    </row>
    <row r="484" spans="1:22">
      <c r="A484" s="134"/>
      <c r="B484" s="135"/>
      <c r="C484" s="136"/>
      <c r="D484" s="131"/>
      <c r="E484" s="131"/>
      <c r="F484" s="137"/>
      <c r="G484" s="131"/>
      <c r="H484" s="131"/>
      <c r="I484" s="131"/>
      <c r="J484" s="131"/>
      <c r="K484" s="138"/>
      <c r="L484" s="139"/>
      <c r="M484" s="130"/>
      <c r="N484" s="130"/>
      <c r="O484" s="131"/>
      <c r="P484" s="132"/>
      <c r="Q484" s="131"/>
      <c r="R484" s="117"/>
      <c r="S484" s="131"/>
      <c r="T484" s="131"/>
      <c r="U484" s="131"/>
      <c r="V484" s="47"/>
    </row>
    <row r="485" spans="1:22">
      <c r="A485" s="142"/>
      <c r="B485" s="135"/>
      <c r="C485" s="136"/>
      <c r="D485" s="131"/>
      <c r="E485" s="131"/>
      <c r="F485" s="137"/>
      <c r="G485" s="131"/>
      <c r="H485" s="131"/>
      <c r="I485" s="131"/>
      <c r="J485" s="131"/>
      <c r="K485" s="138"/>
      <c r="L485" s="139"/>
      <c r="M485" s="130"/>
      <c r="N485" s="130"/>
      <c r="O485" s="130"/>
      <c r="P485" s="137"/>
      <c r="Q485" s="130"/>
      <c r="R485" s="117"/>
      <c r="S485" s="130"/>
      <c r="T485" s="131"/>
      <c r="U485" s="131"/>
      <c r="V485" s="47"/>
    </row>
    <row r="486" spans="1:22">
      <c r="A486" s="143"/>
      <c r="B486" s="135"/>
      <c r="C486" s="97"/>
      <c r="D486" s="144"/>
      <c r="E486" s="144"/>
      <c r="F486" s="145"/>
      <c r="G486" s="144"/>
      <c r="H486" s="144"/>
      <c r="I486" s="144"/>
      <c r="J486" s="144"/>
      <c r="K486" s="146"/>
      <c r="L486" s="147"/>
      <c r="M486" s="150"/>
      <c r="N486" s="150"/>
      <c r="O486" s="144"/>
      <c r="P486" s="151"/>
      <c r="Q486" s="144"/>
      <c r="R486" s="144"/>
      <c r="S486" s="144"/>
      <c r="T486" s="144"/>
      <c r="U486" s="144"/>
      <c r="V486" s="47"/>
    </row>
    <row r="487" spans="1:22">
      <c r="A487" s="134"/>
      <c r="B487" s="135"/>
      <c r="C487" s="136"/>
      <c r="D487" s="131"/>
      <c r="E487" s="131"/>
      <c r="F487" s="137"/>
      <c r="G487" s="131"/>
      <c r="H487" s="131"/>
      <c r="I487" s="131"/>
      <c r="J487" s="131"/>
      <c r="K487" s="138"/>
      <c r="L487" s="139"/>
      <c r="M487" s="130"/>
      <c r="N487" s="130"/>
      <c r="O487" s="131"/>
      <c r="P487" s="132"/>
      <c r="Q487" s="131"/>
      <c r="R487" s="117"/>
      <c r="S487" s="131"/>
      <c r="T487" s="131"/>
      <c r="U487" s="131"/>
      <c r="V487" s="47"/>
    </row>
    <row r="488" spans="1:22">
      <c r="A488" s="134"/>
      <c r="B488" s="135"/>
      <c r="C488" s="136"/>
      <c r="D488" s="131"/>
      <c r="E488" s="131"/>
      <c r="F488" s="137"/>
      <c r="G488" s="131"/>
      <c r="H488" s="131"/>
      <c r="I488" s="131"/>
      <c r="J488" s="131"/>
      <c r="K488" s="138"/>
      <c r="L488" s="139"/>
      <c r="M488" s="130"/>
      <c r="N488" s="130"/>
      <c r="O488" s="131"/>
      <c r="P488" s="132"/>
      <c r="Q488" s="131"/>
      <c r="R488" s="117"/>
      <c r="S488" s="131"/>
      <c r="T488" s="131"/>
      <c r="U488" s="131"/>
      <c r="V488" s="47"/>
    </row>
    <row r="489" spans="1:22">
      <c r="A489" s="140"/>
      <c r="B489" s="135"/>
      <c r="C489" s="136"/>
      <c r="D489" s="130"/>
      <c r="E489" s="130"/>
      <c r="F489" s="137"/>
      <c r="G489" s="130"/>
      <c r="H489" s="130"/>
      <c r="I489" s="130"/>
      <c r="J489" s="130"/>
      <c r="K489" s="141"/>
      <c r="L489" s="139"/>
      <c r="M489" s="130"/>
      <c r="N489" s="130"/>
      <c r="O489" s="130"/>
      <c r="P489" s="137"/>
      <c r="Q489" s="130"/>
      <c r="R489" s="116"/>
      <c r="S489" s="130"/>
      <c r="T489" s="130"/>
      <c r="U489" s="141"/>
      <c r="V489" s="47"/>
    </row>
    <row r="490" spans="1:22">
      <c r="A490" s="134"/>
      <c r="B490" s="135"/>
      <c r="C490" s="136"/>
      <c r="D490" s="131"/>
      <c r="E490" s="131"/>
      <c r="F490" s="137"/>
      <c r="G490" s="131"/>
      <c r="H490" s="131"/>
      <c r="I490" s="131"/>
      <c r="J490" s="131"/>
      <c r="K490" s="138"/>
      <c r="L490" s="139"/>
      <c r="M490" s="130"/>
      <c r="N490" s="130"/>
      <c r="O490" s="131"/>
      <c r="P490" s="132"/>
      <c r="Q490" s="131"/>
      <c r="R490" s="117"/>
      <c r="S490" s="131"/>
      <c r="T490" s="131"/>
      <c r="U490" s="131"/>
      <c r="V490" s="47"/>
    </row>
    <row r="491" spans="1:22">
      <c r="A491" s="134"/>
      <c r="B491" s="135"/>
      <c r="C491" s="136"/>
      <c r="D491" s="131"/>
      <c r="E491" s="131"/>
      <c r="F491" s="137"/>
      <c r="G491" s="131"/>
      <c r="H491" s="131"/>
      <c r="I491" s="131"/>
      <c r="J491" s="131"/>
      <c r="K491" s="138"/>
      <c r="L491" s="139"/>
      <c r="M491" s="130"/>
      <c r="N491" s="130"/>
      <c r="O491" s="131"/>
      <c r="P491" s="132"/>
      <c r="Q491" s="131"/>
      <c r="R491" s="117"/>
      <c r="S491" s="131"/>
      <c r="T491" s="131"/>
      <c r="U491" s="131"/>
      <c r="V491" s="47"/>
    </row>
    <row r="492" spans="1:22">
      <c r="A492" s="134"/>
      <c r="B492" s="135"/>
      <c r="C492" s="136"/>
      <c r="D492" s="131"/>
      <c r="E492" s="131"/>
      <c r="F492" s="137"/>
      <c r="G492" s="131"/>
      <c r="H492" s="131"/>
      <c r="I492" s="131"/>
      <c r="J492" s="131"/>
      <c r="K492" s="138"/>
      <c r="L492" s="139"/>
      <c r="M492" s="130"/>
      <c r="N492" s="130"/>
      <c r="O492" s="131"/>
      <c r="P492" s="132"/>
      <c r="Q492" s="131"/>
      <c r="R492" s="117"/>
      <c r="S492" s="131"/>
      <c r="T492" s="131"/>
      <c r="U492" s="131"/>
      <c r="V492" s="47"/>
    </row>
    <row r="493" spans="1:22">
      <c r="A493" s="134"/>
      <c r="B493" s="135"/>
      <c r="C493" s="136"/>
      <c r="D493" s="131"/>
      <c r="E493" s="131"/>
      <c r="F493" s="137"/>
      <c r="G493" s="131"/>
      <c r="H493" s="131"/>
      <c r="I493" s="131"/>
      <c r="J493" s="131"/>
      <c r="K493" s="138"/>
      <c r="L493" s="139"/>
      <c r="M493" s="130"/>
      <c r="N493" s="130"/>
      <c r="O493" s="131"/>
      <c r="P493" s="132"/>
      <c r="Q493" s="131"/>
      <c r="R493" s="117"/>
      <c r="S493" s="131"/>
      <c r="T493" s="131"/>
      <c r="U493" s="131"/>
      <c r="V493" s="47"/>
    </row>
    <row r="494" spans="1:22">
      <c r="A494" s="140"/>
      <c r="B494" s="135"/>
      <c r="C494" s="136"/>
      <c r="D494" s="130"/>
      <c r="E494" s="130"/>
      <c r="F494" s="137"/>
      <c r="G494" s="130"/>
      <c r="H494" s="130"/>
      <c r="I494" s="130"/>
      <c r="J494" s="130"/>
      <c r="K494" s="141"/>
      <c r="L494" s="139"/>
      <c r="M494" s="130"/>
      <c r="N494" s="130"/>
      <c r="O494" s="130"/>
      <c r="P494" s="137"/>
      <c r="Q494" s="130"/>
      <c r="R494" s="116"/>
      <c r="S494" s="130"/>
      <c r="T494" s="130"/>
      <c r="U494" s="130"/>
      <c r="V494" s="47"/>
    </row>
    <row r="495" spans="1:22">
      <c r="A495" s="134"/>
      <c r="B495" s="135"/>
      <c r="C495" s="136"/>
      <c r="D495" s="131"/>
      <c r="E495" s="131"/>
      <c r="F495" s="137"/>
      <c r="G495" s="131"/>
      <c r="H495" s="131"/>
      <c r="I495" s="131"/>
      <c r="J495" s="131"/>
      <c r="K495" s="138"/>
      <c r="L495" s="139"/>
      <c r="M495" s="130"/>
      <c r="N495" s="130"/>
      <c r="O495" s="131"/>
      <c r="P495" s="132"/>
      <c r="Q495" s="131"/>
      <c r="R495" s="117"/>
      <c r="S495" s="131"/>
      <c r="T495" s="131"/>
      <c r="U495" s="131"/>
      <c r="V495" s="47"/>
    </row>
    <row r="496" spans="1:22">
      <c r="A496" s="134"/>
      <c r="B496" s="135"/>
      <c r="C496" s="136"/>
      <c r="D496" s="131"/>
      <c r="E496" s="131"/>
      <c r="F496" s="137"/>
      <c r="G496" s="131"/>
      <c r="H496" s="131"/>
      <c r="I496" s="131"/>
      <c r="J496" s="131"/>
      <c r="K496" s="138"/>
      <c r="L496" s="139"/>
      <c r="M496" s="130"/>
      <c r="N496" s="130"/>
      <c r="O496" s="131"/>
      <c r="P496" s="132"/>
      <c r="Q496" s="131"/>
      <c r="R496" s="117"/>
      <c r="S496" s="131"/>
      <c r="T496" s="131"/>
      <c r="U496" s="131"/>
      <c r="V496" s="47"/>
    </row>
    <row r="497" spans="1:22">
      <c r="A497" s="134"/>
      <c r="B497" s="135"/>
      <c r="C497" s="136"/>
      <c r="D497" s="131"/>
      <c r="E497" s="131"/>
      <c r="F497" s="137"/>
      <c r="G497" s="131"/>
      <c r="H497" s="131"/>
      <c r="I497" s="131"/>
      <c r="J497" s="131"/>
      <c r="K497" s="138"/>
      <c r="L497" s="139"/>
      <c r="M497" s="130"/>
      <c r="N497" s="130"/>
      <c r="O497" s="131"/>
      <c r="P497" s="132"/>
      <c r="Q497" s="131"/>
      <c r="R497" s="117"/>
      <c r="S497" s="131"/>
      <c r="T497" s="131"/>
      <c r="U497" s="131"/>
      <c r="V497" s="47"/>
    </row>
    <row r="498" spans="1:22">
      <c r="A498" s="134"/>
      <c r="B498" s="135"/>
      <c r="C498" s="136"/>
      <c r="D498" s="131"/>
      <c r="E498" s="131"/>
      <c r="F498" s="137"/>
      <c r="G498" s="131"/>
      <c r="H498" s="131"/>
      <c r="I498" s="131"/>
      <c r="J498" s="131"/>
      <c r="K498" s="138"/>
      <c r="L498" s="139"/>
      <c r="M498" s="130"/>
      <c r="N498" s="130"/>
      <c r="O498" s="131"/>
      <c r="P498" s="132"/>
      <c r="Q498" s="131"/>
      <c r="R498" s="117"/>
      <c r="S498" s="131"/>
      <c r="T498" s="131"/>
      <c r="U498" s="131"/>
      <c r="V498" s="47"/>
    </row>
    <row r="499" spans="1:22">
      <c r="A499" s="134"/>
      <c r="B499" s="135"/>
      <c r="C499" s="136"/>
      <c r="D499" s="131"/>
      <c r="E499" s="131"/>
      <c r="F499" s="137"/>
      <c r="G499" s="131"/>
      <c r="H499" s="131"/>
      <c r="I499" s="131"/>
      <c r="J499" s="131"/>
      <c r="K499" s="138"/>
      <c r="L499" s="139"/>
      <c r="M499" s="130"/>
      <c r="N499" s="130"/>
      <c r="O499" s="131"/>
      <c r="P499" s="132"/>
      <c r="Q499" s="131"/>
      <c r="R499" s="117"/>
      <c r="S499" s="131"/>
      <c r="T499" s="131"/>
      <c r="U499" s="131"/>
      <c r="V499" s="47"/>
    </row>
    <row r="500" spans="1:22">
      <c r="A500" s="134"/>
      <c r="B500" s="135"/>
      <c r="C500" s="136"/>
      <c r="D500" s="131"/>
      <c r="E500" s="131"/>
      <c r="F500" s="137"/>
      <c r="G500" s="131"/>
      <c r="H500" s="131"/>
      <c r="I500" s="131"/>
      <c r="J500" s="131"/>
      <c r="K500" s="138"/>
      <c r="L500" s="139"/>
      <c r="M500" s="130"/>
      <c r="N500" s="130"/>
      <c r="O500" s="131"/>
      <c r="P500" s="132"/>
      <c r="Q500" s="131"/>
      <c r="R500" s="117"/>
      <c r="S500" s="131"/>
      <c r="T500" s="131"/>
      <c r="U500" s="131"/>
      <c r="V500" s="47"/>
    </row>
    <row r="501" spans="1:22">
      <c r="A501" s="134"/>
      <c r="B501" s="135"/>
      <c r="C501" s="136"/>
      <c r="D501" s="131"/>
      <c r="E501" s="131"/>
      <c r="F501" s="137"/>
      <c r="G501" s="131"/>
      <c r="H501" s="131"/>
      <c r="I501" s="131"/>
      <c r="J501" s="131"/>
      <c r="K501" s="138"/>
      <c r="L501" s="139"/>
      <c r="M501" s="130"/>
      <c r="N501" s="130"/>
      <c r="O501" s="131"/>
      <c r="P501" s="132"/>
      <c r="Q501" s="131"/>
      <c r="R501" s="117"/>
      <c r="S501" s="131"/>
      <c r="T501" s="131"/>
      <c r="U501" s="131"/>
      <c r="V501" s="47"/>
    </row>
    <row r="502" spans="1:22">
      <c r="A502" s="134"/>
      <c r="B502" s="135"/>
      <c r="C502" s="136"/>
      <c r="D502" s="131"/>
      <c r="E502" s="131"/>
      <c r="F502" s="137"/>
      <c r="G502" s="131"/>
      <c r="H502" s="131"/>
      <c r="I502" s="131"/>
      <c r="J502" s="131"/>
      <c r="K502" s="138"/>
      <c r="L502" s="139"/>
      <c r="M502" s="130"/>
      <c r="N502" s="130"/>
      <c r="O502" s="131"/>
      <c r="P502" s="132"/>
      <c r="Q502" s="131"/>
      <c r="R502" s="117"/>
      <c r="S502" s="131"/>
      <c r="T502" s="131"/>
      <c r="U502" s="131"/>
      <c r="V502" s="47"/>
    </row>
    <row r="503" spans="1:22">
      <c r="A503" s="134"/>
      <c r="B503" s="135"/>
      <c r="C503" s="136"/>
      <c r="D503" s="131"/>
      <c r="E503" s="131"/>
      <c r="F503" s="137"/>
      <c r="G503" s="131"/>
      <c r="H503" s="131"/>
      <c r="I503" s="131"/>
      <c r="J503" s="131"/>
      <c r="K503" s="138"/>
      <c r="L503" s="139"/>
      <c r="M503" s="130"/>
      <c r="N503" s="130"/>
      <c r="O503" s="131"/>
      <c r="P503" s="132"/>
      <c r="Q503" s="131"/>
      <c r="R503" s="117"/>
      <c r="S503" s="131"/>
      <c r="T503" s="131"/>
      <c r="U503" s="131"/>
      <c r="V503" s="47"/>
    </row>
    <row r="504" spans="1:22">
      <c r="A504" s="134"/>
      <c r="B504" s="135"/>
      <c r="C504" s="136"/>
      <c r="D504" s="131"/>
      <c r="E504" s="131"/>
      <c r="F504" s="137"/>
      <c r="G504" s="131"/>
      <c r="H504" s="131"/>
      <c r="I504" s="131"/>
      <c r="J504" s="131"/>
      <c r="K504" s="138"/>
      <c r="L504" s="139"/>
      <c r="M504" s="130"/>
      <c r="N504" s="130"/>
      <c r="O504" s="131"/>
      <c r="P504" s="132"/>
      <c r="Q504" s="131"/>
      <c r="R504" s="117"/>
      <c r="S504" s="131"/>
      <c r="T504" s="131"/>
      <c r="U504" s="131"/>
      <c r="V504" s="47"/>
    </row>
    <row r="505" spans="1:22">
      <c r="A505" s="134"/>
      <c r="B505" s="135"/>
      <c r="C505" s="136"/>
      <c r="D505" s="131"/>
      <c r="E505" s="131"/>
      <c r="F505" s="137"/>
      <c r="G505" s="131"/>
      <c r="H505" s="131"/>
      <c r="I505" s="131"/>
      <c r="J505" s="131"/>
      <c r="K505" s="138"/>
      <c r="L505" s="139"/>
      <c r="M505" s="130"/>
      <c r="N505" s="130"/>
      <c r="O505" s="131"/>
      <c r="P505" s="132"/>
      <c r="Q505" s="131"/>
      <c r="R505" s="117"/>
      <c r="S505" s="131"/>
      <c r="T505" s="131"/>
      <c r="U505" s="131"/>
      <c r="V505" s="47"/>
    </row>
    <row r="506" spans="1:22">
      <c r="A506" s="134"/>
      <c r="B506" s="135"/>
      <c r="C506" s="136"/>
      <c r="D506" s="131"/>
      <c r="E506" s="131"/>
      <c r="F506" s="137"/>
      <c r="G506" s="131"/>
      <c r="H506" s="131"/>
      <c r="I506" s="131"/>
      <c r="J506" s="131"/>
      <c r="K506" s="138"/>
      <c r="L506" s="139"/>
      <c r="M506" s="130"/>
      <c r="N506" s="130"/>
      <c r="O506" s="131"/>
      <c r="P506" s="132"/>
      <c r="Q506" s="131"/>
      <c r="R506" s="117"/>
      <c r="S506" s="131"/>
      <c r="T506" s="131"/>
      <c r="U506" s="131"/>
      <c r="V506" s="47"/>
    </row>
    <row r="507" spans="1:22">
      <c r="A507" s="140"/>
      <c r="B507" s="135"/>
      <c r="C507" s="136"/>
      <c r="D507" s="130"/>
      <c r="E507" s="130"/>
      <c r="F507" s="137"/>
      <c r="G507" s="130"/>
      <c r="H507" s="130"/>
      <c r="I507" s="130"/>
      <c r="J507" s="131"/>
      <c r="K507" s="141"/>
      <c r="L507" s="139"/>
      <c r="M507" s="130"/>
      <c r="N507" s="130"/>
      <c r="O507" s="130"/>
      <c r="P507" s="137"/>
      <c r="Q507" s="130"/>
      <c r="R507" s="116"/>
      <c r="S507" s="130"/>
      <c r="T507" s="130"/>
      <c r="U507" s="130"/>
      <c r="V507" s="47"/>
    </row>
    <row r="508" spans="1:22">
      <c r="A508" s="134"/>
      <c r="B508" s="135"/>
      <c r="C508" s="136"/>
      <c r="D508" s="131"/>
      <c r="E508" s="131"/>
      <c r="F508" s="137"/>
      <c r="G508" s="131"/>
      <c r="H508" s="131"/>
      <c r="I508" s="131"/>
      <c r="J508" s="131"/>
      <c r="K508" s="138"/>
      <c r="L508" s="139"/>
      <c r="M508" s="130"/>
      <c r="N508" s="130"/>
      <c r="O508" s="131"/>
      <c r="P508" s="132"/>
      <c r="Q508" s="131"/>
      <c r="R508" s="117"/>
      <c r="S508" s="131"/>
      <c r="T508" s="131"/>
      <c r="U508" s="131"/>
      <c r="V508" s="47"/>
    </row>
    <row r="509" spans="1:22">
      <c r="A509" s="134"/>
      <c r="B509" s="135"/>
      <c r="C509" s="136"/>
      <c r="D509" s="131"/>
      <c r="E509" s="131"/>
      <c r="F509" s="137"/>
      <c r="G509" s="131"/>
      <c r="H509" s="131"/>
      <c r="I509" s="130"/>
      <c r="J509" s="131"/>
      <c r="K509" s="138"/>
      <c r="L509" s="139"/>
      <c r="M509" s="130"/>
      <c r="N509" s="130"/>
      <c r="O509" s="130"/>
      <c r="P509" s="137"/>
      <c r="Q509" s="130"/>
      <c r="R509" s="117"/>
      <c r="S509" s="130"/>
      <c r="T509" s="131"/>
      <c r="U509" s="131"/>
      <c r="V509" s="47"/>
    </row>
    <row r="510" spans="1:22">
      <c r="A510" s="134"/>
      <c r="B510" s="135"/>
      <c r="C510" s="136"/>
      <c r="D510" s="131"/>
      <c r="E510" s="131"/>
      <c r="F510" s="137"/>
      <c r="G510" s="131"/>
      <c r="H510" s="131"/>
      <c r="I510" s="131"/>
      <c r="J510" s="131"/>
      <c r="K510" s="138"/>
      <c r="L510" s="139"/>
      <c r="M510" s="130"/>
      <c r="N510" s="130"/>
      <c r="O510" s="131"/>
      <c r="P510" s="132"/>
      <c r="Q510" s="131"/>
      <c r="R510" s="117"/>
      <c r="S510" s="131"/>
      <c r="T510" s="131"/>
      <c r="U510" s="131"/>
      <c r="V510" s="47"/>
    </row>
    <row r="511" spans="1:22">
      <c r="A511" s="134"/>
      <c r="B511" s="135"/>
      <c r="C511" s="136"/>
      <c r="D511" s="131"/>
      <c r="E511" s="131"/>
      <c r="F511" s="137"/>
      <c r="G511" s="131"/>
      <c r="H511" s="131"/>
      <c r="I511" s="131"/>
      <c r="J511" s="131"/>
      <c r="K511" s="138"/>
      <c r="L511" s="139"/>
      <c r="M511" s="130"/>
      <c r="N511" s="130"/>
      <c r="O511" s="131"/>
      <c r="P511" s="132"/>
      <c r="Q511" s="131"/>
      <c r="R511" s="117"/>
      <c r="S511" s="131"/>
      <c r="T511" s="131"/>
      <c r="U511" s="131"/>
      <c r="V511" s="47"/>
    </row>
    <row r="512" spans="1:22">
      <c r="A512" s="134"/>
      <c r="B512" s="135"/>
      <c r="C512" s="136"/>
      <c r="D512" s="131"/>
      <c r="E512" s="131"/>
      <c r="F512" s="137"/>
      <c r="G512" s="131"/>
      <c r="H512" s="131"/>
      <c r="I512" s="131"/>
      <c r="J512" s="131"/>
      <c r="K512" s="138"/>
      <c r="L512" s="139"/>
      <c r="M512" s="130"/>
      <c r="N512" s="130"/>
      <c r="O512" s="131"/>
      <c r="P512" s="132"/>
      <c r="Q512" s="131"/>
      <c r="R512" s="117"/>
      <c r="S512" s="131"/>
      <c r="T512" s="131"/>
      <c r="U512" s="131"/>
      <c r="V512" s="47"/>
    </row>
    <row r="513" spans="1:22">
      <c r="A513" s="142"/>
      <c r="B513" s="135"/>
      <c r="C513" s="136"/>
      <c r="D513" s="131"/>
      <c r="E513" s="131"/>
      <c r="F513" s="137"/>
      <c r="G513" s="131"/>
      <c r="H513" s="131"/>
      <c r="I513" s="131"/>
      <c r="J513" s="131"/>
      <c r="K513" s="138"/>
      <c r="L513" s="139"/>
      <c r="M513" s="130"/>
      <c r="N513" s="130"/>
      <c r="O513" s="130"/>
      <c r="P513" s="137"/>
      <c r="Q513" s="130"/>
      <c r="R513" s="117"/>
      <c r="S513" s="130"/>
      <c r="T513" s="131"/>
      <c r="U513" s="131"/>
      <c r="V513" s="47"/>
    </row>
    <row r="514" spans="1:22">
      <c r="A514" s="143"/>
      <c r="B514" s="135"/>
      <c r="C514" s="97"/>
      <c r="D514" s="144"/>
      <c r="E514" s="144"/>
      <c r="F514" s="145"/>
      <c r="G514" s="144"/>
      <c r="H514" s="144"/>
      <c r="I514" s="144"/>
      <c r="J514" s="144"/>
      <c r="K514" s="146"/>
      <c r="L514" s="147"/>
      <c r="M514" s="150"/>
      <c r="N514" s="150"/>
      <c r="O514" s="144"/>
      <c r="P514" s="151"/>
      <c r="Q514" s="144"/>
      <c r="R514" s="144"/>
      <c r="S514" s="144"/>
      <c r="T514" s="144"/>
      <c r="U514" s="144"/>
      <c r="V514" s="47"/>
    </row>
    <row r="515" spans="1:22">
      <c r="A515" s="134"/>
      <c r="B515" s="135"/>
      <c r="C515" s="136"/>
      <c r="D515" s="131"/>
      <c r="E515" s="131"/>
      <c r="F515" s="137"/>
      <c r="G515" s="131"/>
      <c r="H515" s="131"/>
      <c r="I515" s="131"/>
      <c r="J515" s="131"/>
      <c r="K515" s="138"/>
      <c r="L515" s="139"/>
      <c r="M515" s="130"/>
      <c r="N515" s="130"/>
      <c r="O515" s="131"/>
      <c r="P515" s="132"/>
      <c r="Q515" s="131"/>
      <c r="R515" s="117"/>
      <c r="S515" s="131"/>
      <c r="T515" s="131"/>
      <c r="U515" s="131"/>
      <c r="V515" s="47"/>
    </row>
    <row r="516" spans="1:22">
      <c r="A516" s="134"/>
      <c r="B516" s="135"/>
      <c r="C516" s="136"/>
      <c r="D516" s="131"/>
      <c r="E516" s="131"/>
      <c r="F516" s="137"/>
      <c r="G516" s="131"/>
      <c r="H516" s="131"/>
      <c r="I516" s="131"/>
      <c r="J516" s="131"/>
      <c r="K516" s="138"/>
      <c r="L516" s="139"/>
      <c r="M516" s="130"/>
      <c r="N516" s="130"/>
      <c r="O516" s="131"/>
      <c r="P516" s="132"/>
      <c r="Q516" s="131"/>
      <c r="R516" s="117"/>
      <c r="S516" s="131"/>
      <c r="T516" s="131"/>
      <c r="U516" s="131"/>
      <c r="V516" s="47"/>
    </row>
    <row r="517" spans="1:22">
      <c r="A517" s="140"/>
      <c r="B517" s="135"/>
      <c r="C517" s="136"/>
      <c r="D517" s="130"/>
      <c r="E517" s="130"/>
      <c r="F517" s="137"/>
      <c r="G517" s="130"/>
      <c r="H517" s="130"/>
      <c r="I517" s="130"/>
      <c r="J517" s="130"/>
      <c r="K517" s="141"/>
      <c r="L517" s="139"/>
      <c r="M517" s="130"/>
      <c r="N517" s="130"/>
      <c r="O517" s="130"/>
      <c r="P517" s="137"/>
      <c r="Q517" s="130"/>
      <c r="R517" s="116"/>
      <c r="S517" s="130"/>
      <c r="T517" s="130"/>
      <c r="U517" s="141"/>
      <c r="V517" s="47"/>
    </row>
    <row r="518" spans="1:22">
      <c r="A518" s="134"/>
      <c r="B518" s="135"/>
      <c r="C518" s="136"/>
      <c r="D518" s="131"/>
      <c r="E518" s="131"/>
      <c r="F518" s="137"/>
      <c r="G518" s="131"/>
      <c r="H518" s="131"/>
      <c r="I518" s="131"/>
      <c r="J518" s="131"/>
      <c r="K518" s="138"/>
      <c r="L518" s="139"/>
      <c r="M518" s="130"/>
      <c r="N518" s="130"/>
      <c r="O518" s="131"/>
      <c r="P518" s="132"/>
      <c r="Q518" s="131"/>
      <c r="R518" s="117"/>
      <c r="S518" s="131"/>
      <c r="T518" s="131"/>
      <c r="U518" s="131"/>
      <c r="V518" s="47"/>
    </row>
    <row r="519" spans="1:22">
      <c r="A519" s="134"/>
      <c r="B519" s="135"/>
      <c r="C519" s="136"/>
      <c r="D519" s="131"/>
      <c r="E519" s="131"/>
      <c r="F519" s="137"/>
      <c r="G519" s="131"/>
      <c r="H519" s="131"/>
      <c r="I519" s="131"/>
      <c r="J519" s="131"/>
      <c r="K519" s="138"/>
      <c r="L519" s="139"/>
      <c r="M519" s="130"/>
      <c r="N519" s="130"/>
      <c r="O519" s="131"/>
      <c r="P519" s="132"/>
      <c r="Q519" s="131"/>
      <c r="R519" s="117"/>
      <c r="S519" s="131"/>
      <c r="T519" s="131"/>
      <c r="U519" s="131"/>
      <c r="V519" s="47"/>
    </row>
    <row r="520" spans="1:22">
      <c r="A520" s="134"/>
      <c r="B520" s="135"/>
      <c r="C520" s="136"/>
      <c r="D520" s="131"/>
      <c r="E520" s="131"/>
      <c r="F520" s="137"/>
      <c r="G520" s="131"/>
      <c r="H520" s="131"/>
      <c r="I520" s="131"/>
      <c r="J520" s="131"/>
      <c r="K520" s="138"/>
      <c r="L520" s="139"/>
      <c r="M520" s="130"/>
      <c r="N520" s="130"/>
      <c r="O520" s="131"/>
      <c r="P520" s="132"/>
      <c r="Q520" s="131"/>
      <c r="R520" s="117"/>
      <c r="S520" s="131"/>
      <c r="T520" s="131"/>
      <c r="U520" s="131"/>
      <c r="V520" s="47"/>
    </row>
    <row r="521" spans="1:22">
      <c r="A521" s="134"/>
      <c r="B521" s="135"/>
      <c r="C521" s="136"/>
      <c r="D521" s="131"/>
      <c r="E521" s="131"/>
      <c r="F521" s="137"/>
      <c r="G521" s="131"/>
      <c r="H521" s="131"/>
      <c r="I521" s="131"/>
      <c r="J521" s="131"/>
      <c r="K521" s="138"/>
      <c r="L521" s="139"/>
      <c r="M521" s="130"/>
      <c r="N521" s="130"/>
      <c r="O521" s="131"/>
      <c r="P521" s="132"/>
      <c r="Q521" s="131"/>
      <c r="R521" s="117"/>
      <c r="S521" s="131"/>
      <c r="T521" s="131"/>
      <c r="U521" s="131"/>
      <c r="V521" s="47"/>
    </row>
    <row r="522" spans="1:22">
      <c r="A522" s="140"/>
      <c r="B522" s="135"/>
      <c r="C522" s="136"/>
      <c r="D522" s="130"/>
      <c r="E522" s="130"/>
      <c r="F522" s="137"/>
      <c r="G522" s="130"/>
      <c r="H522" s="130"/>
      <c r="I522" s="130"/>
      <c r="J522" s="130"/>
      <c r="K522" s="141"/>
      <c r="L522" s="139"/>
      <c r="M522" s="130"/>
      <c r="N522" s="130"/>
      <c r="O522" s="130"/>
      <c r="P522" s="137"/>
      <c r="Q522" s="130"/>
      <c r="R522" s="116"/>
      <c r="S522" s="130"/>
      <c r="T522" s="130"/>
      <c r="U522" s="130"/>
      <c r="V522" s="47"/>
    </row>
    <row r="523" spans="1:22">
      <c r="A523" s="134"/>
      <c r="B523" s="135"/>
      <c r="C523" s="136"/>
      <c r="D523" s="131"/>
      <c r="E523" s="131"/>
      <c r="F523" s="137"/>
      <c r="G523" s="131"/>
      <c r="H523" s="131"/>
      <c r="I523" s="131"/>
      <c r="J523" s="131"/>
      <c r="K523" s="138"/>
      <c r="L523" s="139"/>
      <c r="M523" s="130"/>
      <c r="N523" s="130"/>
      <c r="O523" s="131"/>
      <c r="P523" s="132"/>
      <c r="Q523" s="131"/>
      <c r="R523" s="117"/>
      <c r="S523" s="131"/>
      <c r="T523" s="131"/>
      <c r="U523" s="131"/>
      <c r="V523" s="47"/>
    </row>
    <row r="524" spans="1:22">
      <c r="A524" s="134"/>
      <c r="B524" s="135"/>
      <c r="C524" s="136"/>
      <c r="D524" s="131"/>
      <c r="E524" s="131"/>
      <c r="F524" s="137"/>
      <c r="G524" s="131"/>
      <c r="H524" s="131"/>
      <c r="I524" s="131"/>
      <c r="J524" s="131"/>
      <c r="K524" s="138"/>
      <c r="L524" s="139"/>
      <c r="M524" s="130"/>
      <c r="N524" s="130"/>
      <c r="O524" s="131"/>
      <c r="P524" s="132"/>
      <c r="Q524" s="131"/>
      <c r="R524" s="117"/>
      <c r="S524" s="131"/>
      <c r="T524" s="131"/>
      <c r="U524" s="131"/>
      <c r="V524" s="47"/>
    </row>
    <row r="525" spans="1:22">
      <c r="A525" s="134"/>
      <c r="B525" s="135"/>
      <c r="C525" s="136"/>
      <c r="D525" s="131"/>
      <c r="E525" s="131"/>
      <c r="F525" s="137"/>
      <c r="G525" s="131"/>
      <c r="H525" s="131"/>
      <c r="I525" s="131"/>
      <c r="J525" s="131"/>
      <c r="K525" s="138"/>
      <c r="L525" s="139"/>
      <c r="M525" s="130"/>
      <c r="N525" s="130"/>
      <c r="O525" s="131"/>
      <c r="P525" s="132"/>
      <c r="Q525" s="131"/>
      <c r="R525" s="117"/>
      <c r="S525" s="131"/>
      <c r="T525" s="131"/>
      <c r="U525" s="131"/>
      <c r="V525" s="47"/>
    </row>
    <row r="526" spans="1:22">
      <c r="A526" s="134"/>
      <c r="B526" s="135"/>
      <c r="C526" s="136"/>
      <c r="D526" s="131"/>
      <c r="E526" s="131"/>
      <c r="F526" s="137"/>
      <c r="G526" s="131"/>
      <c r="H526" s="131"/>
      <c r="I526" s="131"/>
      <c r="J526" s="131"/>
      <c r="K526" s="138"/>
      <c r="L526" s="139"/>
      <c r="M526" s="130"/>
      <c r="N526" s="130"/>
      <c r="O526" s="131"/>
      <c r="P526" s="132"/>
      <c r="Q526" s="131"/>
      <c r="R526" s="117"/>
      <c r="S526" s="131"/>
      <c r="T526" s="131"/>
      <c r="U526" s="131"/>
      <c r="V526" s="47"/>
    </row>
    <row r="527" spans="1:22">
      <c r="A527" s="134"/>
      <c r="B527" s="135"/>
      <c r="C527" s="136"/>
      <c r="D527" s="131"/>
      <c r="E527" s="131"/>
      <c r="F527" s="137"/>
      <c r="G527" s="131"/>
      <c r="H527" s="131"/>
      <c r="I527" s="131"/>
      <c r="J527" s="131"/>
      <c r="K527" s="138"/>
      <c r="L527" s="139"/>
      <c r="M527" s="130"/>
      <c r="N527" s="130"/>
      <c r="O527" s="131"/>
      <c r="P527" s="132"/>
      <c r="Q527" s="131"/>
      <c r="R527" s="117"/>
      <c r="S527" s="131"/>
      <c r="T527" s="131"/>
      <c r="U527" s="131"/>
      <c r="V527" s="47"/>
    </row>
    <row r="528" spans="1:22">
      <c r="A528" s="134"/>
      <c r="B528" s="135"/>
      <c r="C528" s="136"/>
      <c r="D528" s="131"/>
      <c r="E528" s="131"/>
      <c r="F528" s="137"/>
      <c r="G528" s="131"/>
      <c r="H528" s="131"/>
      <c r="I528" s="131"/>
      <c r="J528" s="131"/>
      <c r="K528" s="138"/>
      <c r="L528" s="139"/>
      <c r="M528" s="130"/>
      <c r="N528" s="130"/>
      <c r="O528" s="131"/>
      <c r="P528" s="132"/>
      <c r="Q528" s="131"/>
      <c r="R528" s="117"/>
      <c r="S528" s="131"/>
      <c r="T528" s="131"/>
      <c r="U528" s="131"/>
      <c r="V528" s="47"/>
    </row>
    <row r="529" spans="1:22">
      <c r="A529" s="134"/>
      <c r="B529" s="135"/>
      <c r="C529" s="136"/>
      <c r="D529" s="131"/>
      <c r="E529" s="131"/>
      <c r="F529" s="137"/>
      <c r="G529" s="131"/>
      <c r="H529" s="131"/>
      <c r="I529" s="131"/>
      <c r="J529" s="131"/>
      <c r="K529" s="138"/>
      <c r="L529" s="139"/>
      <c r="M529" s="130"/>
      <c r="N529" s="130"/>
      <c r="O529" s="131"/>
      <c r="P529" s="132"/>
      <c r="Q529" s="131"/>
      <c r="R529" s="117"/>
      <c r="S529" s="131"/>
      <c r="T529" s="131"/>
      <c r="U529" s="131"/>
      <c r="V529" s="47"/>
    </row>
    <row r="530" spans="1:22">
      <c r="A530" s="134"/>
      <c r="B530" s="135"/>
      <c r="C530" s="136"/>
      <c r="D530" s="131"/>
      <c r="E530" s="131"/>
      <c r="F530" s="137"/>
      <c r="G530" s="131"/>
      <c r="H530" s="131"/>
      <c r="I530" s="131"/>
      <c r="J530" s="131"/>
      <c r="K530" s="138"/>
      <c r="L530" s="139"/>
      <c r="M530" s="130"/>
      <c r="N530" s="130"/>
      <c r="O530" s="131"/>
      <c r="P530" s="132"/>
      <c r="Q530" s="131"/>
      <c r="R530" s="117"/>
      <c r="S530" s="131"/>
      <c r="T530" s="131"/>
      <c r="U530" s="131"/>
      <c r="V530" s="47"/>
    </row>
    <row r="531" spans="1:22">
      <c r="A531" s="134"/>
      <c r="B531" s="135"/>
      <c r="C531" s="136"/>
      <c r="D531" s="131"/>
      <c r="E531" s="131"/>
      <c r="F531" s="137"/>
      <c r="G531" s="131"/>
      <c r="H531" s="131"/>
      <c r="I531" s="131"/>
      <c r="J531" s="131"/>
      <c r="K531" s="138"/>
      <c r="L531" s="139"/>
      <c r="M531" s="130"/>
      <c r="N531" s="130"/>
      <c r="O531" s="131"/>
      <c r="P531" s="132"/>
      <c r="Q531" s="131"/>
      <c r="R531" s="117"/>
      <c r="S531" s="131"/>
      <c r="T531" s="131"/>
      <c r="U531" s="131"/>
      <c r="V531" s="47"/>
    </row>
    <row r="532" spans="1:22">
      <c r="A532" s="134"/>
      <c r="B532" s="135"/>
      <c r="C532" s="136"/>
      <c r="D532" s="131"/>
      <c r="E532" s="131"/>
      <c r="F532" s="137"/>
      <c r="G532" s="131"/>
      <c r="H532" s="131"/>
      <c r="I532" s="131"/>
      <c r="J532" s="131"/>
      <c r="K532" s="138"/>
      <c r="L532" s="139"/>
      <c r="M532" s="130"/>
      <c r="N532" s="130"/>
      <c r="O532" s="131"/>
      <c r="P532" s="132"/>
      <c r="Q532" s="131"/>
      <c r="R532" s="117"/>
      <c r="S532" s="131"/>
      <c r="T532" s="131"/>
      <c r="U532" s="131"/>
      <c r="V532" s="47"/>
    </row>
    <row r="533" spans="1:22">
      <c r="A533" s="134"/>
      <c r="B533" s="135"/>
      <c r="C533" s="136"/>
      <c r="D533" s="131"/>
      <c r="E533" s="131"/>
      <c r="F533" s="137"/>
      <c r="G533" s="131"/>
      <c r="H533" s="131"/>
      <c r="I533" s="131"/>
      <c r="J533" s="131"/>
      <c r="K533" s="138"/>
      <c r="L533" s="139"/>
      <c r="M533" s="130"/>
      <c r="N533" s="130"/>
      <c r="O533" s="131"/>
      <c r="P533" s="132"/>
      <c r="Q533" s="131"/>
      <c r="R533" s="117"/>
      <c r="S533" s="131"/>
      <c r="T533" s="131"/>
      <c r="U533" s="131"/>
      <c r="V533" s="47"/>
    </row>
    <row r="534" spans="1:22">
      <c r="A534" s="134"/>
      <c r="B534" s="135"/>
      <c r="C534" s="136"/>
      <c r="D534" s="131"/>
      <c r="E534" s="131"/>
      <c r="F534" s="137"/>
      <c r="G534" s="131"/>
      <c r="H534" s="131"/>
      <c r="I534" s="131"/>
      <c r="J534" s="131"/>
      <c r="K534" s="138"/>
      <c r="L534" s="139"/>
      <c r="M534" s="130"/>
      <c r="N534" s="130"/>
      <c r="O534" s="131"/>
      <c r="P534" s="132"/>
      <c r="Q534" s="131"/>
      <c r="R534" s="117"/>
      <c r="S534" s="131"/>
      <c r="T534" s="131"/>
      <c r="U534" s="131"/>
      <c r="V534" s="47"/>
    </row>
    <row r="535" spans="1:22">
      <c r="A535" s="140"/>
      <c r="B535" s="135"/>
      <c r="C535" s="136"/>
      <c r="D535" s="130"/>
      <c r="E535" s="130"/>
      <c r="F535" s="137"/>
      <c r="G535" s="130"/>
      <c r="H535" s="130"/>
      <c r="I535" s="130"/>
      <c r="J535" s="131"/>
      <c r="K535" s="141"/>
      <c r="L535" s="139"/>
      <c r="M535" s="130"/>
      <c r="N535" s="130"/>
      <c r="O535" s="130"/>
      <c r="P535" s="137"/>
      <c r="Q535" s="130"/>
      <c r="R535" s="116"/>
      <c r="S535" s="130"/>
      <c r="T535" s="130"/>
      <c r="U535" s="130"/>
      <c r="V535" s="47"/>
    </row>
    <row r="536" spans="1:22">
      <c r="A536" s="134"/>
      <c r="B536" s="135"/>
      <c r="C536" s="136"/>
      <c r="D536" s="131"/>
      <c r="E536" s="131"/>
      <c r="F536" s="137"/>
      <c r="G536" s="131"/>
      <c r="H536" s="131"/>
      <c r="I536" s="131"/>
      <c r="J536" s="131"/>
      <c r="K536" s="138"/>
      <c r="L536" s="139"/>
      <c r="M536" s="130"/>
      <c r="N536" s="130"/>
      <c r="O536" s="131"/>
      <c r="P536" s="132"/>
      <c r="Q536" s="131"/>
      <c r="R536" s="117"/>
      <c r="S536" s="131"/>
      <c r="T536" s="131"/>
      <c r="U536" s="131"/>
      <c r="V536" s="47"/>
    </row>
    <row r="537" spans="1:22">
      <c r="A537" s="134"/>
      <c r="B537" s="135"/>
      <c r="C537" s="136"/>
      <c r="D537" s="131"/>
      <c r="E537" s="131"/>
      <c r="F537" s="137"/>
      <c r="G537" s="131"/>
      <c r="H537" s="131"/>
      <c r="I537" s="130"/>
      <c r="J537" s="131"/>
      <c r="K537" s="138"/>
      <c r="L537" s="139"/>
      <c r="M537" s="130"/>
      <c r="N537" s="130"/>
      <c r="O537" s="130"/>
      <c r="P537" s="137"/>
      <c r="Q537" s="130"/>
      <c r="R537" s="117"/>
      <c r="S537" s="130"/>
      <c r="T537" s="131"/>
      <c r="U537" s="131"/>
      <c r="V537" s="47"/>
    </row>
    <row r="538" spans="1:22">
      <c r="A538" s="134"/>
      <c r="B538" s="135"/>
      <c r="C538" s="136"/>
      <c r="D538" s="131"/>
      <c r="E538" s="131"/>
      <c r="F538" s="137"/>
      <c r="G538" s="131"/>
      <c r="H538" s="131"/>
      <c r="I538" s="131"/>
      <c r="J538" s="131"/>
      <c r="K538" s="138"/>
      <c r="L538" s="139"/>
      <c r="M538" s="130"/>
      <c r="N538" s="130"/>
      <c r="O538" s="131"/>
      <c r="P538" s="132"/>
      <c r="Q538" s="131"/>
      <c r="R538" s="117"/>
      <c r="S538" s="131"/>
      <c r="T538" s="131"/>
      <c r="U538" s="131"/>
      <c r="V538" s="47"/>
    </row>
    <row r="539" spans="1:22">
      <c r="A539" s="134"/>
      <c r="B539" s="135"/>
      <c r="C539" s="136"/>
      <c r="D539" s="131"/>
      <c r="E539" s="131"/>
      <c r="F539" s="137"/>
      <c r="G539" s="131"/>
      <c r="H539" s="131"/>
      <c r="I539" s="131"/>
      <c r="J539" s="131"/>
      <c r="K539" s="138"/>
      <c r="L539" s="139"/>
      <c r="M539" s="130"/>
      <c r="N539" s="130"/>
      <c r="O539" s="131"/>
      <c r="P539" s="132"/>
      <c r="Q539" s="131"/>
      <c r="R539" s="117"/>
      <c r="S539" s="131"/>
      <c r="T539" s="131"/>
      <c r="U539" s="131"/>
      <c r="V539" s="47"/>
    </row>
    <row r="540" spans="1:22">
      <c r="A540" s="134"/>
      <c r="B540" s="135"/>
      <c r="C540" s="136"/>
      <c r="D540" s="131"/>
      <c r="E540" s="131"/>
      <c r="F540" s="137"/>
      <c r="G540" s="131"/>
      <c r="H540" s="131"/>
      <c r="I540" s="131"/>
      <c r="J540" s="131"/>
      <c r="K540" s="138"/>
      <c r="L540" s="139"/>
      <c r="M540" s="130"/>
      <c r="N540" s="130"/>
      <c r="O540" s="131"/>
      <c r="P540" s="132"/>
      <c r="Q540" s="131"/>
      <c r="R540" s="117"/>
      <c r="S540" s="131"/>
      <c r="T540" s="131"/>
      <c r="U540" s="131"/>
      <c r="V540" s="47"/>
    </row>
    <row r="541" spans="1:22">
      <c r="A541" s="142"/>
      <c r="B541" s="135"/>
      <c r="C541" s="136"/>
      <c r="D541" s="131"/>
      <c r="E541" s="131"/>
      <c r="F541" s="137"/>
      <c r="G541" s="131"/>
      <c r="H541" s="131"/>
      <c r="I541" s="131"/>
      <c r="J541" s="131"/>
      <c r="K541" s="138"/>
      <c r="L541" s="139"/>
      <c r="M541" s="130"/>
      <c r="N541" s="130"/>
      <c r="O541" s="130"/>
      <c r="P541" s="137"/>
      <c r="Q541" s="130"/>
      <c r="R541" s="117"/>
      <c r="S541" s="130"/>
      <c r="T541" s="131"/>
      <c r="U541" s="131"/>
      <c r="V541" s="47"/>
    </row>
    <row r="542" spans="1:22">
      <c r="A542" s="143"/>
      <c r="B542" s="135"/>
      <c r="C542" s="97"/>
      <c r="D542" s="144"/>
      <c r="E542" s="144"/>
      <c r="F542" s="145"/>
      <c r="G542" s="144"/>
      <c r="H542" s="144"/>
      <c r="I542" s="144"/>
      <c r="J542" s="144"/>
      <c r="K542" s="146"/>
      <c r="L542" s="147"/>
      <c r="M542" s="150"/>
      <c r="N542" s="150"/>
      <c r="O542" s="144"/>
      <c r="P542" s="151"/>
      <c r="Q542" s="144"/>
      <c r="R542" s="144"/>
      <c r="S542" s="144"/>
      <c r="T542" s="144"/>
      <c r="U542" s="144"/>
      <c r="V542" s="47"/>
    </row>
    <row r="543" spans="1:22">
      <c r="A543" s="134"/>
      <c r="B543" s="135"/>
      <c r="C543" s="136"/>
      <c r="D543" s="131"/>
      <c r="E543" s="131"/>
      <c r="F543" s="137"/>
      <c r="G543" s="131"/>
      <c r="H543" s="131"/>
      <c r="I543" s="131"/>
      <c r="J543" s="131"/>
      <c r="K543" s="138"/>
      <c r="L543" s="139"/>
      <c r="M543" s="130"/>
      <c r="N543" s="130"/>
      <c r="O543" s="131"/>
      <c r="P543" s="132"/>
      <c r="Q543" s="131"/>
      <c r="R543" s="117"/>
      <c r="S543" s="131"/>
      <c r="T543" s="131"/>
      <c r="U543" s="131"/>
      <c r="V543" s="47"/>
    </row>
    <row r="544" spans="1:22">
      <c r="A544" s="134"/>
      <c r="B544" s="135"/>
      <c r="C544" s="136"/>
      <c r="D544" s="131"/>
      <c r="E544" s="131"/>
      <c r="F544" s="137"/>
      <c r="G544" s="131"/>
      <c r="H544" s="131"/>
      <c r="I544" s="131"/>
      <c r="J544" s="131"/>
      <c r="K544" s="138"/>
      <c r="L544" s="139"/>
      <c r="M544" s="130"/>
      <c r="N544" s="130"/>
      <c r="O544" s="131"/>
      <c r="P544" s="132"/>
      <c r="Q544" s="131"/>
      <c r="R544" s="117"/>
      <c r="S544" s="131"/>
      <c r="T544" s="131"/>
      <c r="U544" s="131"/>
      <c r="V544" s="47"/>
    </row>
    <row r="545" spans="1:22">
      <c r="A545" s="140"/>
      <c r="B545" s="135"/>
      <c r="C545" s="136"/>
      <c r="D545" s="130"/>
      <c r="E545" s="130"/>
      <c r="F545" s="137"/>
      <c r="G545" s="130"/>
      <c r="H545" s="130"/>
      <c r="I545" s="130"/>
      <c r="J545" s="130"/>
      <c r="K545" s="141"/>
      <c r="L545" s="139"/>
      <c r="M545" s="130"/>
      <c r="N545" s="130"/>
      <c r="O545" s="130"/>
      <c r="P545" s="137"/>
      <c r="Q545" s="130"/>
      <c r="R545" s="116"/>
      <c r="S545" s="130"/>
      <c r="T545" s="130"/>
      <c r="U545" s="141"/>
      <c r="V545" s="47"/>
    </row>
    <row r="546" spans="1:22">
      <c r="A546" s="134"/>
      <c r="B546" s="135"/>
      <c r="C546" s="136"/>
      <c r="D546" s="131"/>
      <c r="E546" s="131"/>
      <c r="F546" s="137"/>
      <c r="G546" s="131"/>
      <c r="H546" s="131"/>
      <c r="I546" s="131"/>
      <c r="J546" s="131"/>
      <c r="K546" s="138"/>
      <c r="L546" s="139"/>
      <c r="M546" s="130"/>
      <c r="N546" s="130"/>
      <c r="O546" s="131"/>
      <c r="P546" s="132"/>
      <c r="Q546" s="131"/>
      <c r="R546" s="117"/>
      <c r="S546" s="131"/>
      <c r="T546" s="131"/>
      <c r="U546" s="131"/>
      <c r="V546" s="47"/>
    </row>
    <row r="547" spans="1:22">
      <c r="A547" s="134"/>
      <c r="B547" s="135"/>
      <c r="C547" s="136"/>
      <c r="D547" s="131"/>
      <c r="E547" s="131"/>
      <c r="F547" s="137"/>
      <c r="G547" s="131"/>
      <c r="H547" s="131"/>
      <c r="I547" s="131"/>
      <c r="J547" s="131"/>
      <c r="K547" s="138"/>
      <c r="L547" s="139"/>
      <c r="M547" s="130"/>
      <c r="N547" s="130"/>
      <c r="O547" s="131"/>
      <c r="P547" s="132"/>
      <c r="Q547" s="131"/>
      <c r="R547" s="117"/>
      <c r="S547" s="131"/>
      <c r="T547" s="131"/>
      <c r="U547" s="131"/>
      <c r="V547" s="47"/>
    </row>
    <row r="548" spans="1:22">
      <c r="A548" s="134"/>
      <c r="B548" s="135"/>
      <c r="C548" s="136"/>
      <c r="D548" s="131"/>
      <c r="E548" s="131"/>
      <c r="F548" s="137"/>
      <c r="G548" s="131"/>
      <c r="H548" s="131"/>
      <c r="I548" s="131"/>
      <c r="J548" s="131"/>
      <c r="K548" s="138"/>
      <c r="L548" s="139"/>
      <c r="M548" s="130"/>
      <c r="N548" s="130"/>
      <c r="O548" s="131"/>
      <c r="P548" s="132"/>
      <c r="Q548" s="131"/>
      <c r="R548" s="117"/>
      <c r="S548" s="131"/>
      <c r="T548" s="131"/>
      <c r="U548" s="131"/>
      <c r="V548" s="47"/>
    </row>
    <row r="549" spans="1:22">
      <c r="A549" s="134"/>
      <c r="B549" s="135"/>
      <c r="C549" s="136"/>
      <c r="D549" s="131"/>
      <c r="E549" s="131"/>
      <c r="F549" s="137"/>
      <c r="G549" s="131"/>
      <c r="H549" s="131"/>
      <c r="I549" s="131"/>
      <c r="J549" s="131"/>
      <c r="K549" s="138"/>
      <c r="L549" s="139"/>
      <c r="M549" s="130"/>
      <c r="N549" s="130"/>
      <c r="O549" s="131"/>
      <c r="P549" s="132"/>
      <c r="Q549" s="131"/>
      <c r="R549" s="117"/>
      <c r="S549" s="131"/>
      <c r="T549" s="131"/>
      <c r="U549" s="131"/>
      <c r="V549" s="47"/>
    </row>
    <row r="550" spans="1:22">
      <c r="A550" s="140"/>
      <c r="B550" s="135"/>
      <c r="C550" s="136"/>
      <c r="D550" s="130"/>
      <c r="E550" s="130"/>
      <c r="F550" s="137"/>
      <c r="G550" s="130"/>
      <c r="H550" s="130"/>
      <c r="I550" s="130"/>
      <c r="J550" s="130"/>
      <c r="K550" s="141"/>
      <c r="L550" s="139"/>
      <c r="M550" s="130"/>
      <c r="N550" s="130"/>
      <c r="O550" s="130"/>
      <c r="P550" s="137"/>
      <c r="Q550" s="130"/>
      <c r="R550" s="116"/>
      <c r="S550" s="130"/>
      <c r="T550" s="130"/>
      <c r="U550" s="130"/>
      <c r="V550" s="47"/>
    </row>
    <row r="551" spans="1:22">
      <c r="A551" s="134"/>
      <c r="B551" s="135"/>
      <c r="C551" s="136"/>
      <c r="D551" s="131"/>
      <c r="E551" s="131"/>
      <c r="F551" s="137"/>
      <c r="G551" s="131"/>
      <c r="H551" s="131"/>
      <c r="I551" s="131"/>
      <c r="J551" s="131"/>
      <c r="K551" s="138"/>
      <c r="L551" s="139"/>
      <c r="M551" s="130"/>
      <c r="N551" s="130"/>
      <c r="O551" s="131"/>
      <c r="P551" s="132"/>
      <c r="Q551" s="131"/>
      <c r="R551" s="117"/>
      <c r="S551" s="131"/>
      <c r="T551" s="131"/>
      <c r="U551" s="131"/>
      <c r="V551" s="47"/>
    </row>
    <row r="552" spans="1:22">
      <c r="A552" s="134"/>
      <c r="B552" s="135"/>
      <c r="C552" s="136"/>
      <c r="D552" s="131"/>
      <c r="E552" s="131"/>
      <c r="F552" s="137"/>
      <c r="G552" s="131"/>
      <c r="H552" s="131"/>
      <c r="I552" s="131"/>
      <c r="J552" s="131"/>
      <c r="K552" s="138"/>
      <c r="L552" s="139"/>
      <c r="M552" s="130"/>
      <c r="N552" s="130"/>
      <c r="O552" s="131"/>
      <c r="P552" s="132"/>
      <c r="Q552" s="131"/>
      <c r="R552" s="117"/>
      <c r="S552" s="131"/>
      <c r="T552" s="131"/>
      <c r="U552" s="131"/>
      <c r="V552" s="47"/>
    </row>
    <row r="553" spans="1:22">
      <c r="A553" s="134"/>
      <c r="B553" s="135"/>
      <c r="C553" s="136"/>
      <c r="D553" s="131"/>
      <c r="E553" s="131"/>
      <c r="F553" s="137"/>
      <c r="G553" s="131"/>
      <c r="H553" s="131"/>
      <c r="I553" s="131"/>
      <c r="J553" s="131"/>
      <c r="K553" s="138"/>
      <c r="L553" s="139"/>
      <c r="M553" s="130"/>
      <c r="N553" s="130"/>
      <c r="O553" s="131"/>
      <c r="P553" s="132"/>
      <c r="Q553" s="131"/>
      <c r="R553" s="117"/>
      <c r="S553" s="131"/>
      <c r="T553" s="131"/>
      <c r="U553" s="131"/>
      <c r="V553" s="47"/>
    </row>
    <row r="554" spans="1:22">
      <c r="A554" s="134"/>
      <c r="B554" s="135"/>
      <c r="C554" s="136"/>
      <c r="D554" s="131"/>
      <c r="E554" s="131"/>
      <c r="F554" s="137"/>
      <c r="G554" s="131"/>
      <c r="H554" s="131"/>
      <c r="I554" s="131"/>
      <c r="J554" s="131"/>
      <c r="K554" s="138"/>
      <c r="L554" s="139"/>
      <c r="M554" s="130"/>
      <c r="N554" s="130"/>
      <c r="O554" s="131"/>
      <c r="P554" s="132"/>
      <c r="Q554" s="131"/>
      <c r="R554" s="117"/>
      <c r="S554" s="131"/>
      <c r="T554" s="131"/>
      <c r="U554" s="131"/>
      <c r="V554" s="47"/>
    </row>
    <row r="555" spans="1:22">
      <c r="A555" s="134"/>
      <c r="B555" s="135"/>
      <c r="C555" s="136"/>
      <c r="D555" s="131"/>
      <c r="E555" s="131"/>
      <c r="F555" s="137"/>
      <c r="G555" s="131"/>
      <c r="H555" s="131"/>
      <c r="I555" s="131"/>
      <c r="J555" s="131"/>
      <c r="K555" s="138"/>
      <c r="L555" s="139"/>
      <c r="M555" s="130"/>
      <c r="N555" s="130"/>
      <c r="O555" s="131"/>
      <c r="P555" s="132"/>
      <c r="Q555" s="131"/>
      <c r="R555" s="117"/>
      <c r="S555" s="131"/>
      <c r="T555" s="131"/>
      <c r="U555" s="131"/>
      <c r="V555" s="47"/>
    </row>
    <row r="556" spans="1:22">
      <c r="A556" s="134"/>
      <c r="B556" s="135"/>
      <c r="C556" s="136"/>
      <c r="D556" s="131"/>
      <c r="E556" s="131"/>
      <c r="F556" s="137"/>
      <c r="G556" s="131"/>
      <c r="H556" s="131"/>
      <c r="I556" s="131"/>
      <c r="J556" s="131"/>
      <c r="K556" s="138"/>
      <c r="L556" s="139"/>
      <c r="M556" s="130"/>
      <c r="N556" s="130"/>
      <c r="O556" s="131"/>
      <c r="P556" s="132"/>
      <c r="Q556" s="131"/>
      <c r="R556" s="117"/>
      <c r="S556" s="131"/>
      <c r="T556" s="131"/>
      <c r="U556" s="131"/>
      <c r="V556" s="47"/>
    </row>
    <row r="557" spans="1:22">
      <c r="A557" s="134"/>
      <c r="B557" s="135"/>
      <c r="C557" s="136"/>
      <c r="D557" s="131"/>
      <c r="E557" s="131"/>
      <c r="F557" s="137"/>
      <c r="G557" s="131"/>
      <c r="H557" s="131"/>
      <c r="I557" s="131"/>
      <c r="J557" s="131"/>
      <c r="K557" s="138"/>
      <c r="L557" s="139"/>
      <c r="M557" s="130"/>
      <c r="N557" s="130"/>
      <c r="O557" s="131"/>
      <c r="P557" s="132"/>
      <c r="Q557" s="131"/>
      <c r="R557" s="117"/>
      <c r="S557" s="131"/>
      <c r="T557" s="131"/>
      <c r="U557" s="131"/>
      <c r="V557" s="47"/>
    </row>
    <row r="558" spans="1:22">
      <c r="A558" s="134"/>
      <c r="B558" s="135"/>
      <c r="C558" s="136"/>
      <c r="D558" s="131"/>
      <c r="E558" s="131"/>
      <c r="F558" s="137"/>
      <c r="G558" s="131"/>
      <c r="H558" s="131"/>
      <c r="I558" s="131"/>
      <c r="J558" s="131"/>
      <c r="K558" s="138"/>
      <c r="L558" s="139"/>
      <c r="M558" s="130"/>
      <c r="N558" s="130"/>
      <c r="O558" s="131"/>
      <c r="P558" s="132"/>
      <c r="Q558" s="131"/>
      <c r="R558" s="117"/>
      <c r="S558" s="131"/>
      <c r="T558" s="131"/>
      <c r="U558" s="131"/>
      <c r="V558" s="47"/>
    </row>
    <row r="559" spans="1:22">
      <c r="A559" s="134"/>
      <c r="B559" s="135"/>
      <c r="C559" s="136"/>
      <c r="D559" s="131"/>
      <c r="E559" s="131"/>
      <c r="F559" s="137"/>
      <c r="G559" s="131"/>
      <c r="H559" s="131"/>
      <c r="I559" s="131"/>
      <c r="J559" s="131"/>
      <c r="K559" s="138"/>
      <c r="L559" s="139"/>
      <c r="M559" s="130"/>
      <c r="N559" s="130"/>
      <c r="O559" s="131"/>
      <c r="P559" s="132"/>
      <c r="Q559" s="131"/>
      <c r="R559" s="117"/>
      <c r="S559" s="131"/>
      <c r="T559" s="131"/>
      <c r="U559" s="131"/>
      <c r="V559" s="47"/>
    </row>
    <row r="560" spans="1:22">
      <c r="A560" s="134"/>
      <c r="B560" s="135"/>
      <c r="C560" s="136"/>
      <c r="D560" s="131"/>
      <c r="E560" s="131"/>
      <c r="F560" s="137"/>
      <c r="G560" s="131"/>
      <c r="H560" s="131"/>
      <c r="I560" s="131"/>
      <c r="J560" s="131"/>
      <c r="K560" s="138"/>
      <c r="L560" s="139"/>
      <c r="M560" s="130"/>
      <c r="N560" s="130"/>
      <c r="O560" s="131"/>
      <c r="P560" s="132"/>
      <c r="Q560" s="131"/>
      <c r="R560" s="117"/>
      <c r="S560" s="131"/>
      <c r="T560" s="131"/>
      <c r="U560" s="131"/>
      <c r="V560" s="47"/>
    </row>
    <row r="561" spans="1:22">
      <c r="A561" s="134"/>
      <c r="B561" s="135"/>
      <c r="C561" s="136"/>
      <c r="D561" s="131"/>
      <c r="E561" s="131"/>
      <c r="F561" s="137"/>
      <c r="G561" s="131"/>
      <c r="H561" s="131"/>
      <c r="I561" s="131"/>
      <c r="J561" s="131"/>
      <c r="K561" s="138"/>
      <c r="L561" s="139"/>
      <c r="M561" s="130"/>
      <c r="N561" s="130"/>
      <c r="O561" s="131"/>
      <c r="P561" s="132"/>
      <c r="Q561" s="131"/>
      <c r="R561" s="117"/>
      <c r="S561" s="131"/>
      <c r="T561" s="131"/>
      <c r="U561" s="131"/>
      <c r="V561" s="47"/>
    </row>
    <row r="562" spans="1:22">
      <c r="A562" s="134"/>
      <c r="B562" s="135"/>
      <c r="C562" s="136"/>
      <c r="D562" s="131"/>
      <c r="E562" s="131"/>
      <c r="F562" s="137"/>
      <c r="G562" s="131"/>
      <c r="H562" s="131"/>
      <c r="I562" s="131"/>
      <c r="J562" s="131"/>
      <c r="K562" s="138"/>
      <c r="L562" s="139"/>
      <c r="M562" s="130"/>
      <c r="N562" s="130"/>
      <c r="O562" s="131"/>
      <c r="P562" s="132"/>
      <c r="Q562" s="131"/>
      <c r="R562" s="117"/>
      <c r="S562" s="131"/>
      <c r="T562" s="131"/>
      <c r="U562" s="131"/>
      <c r="V562" s="47"/>
    </row>
    <row r="563" spans="1:22">
      <c r="A563" s="140"/>
      <c r="B563" s="135"/>
      <c r="C563" s="136"/>
      <c r="D563" s="130"/>
      <c r="E563" s="130"/>
      <c r="F563" s="137"/>
      <c r="G563" s="130"/>
      <c r="H563" s="130"/>
      <c r="I563" s="130"/>
      <c r="J563" s="131"/>
      <c r="K563" s="141"/>
      <c r="L563" s="139"/>
      <c r="M563" s="130"/>
      <c r="N563" s="130"/>
      <c r="O563" s="130"/>
      <c r="P563" s="137"/>
      <c r="Q563" s="130"/>
      <c r="R563" s="116"/>
      <c r="S563" s="130"/>
      <c r="T563" s="130"/>
      <c r="U563" s="130"/>
      <c r="V563" s="47"/>
    </row>
    <row r="564" spans="1:22">
      <c r="A564" s="134"/>
      <c r="B564" s="135"/>
      <c r="C564" s="136"/>
      <c r="D564" s="131"/>
      <c r="E564" s="131"/>
      <c r="F564" s="137"/>
      <c r="G564" s="131"/>
      <c r="H564" s="131"/>
      <c r="I564" s="131"/>
      <c r="J564" s="131"/>
      <c r="K564" s="138"/>
      <c r="L564" s="139"/>
      <c r="M564" s="130"/>
      <c r="N564" s="130"/>
      <c r="O564" s="131"/>
      <c r="P564" s="132"/>
      <c r="Q564" s="131"/>
      <c r="R564" s="117"/>
      <c r="S564" s="131"/>
      <c r="T564" s="131"/>
      <c r="U564" s="131"/>
      <c r="V564" s="47"/>
    </row>
    <row r="565" spans="1:22">
      <c r="A565" s="134"/>
      <c r="B565" s="135"/>
      <c r="C565" s="136"/>
      <c r="D565" s="131"/>
      <c r="E565" s="131"/>
      <c r="F565" s="137"/>
      <c r="G565" s="131"/>
      <c r="H565" s="131"/>
      <c r="I565" s="130"/>
      <c r="J565" s="131"/>
      <c r="K565" s="138"/>
      <c r="L565" s="139"/>
      <c r="M565" s="130"/>
      <c r="N565" s="130"/>
      <c r="O565" s="130"/>
      <c r="P565" s="137"/>
      <c r="Q565" s="130"/>
      <c r="R565" s="117"/>
      <c r="S565" s="130"/>
      <c r="T565" s="131"/>
      <c r="U565" s="131"/>
      <c r="V565" s="47"/>
    </row>
    <row r="566" spans="1:22">
      <c r="A566" s="134"/>
      <c r="B566" s="135"/>
      <c r="C566" s="136"/>
      <c r="D566" s="131"/>
      <c r="E566" s="131"/>
      <c r="F566" s="137"/>
      <c r="G566" s="131"/>
      <c r="H566" s="131"/>
      <c r="I566" s="131"/>
      <c r="J566" s="131"/>
      <c r="K566" s="138"/>
      <c r="L566" s="139"/>
      <c r="M566" s="130"/>
      <c r="N566" s="130"/>
      <c r="O566" s="131"/>
      <c r="P566" s="132"/>
      <c r="Q566" s="131"/>
      <c r="R566" s="117"/>
      <c r="S566" s="131"/>
      <c r="T566" s="131"/>
      <c r="U566" s="131"/>
      <c r="V566" s="47"/>
    </row>
    <row r="567" spans="1:22">
      <c r="A567" s="134"/>
      <c r="B567" s="135"/>
      <c r="C567" s="136"/>
      <c r="D567" s="131"/>
      <c r="E567" s="131"/>
      <c r="F567" s="137"/>
      <c r="G567" s="131"/>
      <c r="H567" s="131"/>
      <c r="I567" s="131"/>
      <c r="J567" s="131"/>
      <c r="K567" s="138"/>
      <c r="L567" s="139"/>
      <c r="M567" s="130"/>
      <c r="N567" s="130"/>
      <c r="O567" s="131"/>
      <c r="P567" s="132"/>
      <c r="Q567" s="131"/>
      <c r="R567" s="117"/>
      <c r="S567" s="131"/>
      <c r="T567" s="131"/>
      <c r="U567" s="131"/>
      <c r="V567" s="47"/>
    </row>
    <row r="568" spans="1:22">
      <c r="A568" s="134"/>
      <c r="B568" s="135"/>
      <c r="C568" s="136"/>
      <c r="D568" s="131"/>
      <c r="E568" s="131"/>
      <c r="F568" s="137"/>
      <c r="G568" s="131"/>
      <c r="H568" s="131"/>
      <c r="I568" s="131"/>
      <c r="J568" s="131"/>
      <c r="K568" s="138"/>
      <c r="L568" s="139"/>
      <c r="M568" s="130"/>
      <c r="N568" s="130"/>
      <c r="O568" s="131"/>
      <c r="P568" s="132"/>
      <c r="Q568" s="131"/>
      <c r="R568" s="117"/>
      <c r="S568" s="131"/>
      <c r="T568" s="131"/>
      <c r="U568" s="131"/>
      <c r="V568" s="47"/>
    </row>
    <row r="569" spans="1:22">
      <c r="A569" s="142"/>
      <c r="B569" s="135"/>
      <c r="C569" s="136"/>
      <c r="D569" s="131"/>
      <c r="E569" s="131"/>
      <c r="F569" s="137"/>
      <c r="G569" s="131"/>
      <c r="H569" s="131"/>
      <c r="I569" s="131"/>
      <c r="J569" s="131"/>
      <c r="K569" s="138"/>
      <c r="L569" s="139"/>
      <c r="M569" s="130"/>
      <c r="N569" s="130"/>
      <c r="O569" s="130"/>
      <c r="P569" s="137"/>
      <c r="Q569" s="130"/>
      <c r="R569" s="117"/>
      <c r="S569" s="130"/>
      <c r="T569" s="131"/>
      <c r="U569" s="131"/>
      <c r="V569" s="47"/>
    </row>
    <row r="570" spans="1:22">
      <c r="A570" s="143"/>
      <c r="B570" s="135"/>
      <c r="C570" s="97"/>
      <c r="D570" s="144"/>
      <c r="E570" s="144"/>
      <c r="F570" s="145"/>
      <c r="G570" s="144"/>
      <c r="H570" s="144"/>
      <c r="I570" s="144"/>
      <c r="J570" s="144"/>
      <c r="K570" s="146"/>
      <c r="L570" s="147"/>
      <c r="M570" s="150"/>
      <c r="N570" s="150"/>
      <c r="O570" s="144"/>
      <c r="P570" s="151"/>
      <c r="Q570" s="144"/>
      <c r="R570" s="144"/>
      <c r="S570" s="144"/>
      <c r="T570" s="144"/>
      <c r="U570" s="144"/>
      <c r="V570" s="47"/>
    </row>
    <row r="571" spans="1:22">
      <c r="A571" s="134"/>
      <c r="B571" s="135"/>
      <c r="C571" s="136"/>
      <c r="D571" s="131"/>
      <c r="E571" s="131"/>
      <c r="F571" s="137"/>
      <c r="G571" s="131"/>
      <c r="H571" s="131"/>
      <c r="I571" s="131"/>
      <c r="J571" s="131"/>
      <c r="K571" s="138"/>
      <c r="L571" s="139"/>
      <c r="M571" s="130"/>
      <c r="N571" s="130"/>
      <c r="O571" s="131"/>
      <c r="P571" s="132"/>
      <c r="Q571" s="131"/>
      <c r="R571" s="117"/>
      <c r="S571" s="131"/>
      <c r="T571" s="131"/>
      <c r="U571" s="131"/>
      <c r="V571" s="47"/>
    </row>
    <row r="572" spans="1:22">
      <c r="A572" s="134"/>
      <c r="B572" s="135"/>
      <c r="C572" s="136"/>
      <c r="D572" s="131"/>
      <c r="E572" s="131"/>
      <c r="F572" s="137"/>
      <c r="G572" s="131"/>
      <c r="H572" s="131"/>
      <c r="I572" s="131"/>
      <c r="J572" s="131"/>
      <c r="K572" s="138"/>
      <c r="L572" s="139"/>
      <c r="M572" s="130"/>
      <c r="N572" s="130"/>
      <c r="O572" s="131"/>
      <c r="P572" s="132"/>
      <c r="Q572" s="131"/>
      <c r="R572" s="117"/>
      <c r="S572" s="131"/>
      <c r="T572" s="131"/>
      <c r="U572" s="131"/>
      <c r="V572" s="47"/>
    </row>
    <row r="573" spans="1:22">
      <c r="A573" s="140"/>
      <c r="B573" s="135"/>
      <c r="C573" s="136"/>
      <c r="D573" s="130"/>
      <c r="E573" s="130"/>
      <c r="F573" s="137"/>
      <c r="G573" s="130"/>
      <c r="H573" s="130"/>
      <c r="I573" s="130"/>
      <c r="J573" s="130"/>
      <c r="K573" s="141"/>
      <c r="L573" s="139"/>
      <c r="M573" s="130"/>
      <c r="N573" s="130"/>
      <c r="O573" s="130"/>
      <c r="P573" s="137"/>
      <c r="Q573" s="130"/>
      <c r="R573" s="116"/>
      <c r="S573" s="130"/>
      <c r="T573" s="130"/>
      <c r="U573" s="141"/>
      <c r="V573" s="47"/>
    </row>
    <row r="574" spans="1:22">
      <c r="A574" s="134"/>
      <c r="B574" s="135"/>
      <c r="C574" s="136"/>
      <c r="D574" s="131"/>
      <c r="E574" s="131"/>
      <c r="F574" s="137"/>
      <c r="G574" s="131"/>
      <c r="H574" s="131"/>
      <c r="I574" s="131"/>
      <c r="J574" s="131"/>
      <c r="K574" s="138"/>
      <c r="L574" s="139"/>
      <c r="M574" s="130"/>
      <c r="N574" s="130"/>
      <c r="O574" s="131"/>
      <c r="P574" s="132"/>
      <c r="Q574" s="131"/>
      <c r="R574" s="117"/>
      <c r="S574" s="131"/>
      <c r="T574" s="131"/>
      <c r="U574" s="131"/>
      <c r="V574" s="47"/>
    </row>
    <row r="575" spans="1:22">
      <c r="A575" s="134"/>
      <c r="B575" s="135"/>
      <c r="C575" s="136"/>
      <c r="D575" s="131"/>
      <c r="E575" s="131"/>
      <c r="F575" s="137"/>
      <c r="G575" s="131"/>
      <c r="H575" s="131"/>
      <c r="I575" s="131"/>
      <c r="J575" s="131"/>
      <c r="K575" s="138"/>
      <c r="L575" s="139"/>
      <c r="M575" s="130"/>
      <c r="N575" s="130"/>
      <c r="O575" s="131"/>
      <c r="P575" s="132"/>
      <c r="Q575" s="131"/>
      <c r="R575" s="117"/>
      <c r="S575" s="131"/>
      <c r="T575" s="131"/>
      <c r="U575" s="131"/>
      <c r="V575" s="47"/>
    </row>
    <row r="576" spans="1:22">
      <c r="A576" s="134"/>
      <c r="B576" s="135"/>
      <c r="C576" s="136"/>
      <c r="D576" s="131"/>
      <c r="E576" s="131"/>
      <c r="F576" s="137"/>
      <c r="G576" s="131"/>
      <c r="H576" s="131"/>
      <c r="I576" s="131"/>
      <c r="J576" s="131"/>
      <c r="K576" s="138"/>
      <c r="L576" s="139"/>
      <c r="M576" s="130"/>
      <c r="N576" s="130"/>
      <c r="O576" s="131"/>
      <c r="P576" s="132"/>
      <c r="Q576" s="131"/>
      <c r="R576" s="117"/>
      <c r="S576" s="131"/>
      <c r="T576" s="131"/>
      <c r="U576" s="131"/>
      <c r="V576" s="47"/>
    </row>
    <row r="577" spans="1:22">
      <c r="A577" s="134"/>
      <c r="B577" s="135"/>
      <c r="C577" s="136"/>
      <c r="D577" s="131"/>
      <c r="E577" s="131"/>
      <c r="F577" s="137"/>
      <c r="G577" s="131"/>
      <c r="H577" s="131"/>
      <c r="I577" s="131"/>
      <c r="J577" s="131"/>
      <c r="K577" s="138"/>
      <c r="L577" s="139"/>
      <c r="M577" s="130"/>
      <c r="N577" s="130"/>
      <c r="O577" s="131"/>
      <c r="P577" s="132"/>
      <c r="Q577" s="131"/>
      <c r="R577" s="117"/>
      <c r="S577" s="131"/>
      <c r="T577" s="131"/>
      <c r="U577" s="131"/>
      <c r="V577" s="47"/>
    </row>
    <row r="578" spans="1:22">
      <c r="A578" s="140"/>
      <c r="B578" s="135"/>
      <c r="C578" s="136"/>
      <c r="D578" s="130"/>
      <c r="E578" s="130"/>
      <c r="F578" s="137"/>
      <c r="G578" s="130"/>
      <c r="H578" s="130"/>
      <c r="I578" s="130"/>
      <c r="J578" s="130"/>
      <c r="K578" s="141"/>
      <c r="L578" s="139"/>
      <c r="M578" s="130"/>
      <c r="N578" s="130"/>
      <c r="O578" s="130"/>
      <c r="P578" s="137"/>
      <c r="Q578" s="130"/>
      <c r="R578" s="116"/>
      <c r="S578" s="130"/>
      <c r="T578" s="130"/>
      <c r="U578" s="130"/>
      <c r="V578" s="47"/>
    </row>
    <row r="579" spans="1:22">
      <c r="A579" s="134"/>
      <c r="B579" s="135"/>
      <c r="C579" s="136"/>
      <c r="D579" s="131"/>
      <c r="E579" s="131"/>
      <c r="F579" s="137"/>
      <c r="G579" s="131"/>
      <c r="H579" s="131"/>
      <c r="I579" s="131"/>
      <c r="J579" s="131"/>
      <c r="K579" s="138"/>
      <c r="L579" s="139"/>
      <c r="M579" s="130"/>
      <c r="N579" s="130"/>
      <c r="O579" s="131"/>
      <c r="P579" s="132"/>
      <c r="Q579" s="131"/>
      <c r="R579" s="117"/>
      <c r="S579" s="131"/>
      <c r="T579" s="131"/>
      <c r="U579" s="131"/>
      <c r="V579" s="47"/>
    </row>
    <row r="580" spans="1:22">
      <c r="A580" s="134"/>
      <c r="B580" s="135"/>
      <c r="C580" s="136"/>
      <c r="D580" s="131"/>
      <c r="E580" s="131"/>
      <c r="F580" s="137"/>
      <c r="G580" s="131"/>
      <c r="H580" s="131"/>
      <c r="I580" s="131"/>
      <c r="J580" s="131"/>
      <c r="K580" s="138"/>
      <c r="L580" s="139"/>
      <c r="M580" s="130"/>
      <c r="N580" s="130"/>
      <c r="O580" s="131"/>
      <c r="P580" s="132"/>
      <c r="Q580" s="131"/>
      <c r="R580" s="117"/>
      <c r="S580" s="131"/>
      <c r="T580" s="131"/>
      <c r="U580" s="131"/>
      <c r="V580" s="47"/>
    </row>
    <row r="581" spans="1:22">
      <c r="A581" s="134"/>
      <c r="B581" s="135"/>
      <c r="C581" s="136"/>
      <c r="D581" s="131"/>
      <c r="E581" s="131"/>
      <c r="F581" s="137"/>
      <c r="G581" s="131"/>
      <c r="H581" s="131"/>
      <c r="I581" s="131"/>
      <c r="J581" s="131"/>
      <c r="K581" s="138"/>
      <c r="L581" s="139"/>
      <c r="M581" s="130"/>
      <c r="N581" s="130"/>
      <c r="O581" s="131"/>
      <c r="P581" s="132"/>
      <c r="Q581" s="131"/>
      <c r="R581" s="117"/>
      <c r="S581" s="131"/>
      <c r="T581" s="131"/>
      <c r="U581" s="131"/>
      <c r="V581" s="47"/>
    </row>
    <row r="582" spans="1:22">
      <c r="A582" s="134"/>
      <c r="B582" s="135"/>
      <c r="C582" s="136"/>
      <c r="D582" s="131"/>
      <c r="E582" s="131"/>
      <c r="F582" s="137"/>
      <c r="G582" s="131"/>
      <c r="H582" s="131"/>
      <c r="I582" s="131"/>
      <c r="J582" s="131"/>
      <c r="K582" s="138"/>
      <c r="L582" s="139"/>
      <c r="M582" s="130"/>
      <c r="N582" s="130"/>
      <c r="O582" s="131"/>
      <c r="P582" s="132"/>
      <c r="Q582" s="131"/>
      <c r="R582" s="117"/>
      <c r="S582" s="131"/>
      <c r="T582" s="131"/>
      <c r="U582" s="131"/>
      <c r="V582" s="47"/>
    </row>
    <row r="583" spans="1:22">
      <c r="A583" s="134"/>
      <c r="B583" s="135"/>
      <c r="C583" s="136"/>
      <c r="D583" s="131"/>
      <c r="E583" s="131"/>
      <c r="F583" s="137"/>
      <c r="G583" s="131"/>
      <c r="H583" s="131"/>
      <c r="I583" s="131"/>
      <c r="J583" s="131"/>
      <c r="K583" s="138"/>
      <c r="L583" s="139"/>
      <c r="M583" s="130"/>
      <c r="N583" s="130"/>
      <c r="O583" s="131"/>
      <c r="P583" s="132"/>
      <c r="Q583" s="131"/>
      <c r="R583" s="117"/>
      <c r="S583" s="131"/>
      <c r="T583" s="131"/>
      <c r="U583" s="131"/>
      <c r="V583" s="47"/>
    </row>
    <row r="584" spans="1:22">
      <c r="A584" s="134"/>
      <c r="B584" s="135"/>
      <c r="C584" s="136"/>
      <c r="D584" s="131"/>
      <c r="E584" s="131"/>
      <c r="F584" s="137"/>
      <c r="G584" s="131"/>
      <c r="H584" s="131"/>
      <c r="I584" s="131"/>
      <c r="J584" s="131"/>
      <c r="K584" s="138"/>
      <c r="L584" s="139"/>
      <c r="M584" s="130"/>
      <c r="N584" s="130"/>
      <c r="O584" s="131"/>
      <c r="P584" s="132"/>
      <c r="Q584" s="131"/>
      <c r="R584" s="117"/>
      <c r="S584" s="131"/>
      <c r="T584" s="131"/>
      <c r="U584" s="131"/>
      <c r="V584" s="47"/>
    </row>
    <row r="585" spans="1:22">
      <c r="A585" s="134"/>
      <c r="B585" s="135"/>
      <c r="C585" s="136"/>
      <c r="D585" s="131"/>
      <c r="E585" s="131"/>
      <c r="F585" s="137"/>
      <c r="G585" s="131"/>
      <c r="H585" s="131"/>
      <c r="I585" s="131"/>
      <c r="J585" s="131"/>
      <c r="K585" s="138"/>
      <c r="L585" s="139"/>
      <c r="M585" s="130"/>
      <c r="N585" s="130"/>
      <c r="O585" s="131"/>
      <c r="P585" s="132"/>
      <c r="Q585" s="131"/>
      <c r="R585" s="117"/>
      <c r="S585" s="131"/>
      <c r="T585" s="131"/>
      <c r="U585" s="131"/>
      <c r="V585" s="47"/>
    </row>
    <row r="586" spans="1:22">
      <c r="A586" s="134"/>
      <c r="B586" s="135"/>
      <c r="C586" s="136"/>
      <c r="D586" s="131"/>
      <c r="E586" s="131"/>
      <c r="F586" s="137"/>
      <c r="G586" s="131"/>
      <c r="H586" s="131"/>
      <c r="I586" s="131"/>
      <c r="J586" s="131"/>
      <c r="K586" s="138"/>
      <c r="L586" s="139"/>
      <c r="M586" s="130"/>
      <c r="N586" s="130"/>
      <c r="O586" s="131"/>
      <c r="P586" s="132"/>
      <c r="Q586" s="131"/>
      <c r="R586" s="117"/>
      <c r="S586" s="131"/>
      <c r="T586" s="131"/>
      <c r="U586" s="131"/>
      <c r="V586" s="47"/>
    </row>
    <row r="587" spans="1:22">
      <c r="A587" s="134"/>
      <c r="B587" s="135"/>
      <c r="C587" s="136"/>
      <c r="D587" s="131"/>
      <c r="E587" s="131"/>
      <c r="F587" s="137"/>
      <c r="G587" s="131"/>
      <c r="H587" s="131"/>
      <c r="I587" s="131"/>
      <c r="J587" s="131"/>
      <c r="K587" s="138"/>
      <c r="L587" s="139"/>
      <c r="M587" s="130"/>
      <c r="N587" s="130"/>
      <c r="O587" s="131"/>
      <c r="P587" s="132"/>
      <c r="Q587" s="131"/>
      <c r="R587" s="117"/>
      <c r="S587" s="131"/>
      <c r="T587" s="131"/>
      <c r="U587" s="131"/>
      <c r="V587" s="47"/>
    </row>
    <row r="588" spans="1:22">
      <c r="A588" s="134"/>
      <c r="B588" s="135"/>
      <c r="C588" s="136"/>
      <c r="D588" s="131"/>
      <c r="E588" s="131"/>
      <c r="F588" s="137"/>
      <c r="G588" s="131"/>
      <c r="H588" s="131"/>
      <c r="I588" s="131"/>
      <c r="J588" s="131"/>
      <c r="K588" s="138"/>
      <c r="L588" s="139"/>
      <c r="M588" s="130"/>
      <c r="N588" s="130"/>
      <c r="O588" s="131"/>
      <c r="P588" s="132"/>
      <c r="Q588" s="131"/>
      <c r="R588" s="117"/>
      <c r="S588" s="131"/>
      <c r="T588" s="131"/>
      <c r="U588" s="131"/>
      <c r="V588" s="47"/>
    </row>
    <row r="589" spans="1:22">
      <c r="A589" s="134"/>
      <c r="B589" s="135"/>
      <c r="C589" s="136"/>
      <c r="D589" s="131"/>
      <c r="E589" s="131"/>
      <c r="F589" s="137"/>
      <c r="G589" s="131"/>
      <c r="H589" s="131"/>
      <c r="I589" s="131"/>
      <c r="J589" s="131"/>
      <c r="K589" s="138"/>
      <c r="L589" s="139"/>
      <c r="M589" s="130"/>
      <c r="N589" s="130"/>
      <c r="O589" s="131"/>
      <c r="P589" s="132"/>
      <c r="Q589" s="131"/>
      <c r="R589" s="117"/>
      <c r="S589" s="131"/>
      <c r="T589" s="131"/>
      <c r="U589" s="131"/>
      <c r="V589" s="47"/>
    </row>
    <row r="590" spans="1:22">
      <c r="A590" s="134"/>
      <c r="B590" s="135"/>
      <c r="C590" s="136"/>
      <c r="D590" s="131"/>
      <c r="E590" s="131"/>
      <c r="F590" s="137"/>
      <c r="G590" s="131"/>
      <c r="H590" s="131"/>
      <c r="I590" s="131"/>
      <c r="J590" s="131"/>
      <c r="K590" s="138"/>
      <c r="L590" s="139"/>
      <c r="M590" s="130"/>
      <c r="N590" s="130"/>
      <c r="O590" s="131"/>
      <c r="P590" s="132"/>
      <c r="Q590" s="131"/>
      <c r="R590" s="117"/>
      <c r="S590" s="131"/>
      <c r="T590" s="131"/>
      <c r="U590" s="131"/>
      <c r="V590" s="47"/>
    </row>
    <row r="591" spans="1:22">
      <c r="A591" s="140"/>
      <c r="B591" s="135"/>
      <c r="C591" s="136"/>
      <c r="D591" s="130"/>
      <c r="E591" s="130"/>
      <c r="F591" s="137"/>
      <c r="G591" s="130"/>
      <c r="H591" s="130"/>
      <c r="I591" s="130"/>
      <c r="J591" s="131"/>
      <c r="K591" s="141"/>
      <c r="L591" s="139"/>
      <c r="M591" s="130"/>
      <c r="N591" s="130"/>
      <c r="O591" s="130"/>
      <c r="P591" s="137"/>
      <c r="Q591" s="130"/>
      <c r="R591" s="116"/>
      <c r="S591" s="130"/>
      <c r="T591" s="130"/>
      <c r="U591" s="130"/>
      <c r="V591" s="47"/>
    </row>
    <row r="592" spans="1:22">
      <c r="A592" s="134"/>
      <c r="B592" s="135"/>
      <c r="C592" s="136"/>
      <c r="D592" s="131"/>
      <c r="E592" s="131"/>
      <c r="F592" s="137"/>
      <c r="G592" s="131"/>
      <c r="H592" s="131"/>
      <c r="I592" s="131"/>
      <c r="J592" s="131"/>
      <c r="K592" s="138"/>
      <c r="L592" s="139"/>
      <c r="M592" s="130"/>
      <c r="N592" s="130"/>
      <c r="O592" s="131"/>
      <c r="P592" s="132"/>
      <c r="Q592" s="131"/>
      <c r="R592" s="117"/>
      <c r="S592" s="131"/>
      <c r="T592" s="131"/>
      <c r="U592" s="131"/>
      <c r="V592" s="47"/>
    </row>
    <row r="593" spans="1:22">
      <c r="A593" s="134"/>
      <c r="B593" s="135"/>
      <c r="C593" s="136"/>
      <c r="D593" s="131"/>
      <c r="E593" s="131"/>
      <c r="F593" s="137"/>
      <c r="G593" s="131"/>
      <c r="H593" s="131"/>
      <c r="I593" s="130"/>
      <c r="J593" s="131"/>
      <c r="K593" s="138"/>
      <c r="L593" s="139"/>
      <c r="M593" s="130"/>
      <c r="N593" s="130"/>
      <c r="O593" s="130"/>
      <c r="P593" s="137"/>
      <c r="Q593" s="130"/>
      <c r="R593" s="117"/>
      <c r="S593" s="130"/>
      <c r="T593" s="131"/>
      <c r="U593" s="131"/>
      <c r="V593" s="47"/>
    </row>
    <row r="594" spans="1:22">
      <c r="A594" s="134"/>
      <c r="B594" s="135"/>
      <c r="C594" s="136"/>
      <c r="D594" s="131"/>
      <c r="E594" s="131"/>
      <c r="F594" s="137"/>
      <c r="G594" s="131"/>
      <c r="H594" s="131"/>
      <c r="I594" s="131"/>
      <c r="J594" s="131"/>
      <c r="K594" s="138"/>
      <c r="L594" s="139"/>
      <c r="M594" s="130"/>
      <c r="N594" s="130"/>
      <c r="O594" s="131"/>
      <c r="P594" s="132"/>
      <c r="Q594" s="131"/>
      <c r="R594" s="117"/>
      <c r="S594" s="131"/>
      <c r="T594" s="131"/>
      <c r="U594" s="131"/>
      <c r="V594" s="47"/>
    </row>
    <row r="595" spans="1:22">
      <c r="A595" s="134"/>
      <c r="B595" s="135"/>
      <c r="C595" s="136"/>
      <c r="D595" s="131"/>
      <c r="E595" s="131"/>
      <c r="F595" s="137"/>
      <c r="G595" s="131"/>
      <c r="H595" s="131"/>
      <c r="I595" s="131"/>
      <c r="J595" s="131"/>
      <c r="K595" s="138"/>
      <c r="L595" s="139"/>
      <c r="M595" s="130"/>
      <c r="N595" s="130"/>
      <c r="O595" s="131"/>
      <c r="P595" s="132"/>
      <c r="Q595" s="131"/>
      <c r="R595" s="117"/>
      <c r="S595" s="131"/>
      <c r="T595" s="131"/>
      <c r="U595" s="131"/>
      <c r="V595" s="47"/>
    </row>
    <row r="596" spans="1:22">
      <c r="A596" s="134"/>
      <c r="B596" s="135"/>
      <c r="C596" s="136"/>
      <c r="D596" s="131"/>
      <c r="E596" s="131"/>
      <c r="F596" s="137"/>
      <c r="G596" s="131"/>
      <c r="H596" s="131"/>
      <c r="I596" s="131"/>
      <c r="J596" s="131"/>
      <c r="K596" s="138"/>
      <c r="L596" s="139"/>
      <c r="M596" s="130"/>
      <c r="N596" s="130"/>
      <c r="O596" s="131"/>
      <c r="P596" s="132"/>
      <c r="Q596" s="131"/>
      <c r="R596" s="117"/>
      <c r="S596" s="131"/>
      <c r="T596" s="131"/>
      <c r="U596" s="131"/>
      <c r="V596" s="47"/>
    </row>
    <row r="597" spans="1:22">
      <c r="A597" s="142"/>
      <c r="B597" s="135"/>
      <c r="C597" s="136"/>
      <c r="D597" s="131"/>
      <c r="E597" s="131"/>
      <c r="F597" s="137"/>
      <c r="G597" s="131"/>
      <c r="H597" s="131"/>
      <c r="I597" s="131"/>
      <c r="J597" s="131"/>
      <c r="K597" s="138"/>
      <c r="L597" s="139"/>
      <c r="M597" s="130"/>
      <c r="N597" s="130"/>
      <c r="O597" s="130"/>
      <c r="P597" s="137"/>
      <c r="Q597" s="130"/>
      <c r="R597" s="117"/>
      <c r="S597" s="130"/>
      <c r="T597" s="131"/>
      <c r="U597" s="131"/>
      <c r="V597" s="47"/>
    </row>
    <row r="598" spans="1:22">
      <c r="A598" s="143"/>
      <c r="B598" s="135"/>
      <c r="C598" s="97"/>
      <c r="D598" s="144"/>
      <c r="E598" s="144"/>
      <c r="F598" s="145"/>
      <c r="G598" s="144"/>
      <c r="H598" s="144"/>
      <c r="I598" s="144"/>
      <c r="J598" s="144"/>
      <c r="K598" s="146"/>
      <c r="L598" s="147"/>
      <c r="M598" s="150"/>
      <c r="N598" s="150"/>
      <c r="O598" s="144"/>
      <c r="P598" s="151"/>
      <c r="Q598" s="144"/>
      <c r="R598" s="144"/>
      <c r="S598" s="144"/>
      <c r="T598" s="144"/>
      <c r="U598" s="144"/>
      <c r="V598" s="47"/>
    </row>
    <row r="599" spans="1:22">
      <c r="A599" s="134"/>
      <c r="B599" s="135"/>
      <c r="C599" s="136"/>
      <c r="D599" s="131"/>
      <c r="E599" s="131"/>
      <c r="F599" s="137"/>
      <c r="G599" s="131"/>
      <c r="H599" s="131"/>
      <c r="I599" s="131"/>
      <c r="J599" s="131"/>
      <c r="K599" s="138"/>
      <c r="L599" s="139"/>
      <c r="M599" s="130"/>
      <c r="N599" s="130"/>
      <c r="O599" s="131"/>
      <c r="P599" s="132"/>
      <c r="Q599" s="131"/>
      <c r="R599" s="117"/>
      <c r="S599" s="131"/>
      <c r="T599" s="131"/>
      <c r="U599" s="131"/>
      <c r="V599" s="47"/>
    </row>
    <row r="600" spans="1:22">
      <c r="A600" s="134"/>
      <c r="B600" s="135"/>
      <c r="C600" s="136"/>
      <c r="D600" s="131"/>
      <c r="E600" s="131"/>
      <c r="F600" s="137"/>
      <c r="G600" s="131"/>
      <c r="H600" s="131"/>
      <c r="I600" s="131"/>
      <c r="J600" s="131"/>
      <c r="K600" s="138"/>
      <c r="L600" s="139"/>
      <c r="M600" s="130"/>
      <c r="N600" s="130"/>
      <c r="O600" s="131"/>
      <c r="P600" s="132"/>
      <c r="Q600" s="131"/>
      <c r="R600" s="117"/>
      <c r="S600" s="131"/>
      <c r="T600" s="131"/>
      <c r="U600" s="131"/>
      <c r="V600" s="47"/>
    </row>
    <row r="601" spans="1:22">
      <c r="A601" s="140"/>
      <c r="B601" s="135"/>
      <c r="C601" s="136"/>
      <c r="D601" s="130"/>
      <c r="E601" s="130"/>
      <c r="F601" s="137"/>
      <c r="G601" s="130"/>
      <c r="H601" s="130"/>
      <c r="I601" s="130"/>
      <c r="J601" s="130"/>
      <c r="K601" s="141"/>
      <c r="L601" s="139"/>
      <c r="M601" s="130"/>
      <c r="N601" s="130"/>
      <c r="O601" s="130"/>
      <c r="P601" s="137"/>
      <c r="Q601" s="130"/>
      <c r="R601" s="116"/>
      <c r="S601" s="130"/>
      <c r="T601" s="130"/>
      <c r="U601" s="141"/>
      <c r="V601" s="47"/>
    </row>
    <row r="602" spans="1:22">
      <c r="A602" s="134"/>
      <c r="B602" s="135"/>
      <c r="C602" s="136"/>
      <c r="D602" s="131"/>
      <c r="E602" s="131"/>
      <c r="F602" s="137"/>
      <c r="G602" s="131"/>
      <c r="H602" s="131"/>
      <c r="I602" s="131"/>
      <c r="J602" s="131"/>
      <c r="K602" s="138"/>
      <c r="L602" s="139"/>
      <c r="M602" s="130"/>
      <c r="N602" s="130"/>
      <c r="O602" s="131"/>
      <c r="P602" s="132"/>
      <c r="Q602" s="131"/>
      <c r="R602" s="117"/>
      <c r="S602" s="131"/>
      <c r="T602" s="131"/>
      <c r="U602" s="131"/>
      <c r="V602" s="47"/>
    </row>
    <row r="603" spans="1:22">
      <c r="A603" s="134"/>
      <c r="B603" s="135"/>
      <c r="C603" s="136"/>
      <c r="D603" s="131"/>
      <c r="E603" s="131"/>
      <c r="F603" s="137"/>
      <c r="G603" s="131"/>
      <c r="H603" s="131"/>
      <c r="I603" s="131"/>
      <c r="J603" s="131"/>
      <c r="K603" s="138"/>
      <c r="L603" s="139"/>
      <c r="M603" s="130"/>
      <c r="N603" s="130"/>
      <c r="O603" s="131"/>
      <c r="P603" s="132"/>
      <c r="Q603" s="131"/>
      <c r="R603" s="117"/>
      <c r="S603" s="131"/>
      <c r="T603" s="131"/>
      <c r="U603" s="131"/>
      <c r="V603" s="47"/>
    </row>
    <row r="604" spans="1:22">
      <c r="A604" s="134"/>
      <c r="B604" s="135"/>
      <c r="C604" s="136"/>
      <c r="D604" s="131"/>
      <c r="E604" s="131"/>
      <c r="F604" s="137"/>
      <c r="G604" s="131"/>
      <c r="H604" s="131"/>
      <c r="I604" s="131"/>
      <c r="J604" s="131"/>
      <c r="K604" s="138"/>
      <c r="L604" s="139"/>
      <c r="M604" s="130"/>
      <c r="N604" s="130"/>
      <c r="O604" s="131"/>
      <c r="P604" s="132"/>
      <c r="Q604" s="131"/>
      <c r="R604" s="117"/>
      <c r="S604" s="131"/>
      <c r="T604" s="131"/>
      <c r="U604" s="131"/>
      <c r="V604" s="47"/>
    </row>
    <row r="605" spans="1:22">
      <c r="A605" s="134"/>
      <c r="B605" s="135"/>
      <c r="C605" s="136"/>
      <c r="D605" s="131"/>
      <c r="E605" s="131"/>
      <c r="F605" s="137"/>
      <c r="G605" s="131"/>
      <c r="H605" s="131"/>
      <c r="I605" s="131"/>
      <c r="J605" s="131"/>
      <c r="K605" s="138"/>
      <c r="L605" s="139"/>
      <c r="M605" s="130"/>
      <c r="N605" s="130"/>
      <c r="O605" s="131"/>
      <c r="P605" s="132"/>
      <c r="Q605" s="131"/>
      <c r="R605" s="117"/>
      <c r="S605" s="131"/>
      <c r="T605" s="131"/>
      <c r="U605" s="131"/>
      <c r="V605" s="47"/>
    </row>
    <row r="606" spans="1:22">
      <c r="A606" s="140"/>
      <c r="B606" s="135"/>
      <c r="C606" s="136"/>
      <c r="D606" s="130"/>
      <c r="E606" s="130"/>
      <c r="F606" s="137"/>
      <c r="G606" s="130"/>
      <c r="H606" s="130"/>
      <c r="I606" s="130"/>
      <c r="J606" s="130"/>
      <c r="K606" s="141"/>
      <c r="L606" s="139"/>
      <c r="M606" s="130"/>
      <c r="N606" s="130"/>
      <c r="O606" s="130"/>
      <c r="P606" s="137"/>
      <c r="Q606" s="130"/>
      <c r="R606" s="116"/>
      <c r="S606" s="130"/>
      <c r="T606" s="130"/>
      <c r="U606" s="130"/>
      <c r="V606" s="47"/>
    </row>
    <row r="607" spans="1:22">
      <c r="A607" s="134"/>
      <c r="B607" s="135"/>
      <c r="C607" s="136"/>
      <c r="D607" s="131"/>
      <c r="E607" s="131"/>
      <c r="F607" s="137"/>
      <c r="G607" s="131"/>
      <c r="H607" s="131"/>
      <c r="I607" s="131"/>
      <c r="J607" s="131"/>
      <c r="K607" s="138"/>
      <c r="L607" s="139"/>
      <c r="M607" s="130"/>
      <c r="N607" s="130"/>
      <c r="O607" s="131"/>
      <c r="P607" s="132"/>
      <c r="Q607" s="131"/>
      <c r="R607" s="117"/>
      <c r="S607" s="131"/>
      <c r="T607" s="131"/>
      <c r="U607" s="131"/>
      <c r="V607" s="47"/>
    </row>
    <row r="608" spans="1:22">
      <c r="A608" s="134"/>
      <c r="B608" s="135"/>
      <c r="C608" s="136"/>
      <c r="D608" s="131"/>
      <c r="E608" s="131"/>
      <c r="F608" s="137"/>
      <c r="G608" s="131"/>
      <c r="H608" s="131"/>
      <c r="I608" s="131"/>
      <c r="J608" s="131"/>
      <c r="K608" s="138"/>
      <c r="L608" s="139"/>
      <c r="M608" s="130"/>
      <c r="N608" s="130"/>
      <c r="O608" s="131"/>
      <c r="P608" s="132"/>
      <c r="Q608" s="131"/>
      <c r="R608" s="117"/>
      <c r="S608" s="131"/>
      <c r="T608" s="131"/>
      <c r="U608" s="131"/>
      <c r="V608" s="47"/>
    </row>
    <row r="609" spans="1:22">
      <c r="A609" s="134"/>
      <c r="B609" s="135"/>
      <c r="C609" s="136"/>
      <c r="D609" s="131"/>
      <c r="E609" s="131"/>
      <c r="F609" s="137"/>
      <c r="G609" s="131"/>
      <c r="H609" s="131"/>
      <c r="I609" s="131"/>
      <c r="J609" s="131"/>
      <c r="K609" s="138"/>
      <c r="L609" s="139"/>
      <c r="M609" s="130"/>
      <c r="N609" s="130"/>
      <c r="O609" s="131"/>
      <c r="P609" s="132"/>
      <c r="Q609" s="131"/>
      <c r="R609" s="117"/>
      <c r="S609" s="131"/>
      <c r="T609" s="131"/>
      <c r="U609" s="131"/>
      <c r="V609" s="47"/>
    </row>
    <row r="610" spans="1:22">
      <c r="A610" s="134"/>
      <c r="B610" s="135"/>
      <c r="C610" s="136"/>
      <c r="D610" s="131"/>
      <c r="E610" s="131"/>
      <c r="F610" s="137"/>
      <c r="G610" s="131"/>
      <c r="H610" s="131"/>
      <c r="I610" s="131"/>
      <c r="J610" s="131"/>
      <c r="K610" s="138"/>
      <c r="L610" s="139"/>
      <c r="M610" s="130"/>
      <c r="N610" s="130"/>
      <c r="O610" s="131"/>
      <c r="P610" s="132"/>
      <c r="Q610" s="131"/>
      <c r="R610" s="117"/>
      <c r="S610" s="131"/>
      <c r="T610" s="131"/>
      <c r="U610" s="131"/>
      <c r="V610" s="47"/>
    </row>
    <row r="611" spans="1:22">
      <c r="A611" s="134"/>
      <c r="B611" s="135"/>
      <c r="C611" s="136"/>
      <c r="D611" s="131"/>
      <c r="E611" s="131"/>
      <c r="F611" s="137"/>
      <c r="G611" s="131"/>
      <c r="H611" s="131"/>
      <c r="I611" s="131"/>
      <c r="J611" s="131"/>
      <c r="K611" s="138"/>
      <c r="L611" s="139"/>
      <c r="M611" s="130"/>
      <c r="N611" s="130"/>
      <c r="O611" s="131"/>
      <c r="P611" s="132"/>
      <c r="Q611" s="131"/>
      <c r="R611" s="117"/>
      <c r="S611" s="131"/>
      <c r="T611" s="131"/>
      <c r="U611" s="131"/>
      <c r="V611" s="47"/>
    </row>
    <row r="612" spans="1:22">
      <c r="A612" s="134"/>
      <c r="B612" s="135"/>
      <c r="C612" s="136"/>
      <c r="D612" s="131"/>
      <c r="E612" s="131"/>
      <c r="F612" s="137"/>
      <c r="G612" s="131"/>
      <c r="H612" s="131"/>
      <c r="I612" s="131"/>
      <c r="J612" s="131"/>
      <c r="K612" s="138"/>
      <c r="L612" s="139"/>
      <c r="M612" s="130"/>
      <c r="N612" s="130"/>
      <c r="O612" s="131"/>
      <c r="P612" s="132"/>
      <c r="Q612" s="131"/>
      <c r="R612" s="117"/>
      <c r="S612" s="131"/>
      <c r="T612" s="131"/>
      <c r="U612" s="131"/>
      <c r="V612" s="47"/>
    </row>
    <row r="613" spans="1:22">
      <c r="A613" s="134"/>
      <c r="B613" s="135"/>
      <c r="C613" s="136"/>
      <c r="D613" s="131"/>
      <c r="E613" s="131"/>
      <c r="F613" s="137"/>
      <c r="G613" s="131"/>
      <c r="H613" s="131"/>
      <c r="I613" s="131"/>
      <c r="J613" s="131"/>
      <c r="K613" s="138"/>
      <c r="L613" s="139"/>
      <c r="M613" s="130"/>
      <c r="N613" s="130"/>
      <c r="O613" s="131"/>
      <c r="P613" s="132"/>
      <c r="Q613" s="131"/>
      <c r="R613" s="117"/>
      <c r="S613" s="131"/>
      <c r="T613" s="131"/>
      <c r="U613" s="131"/>
      <c r="V613" s="47"/>
    </row>
    <row r="614" spans="1:22">
      <c r="A614" s="134"/>
      <c r="B614" s="135"/>
      <c r="C614" s="136"/>
      <c r="D614" s="131"/>
      <c r="E614" s="131"/>
      <c r="F614" s="137"/>
      <c r="G614" s="131"/>
      <c r="H614" s="131"/>
      <c r="I614" s="131"/>
      <c r="J614" s="131"/>
      <c r="K614" s="138"/>
      <c r="L614" s="139"/>
      <c r="M614" s="130"/>
      <c r="N614" s="130"/>
      <c r="O614" s="131"/>
      <c r="P614" s="132"/>
      <c r="Q614" s="131"/>
      <c r="R614" s="117"/>
      <c r="S614" s="131"/>
      <c r="T614" s="131"/>
      <c r="U614" s="131"/>
      <c r="V614" s="47"/>
    </row>
    <row r="615" spans="1:22">
      <c r="A615" s="134"/>
      <c r="B615" s="135"/>
      <c r="C615" s="136"/>
      <c r="D615" s="131"/>
      <c r="E615" s="131"/>
      <c r="F615" s="137"/>
      <c r="G615" s="131"/>
      <c r="H615" s="131"/>
      <c r="I615" s="131"/>
      <c r="J615" s="131"/>
      <c r="K615" s="138"/>
      <c r="L615" s="139"/>
      <c r="M615" s="130"/>
      <c r="N615" s="130"/>
      <c r="O615" s="131"/>
      <c r="P615" s="132"/>
      <c r="Q615" s="131"/>
      <c r="R615" s="117"/>
      <c r="S615" s="131"/>
      <c r="T615" s="131"/>
      <c r="U615" s="131"/>
      <c r="V615" s="47"/>
    </row>
    <row r="616" spans="1:22">
      <c r="A616" s="134"/>
      <c r="B616" s="135"/>
      <c r="C616" s="136"/>
      <c r="D616" s="131"/>
      <c r="E616" s="131"/>
      <c r="F616" s="137"/>
      <c r="G616" s="131"/>
      <c r="H616" s="131"/>
      <c r="I616" s="131"/>
      <c r="J616" s="131"/>
      <c r="K616" s="138"/>
      <c r="L616" s="139"/>
      <c r="M616" s="130"/>
      <c r="N616" s="130"/>
      <c r="O616" s="131"/>
      <c r="P616" s="132"/>
      <c r="Q616" s="131"/>
      <c r="R616" s="117"/>
      <c r="S616" s="131"/>
      <c r="T616" s="131"/>
      <c r="U616" s="131"/>
      <c r="V616" s="47"/>
    </row>
    <row r="617" spans="1:22">
      <c r="A617" s="134"/>
      <c r="B617" s="135"/>
      <c r="C617" s="136"/>
      <c r="D617" s="131"/>
      <c r="E617" s="131"/>
      <c r="F617" s="137"/>
      <c r="G617" s="131"/>
      <c r="H617" s="131"/>
      <c r="I617" s="131"/>
      <c r="J617" s="131"/>
      <c r="K617" s="138"/>
      <c r="L617" s="139"/>
      <c r="M617" s="130"/>
      <c r="N617" s="130"/>
      <c r="O617" s="131"/>
      <c r="P617" s="132"/>
      <c r="Q617" s="131"/>
      <c r="R617" s="117"/>
      <c r="S617" s="131"/>
      <c r="T617" s="131"/>
      <c r="U617" s="131"/>
      <c r="V617" s="47"/>
    </row>
    <row r="618" spans="1:22">
      <c r="A618" s="134"/>
      <c r="B618" s="135"/>
      <c r="C618" s="136"/>
      <c r="D618" s="131"/>
      <c r="E618" s="131"/>
      <c r="F618" s="137"/>
      <c r="G618" s="131"/>
      <c r="H618" s="131"/>
      <c r="I618" s="131"/>
      <c r="J618" s="131"/>
      <c r="K618" s="138"/>
      <c r="L618" s="139"/>
      <c r="M618" s="130"/>
      <c r="N618" s="130"/>
      <c r="O618" s="131"/>
      <c r="P618" s="132"/>
      <c r="Q618" s="131"/>
      <c r="R618" s="117"/>
      <c r="S618" s="131"/>
      <c r="T618" s="131"/>
      <c r="U618" s="131"/>
      <c r="V618" s="47"/>
    </row>
    <row r="619" spans="1:22">
      <c r="A619" s="140"/>
      <c r="B619" s="135"/>
      <c r="C619" s="136"/>
      <c r="D619" s="130"/>
      <c r="E619" s="130"/>
      <c r="F619" s="137"/>
      <c r="G619" s="130"/>
      <c r="H619" s="130"/>
      <c r="I619" s="130"/>
      <c r="J619" s="131"/>
      <c r="K619" s="141"/>
      <c r="L619" s="139"/>
      <c r="M619" s="130"/>
      <c r="N619" s="130"/>
      <c r="O619" s="130"/>
      <c r="P619" s="137"/>
      <c r="Q619" s="130"/>
      <c r="R619" s="116"/>
      <c r="S619" s="130"/>
      <c r="T619" s="130"/>
      <c r="U619" s="130"/>
      <c r="V619" s="47"/>
    </row>
    <row r="620" spans="1:22">
      <c r="A620" s="134"/>
      <c r="B620" s="135"/>
      <c r="C620" s="136"/>
      <c r="D620" s="131"/>
      <c r="E620" s="131"/>
      <c r="F620" s="137"/>
      <c r="G620" s="131"/>
      <c r="H620" s="131"/>
      <c r="I620" s="131"/>
      <c r="J620" s="131"/>
      <c r="K620" s="138"/>
      <c r="L620" s="139"/>
      <c r="M620" s="130"/>
      <c r="N620" s="130"/>
      <c r="O620" s="131"/>
      <c r="P620" s="132"/>
      <c r="Q620" s="131"/>
      <c r="R620" s="117"/>
      <c r="S620" s="131"/>
      <c r="T620" s="131"/>
      <c r="U620" s="131"/>
      <c r="V620" s="47"/>
    </row>
    <row r="621" spans="1:22">
      <c r="A621" s="134"/>
      <c r="B621" s="135"/>
      <c r="C621" s="136"/>
      <c r="D621" s="131"/>
      <c r="E621" s="131"/>
      <c r="F621" s="137"/>
      <c r="G621" s="131"/>
      <c r="H621" s="131"/>
      <c r="I621" s="130"/>
      <c r="J621" s="131"/>
      <c r="K621" s="138"/>
      <c r="L621" s="139"/>
      <c r="M621" s="130"/>
      <c r="N621" s="130"/>
      <c r="O621" s="130"/>
      <c r="P621" s="137"/>
      <c r="Q621" s="130"/>
      <c r="R621" s="117"/>
      <c r="S621" s="130"/>
      <c r="T621" s="131"/>
      <c r="U621" s="131"/>
      <c r="V621" s="47"/>
    </row>
    <row r="622" spans="1:22">
      <c r="A622" s="134"/>
      <c r="B622" s="135"/>
      <c r="C622" s="136"/>
      <c r="D622" s="131"/>
      <c r="E622" s="131"/>
      <c r="F622" s="137"/>
      <c r="G622" s="131"/>
      <c r="H622" s="131"/>
      <c r="I622" s="131"/>
      <c r="J622" s="131"/>
      <c r="K622" s="138"/>
      <c r="L622" s="139"/>
      <c r="M622" s="130"/>
      <c r="N622" s="130"/>
      <c r="O622" s="131"/>
      <c r="P622" s="132"/>
      <c r="Q622" s="131"/>
      <c r="R622" s="117"/>
      <c r="S622" s="131"/>
      <c r="T622" s="131"/>
      <c r="U622" s="131"/>
      <c r="V622" s="47"/>
    </row>
    <row r="623" spans="1:22">
      <c r="A623" s="134"/>
      <c r="B623" s="135"/>
      <c r="C623" s="136"/>
      <c r="D623" s="131"/>
      <c r="E623" s="131"/>
      <c r="F623" s="137"/>
      <c r="G623" s="131"/>
      <c r="H623" s="131"/>
      <c r="I623" s="131"/>
      <c r="J623" s="131"/>
      <c r="K623" s="138"/>
      <c r="L623" s="139"/>
      <c r="M623" s="130"/>
      <c r="N623" s="130"/>
      <c r="O623" s="131"/>
      <c r="P623" s="132"/>
      <c r="Q623" s="131"/>
      <c r="R623" s="117"/>
      <c r="S623" s="131"/>
      <c r="T623" s="131"/>
      <c r="U623" s="131"/>
      <c r="V623" s="47"/>
    </row>
    <row r="624" spans="1:22">
      <c r="A624" s="134"/>
      <c r="B624" s="135"/>
      <c r="C624" s="136"/>
      <c r="D624" s="131"/>
      <c r="E624" s="131"/>
      <c r="F624" s="137"/>
      <c r="G624" s="131"/>
      <c r="H624" s="131"/>
      <c r="I624" s="131"/>
      <c r="J624" s="131"/>
      <c r="K624" s="138"/>
      <c r="L624" s="139"/>
      <c r="M624" s="130"/>
      <c r="N624" s="130"/>
      <c r="O624" s="131"/>
      <c r="P624" s="132"/>
      <c r="Q624" s="131"/>
      <c r="R624" s="117"/>
      <c r="S624" s="131"/>
      <c r="T624" s="131"/>
      <c r="U624" s="131"/>
      <c r="V624" s="47"/>
    </row>
    <row r="625" spans="1:22">
      <c r="A625" s="142"/>
      <c r="B625" s="135"/>
      <c r="C625" s="136"/>
      <c r="D625" s="131"/>
      <c r="E625" s="131"/>
      <c r="F625" s="137"/>
      <c r="G625" s="131"/>
      <c r="H625" s="131"/>
      <c r="I625" s="131"/>
      <c r="J625" s="131"/>
      <c r="K625" s="138"/>
      <c r="L625" s="139"/>
      <c r="M625" s="130"/>
      <c r="N625" s="130"/>
      <c r="O625" s="130"/>
      <c r="P625" s="137"/>
      <c r="Q625" s="130"/>
      <c r="R625" s="117"/>
      <c r="S625" s="130"/>
      <c r="T625" s="131"/>
      <c r="U625" s="131"/>
      <c r="V625" s="47"/>
    </row>
    <row r="626" spans="1:22">
      <c r="A626" s="143"/>
      <c r="B626" s="135"/>
      <c r="C626" s="97"/>
      <c r="D626" s="144"/>
      <c r="E626" s="144"/>
      <c r="F626" s="145"/>
      <c r="G626" s="144"/>
      <c r="H626" s="144"/>
      <c r="I626" s="144"/>
      <c r="J626" s="144"/>
      <c r="K626" s="146"/>
      <c r="L626" s="147"/>
      <c r="M626" s="150"/>
      <c r="N626" s="150"/>
      <c r="O626" s="144"/>
      <c r="P626" s="151"/>
      <c r="Q626" s="144"/>
      <c r="R626" s="144"/>
      <c r="S626" s="144"/>
      <c r="T626" s="144"/>
      <c r="U626" s="144"/>
      <c r="V626" s="47"/>
    </row>
    <row r="627" spans="1:22">
      <c r="A627" s="134"/>
      <c r="B627" s="135"/>
      <c r="C627" s="136"/>
      <c r="D627" s="131"/>
      <c r="E627" s="131"/>
      <c r="F627" s="137"/>
      <c r="G627" s="131"/>
      <c r="H627" s="131"/>
      <c r="I627" s="131"/>
      <c r="J627" s="131"/>
      <c r="K627" s="138"/>
      <c r="L627" s="139"/>
      <c r="M627" s="130"/>
      <c r="N627" s="130"/>
      <c r="O627" s="131"/>
      <c r="P627" s="132"/>
      <c r="Q627" s="131"/>
      <c r="R627" s="117"/>
      <c r="S627" s="131"/>
      <c r="T627" s="131"/>
      <c r="U627" s="131"/>
      <c r="V627" s="47"/>
    </row>
    <row r="628" spans="1:22">
      <c r="A628" s="134"/>
      <c r="B628" s="135"/>
      <c r="C628" s="136"/>
      <c r="D628" s="131"/>
      <c r="E628" s="131"/>
      <c r="F628" s="137"/>
      <c r="G628" s="131"/>
      <c r="H628" s="131"/>
      <c r="I628" s="131"/>
      <c r="J628" s="131"/>
      <c r="K628" s="138"/>
      <c r="L628" s="139"/>
      <c r="M628" s="130"/>
      <c r="N628" s="130"/>
      <c r="O628" s="131"/>
      <c r="P628" s="132"/>
      <c r="Q628" s="131"/>
      <c r="R628" s="117"/>
      <c r="S628" s="131"/>
      <c r="T628" s="131"/>
      <c r="U628" s="131"/>
      <c r="V628" s="47"/>
    </row>
    <row r="629" spans="1:22">
      <c r="A629" s="140"/>
      <c r="B629" s="135"/>
      <c r="C629" s="136"/>
      <c r="D629" s="130"/>
      <c r="E629" s="130"/>
      <c r="F629" s="137"/>
      <c r="G629" s="130"/>
      <c r="H629" s="130"/>
      <c r="I629" s="130"/>
      <c r="J629" s="130"/>
      <c r="K629" s="141"/>
      <c r="L629" s="139"/>
      <c r="M629" s="130"/>
      <c r="N629" s="130"/>
      <c r="O629" s="130"/>
      <c r="P629" s="137"/>
      <c r="Q629" s="130"/>
      <c r="R629" s="116"/>
      <c r="S629" s="130"/>
      <c r="T629" s="130"/>
      <c r="U629" s="141"/>
      <c r="V629" s="47"/>
    </row>
    <row r="630" spans="1:22">
      <c r="A630" s="134"/>
      <c r="B630" s="135"/>
      <c r="C630" s="136"/>
      <c r="D630" s="131"/>
      <c r="E630" s="131"/>
      <c r="F630" s="137"/>
      <c r="G630" s="131"/>
      <c r="H630" s="131"/>
      <c r="I630" s="131"/>
      <c r="J630" s="131"/>
      <c r="K630" s="138"/>
      <c r="L630" s="139"/>
      <c r="M630" s="130"/>
      <c r="N630" s="130"/>
      <c r="O630" s="131"/>
      <c r="P630" s="132"/>
      <c r="Q630" s="131"/>
      <c r="R630" s="117"/>
      <c r="S630" s="131"/>
      <c r="T630" s="131"/>
      <c r="U630" s="131"/>
      <c r="V630" s="47"/>
    </row>
    <row r="631" spans="1:22">
      <c r="A631" s="134"/>
      <c r="B631" s="135"/>
      <c r="C631" s="136"/>
      <c r="D631" s="131"/>
      <c r="E631" s="131"/>
      <c r="F631" s="137"/>
      <c r="G631" s="131"/>
      <c r="H631" s="131"/>
      <c r="I631" s="131"/>
      <c r="J631" s="131"/>
      <c r="K631" s="138"/>
      <c r="L631" s="139"/>
      <c r="M631" s="130"/>
      <c r="N631" s="130"/>
      <c r="O631" s="131"/>
      <c r="P631" s="132"/>
      <c r="Q631" s="131"/>
      <c r="R631" s="117"/>
      <c r="S631" s="131"/>
      <c r="T631" s="131"/>
      <c r="U631" s="131"/>
      <c r="V631" s="47"/>
    </row>
    <row r="632" spans="1:22">
      <c r="A632" s="134"/>
      <c r="B632" s="135"/>
      <c r="C632" s="136"/>
      <c r="D632" s="131"/>
      <c r="E632" s="131"/>
      <c r="F632" s="137"/>
      <c r="G632" s="131"/>
      <c r="H632" s="131"/>
      <c r="I632" s="131"/>
      <c r="J632" s="131"/>
      <c r="K632" s="138"/>
      <c r="L632" s="139"/>
      <c r="M632" s="130"/>
      <c r="N632" s="130"/>
      <c r="O632" s="131"/>
      <c r="P632" s="132"/>
      <c r="Q632" s="131"/>
      <c r="R632" s="117"/>
      <c r="S632" s="131"/>
      <c r="T632" s="131"/>
      <c r="U632" s="131"/>
      <c r="V632" s="47"/>
    </row>
    <row r="633" spans="1:22">
      <c r="A633" s="134"/>
      <c r="B633" s="135"/>
      <c r="C633" s="136"/>
      <c r="D633" s="131"/>
      <c r="E633" s="131"/>
      <c r="F633" s="137"/>
      <c r="G633" s="131"/>
      <c r="H633" s="131"/>
      <c r="I633" s="131"/>
      <c r="J633" s="131"/>
      <c r="K633" s="138"/>
      <c r="L633" s="139"/>
      <c r="M633" s="130"/>
      <c r="N633" s="130"/>
      <c r="O633" s="131"/>
      <c r="P633" s="132"/>
      <c r="Q633" s="131"/>
      <c r="R633" s="117"/>
      <c r="S633" s="131"/>
      <c r="T633" s="131"/>
      <c r="U633" s="131"/>
      <c r="V633" s="47"/>
    </row>
    <row r="634" spans="1:22">
      <c r="A634" s="140"/>
      <c r="B634" s="135"/>
      <c r="C634" s="136"/>
      <c r="D634" s="130"/>
      <c r="E634" s="130"/>
      <c r="F634" s="137"/>
      <c r="G634" s="130"/>
      <c r="H634" s="130"/>
      <c r="I634" s="130"/>
      <c r="J634" s="130"/>
      <c r="K634" s="141"/>
      <c r="L634" s="139"/>
      <c r="M634" s="130"/>
      <c r="N634" s="130"/>
      <c r="O634" s="130"/>
      <c r="P634" s="137"/>
      <c r="Q634" s="130"/>
      <c r="R634" s="116"/>
      <c r="S634" s="130"/>
      <c r="T634" s="130"/>
      <c r="U634" s="130"/>
      <c r="V634" s="47"/>
    </row>
    <row r="635" spans="1:22">
      <c r="A635" s="134"/>
      <c r="B635" s="135"/>
      <c r="C635" s="136"/>
      <c r="D635" s="131"/>
      <c r="E635" s="131"/>
      <c r="F635" s="137"/>
      <c r="G635" s="131"/>
      <c r="H635" s="131"/>
      <c r="I635" s="131"/>
      <c r="J635" s="131"/>
      <c r="K635" s="138"/>
      <c r="L635" s="139"/>
      <c r="M635" s="130"/>
      <c r="N635" s="130"/>
      <c r="O635" s="131"/>
      <c r="P635" s="132"/>
      <c r="Q635" s="131"/>
      <c r="R635" s="117"/>
      <c r="S635" s="131"/>
      <c r="T635" s="131"/>
      <c r="U635" s="131"/>
      <c r="V635" s="47"/>
    </row>
    <row r="636" spans="1:22">
      <c r="A636" s="134"/>
      <c r="B636" s="135"/>
      <c r="C636" s="136"/>
      <c r="D636" s="131"/>
      <c r="E636" s="131"/>
      <c r="F636" s="137"/>
      <c r="G636" s="131"/>
      <c r="H636" s="131"/>
      <c r="I636" s="131"/>
      <c r="J636" s="131"/>
      <c r="K636" s="138"/>
      <c r="L636" s="139"/>
      <c r="M636" s="130"/>
      <c r="N636" s="130"/>
      <c r="O636" s="131"/>
      <c r="P636" s="132"/>
      <c r="Q636" s="131"/>
      <c r="R636" s="117"/>
      <c r="S636" s="131"/>
      <c r="T636" s="131"/>
      <c r="U636" s="131"/>
      <c r="V636" s="47"/>
    </row>
    <row r="637" spans="1:22">
      <c r="A637" s="134"/>
      <c r="B637" s="135"/>
      <c r="C637" s="136"/>
      <c r="D637" s="131"/>
      <c r="E637" s="131"/>
      <c r="F637" s="137"/>
      <c r="G637" s="131"/>
      <c r="H637" s="131"/>
      <c r="I637" s="131"/>
      <c r="J637" s="131"/>
      <c r="K637" s="138"/>
      <c r="L637" s="139"/>
      <c r="M637" s="130"/>
      <c r="N637" s="130"/>
      <c r="O637" s="131"/>
      <c r="P637" s="132"/>
      <c r="Q637" s="131"/>
      <c r="R637" s="117"/>
      <c r="S637" s="131"/>
      <c r="T637" s="131"/>
      <c r="U637" s="131"/>
      <c r="V637" s="47"/>
    </row>
    <row r="638" spans="1:22">
      <c r="A638" s="134"/>
      <c r="B638" s="135"/>
      <c r="C638" s="136"/>
      <c r="D638" s="131"/>
      <c r="E638" s="131"/>
      <c r="F638" s="137"/>
      <c r="G638" s="131"/>
      <c r="H638" s="131"/>
      <c r="I638" s="131"/>
      <c r="J638" s="131"/>
      <c r="K638" s="138"/>
      <c r="L638" s="139"/>
      <c r="M638" s="130"/>
      <c r="N638" s="130"/>
      <c r="O638" s="131"/>
      <c r="P638" s="132"/>
      <c r="Q638" s="131"/>
      <c r="R638" s="117"/>
      <c r="S638" s="131"/>
      <c r="T638" s="131"/>
      <c r="U638" s="131"/>
      <c r="V638" s="47"/>
    </row>
    <row r="639" spans="1:22">
      <c r="A639" s="134"/>
      <c r="B639" s="135"/>
      <c r="C639" s="136"/>
      <c r="D639" s="131"/>
      <c r="E639" s="131"/>
      <c r="F639" s="137"/>
      <c r="G639" s="131"/>
      <c r="H639" s="131"/>
      <c r="I639" s="131"/>
      <c r="J639" s="131"/>
      <c r="K639" s="138"/>
      <c r="L639" s="139"/>
      <c r="M639" s="130"/>
      <c r="N639" s="130"/>
      <c r="O639" s="131"/>
      <c r="P639" s="132"/>
      <c r="Q639" s="131"/>
      <c r="R639" s="117"/>
      <c r="S639" s="131"/>
      <c r="T639" s="131"/>
      <c r="U639" s="131"/>
      <c r="V639" s="47"/>
    </row>
    <row r="640" spans="1:22">
      <c r="A640" s="134"/>
      <c r="B640" s="135"/>
      <c r="C640" s="136"/>
      <c r="D640" s="131"/>
      <c r="E640" s="131"/>
      <c r="F640" s="137"/>
      <c r="G640" s="131"/>
      <c r="H640" s="131"/>
      <c r="I640" s="131"/>
      <c r="J640" s="131"/>
      <c r="K640" s="138"/>
      <c r="L640" s="139"/>
      <c r="M640" s="130"/>
      <c r="N640" s="130"/>
      <c r="O640" s="131"/>
      <c r="P640" s="132"/>
      <c r="Q640" s="131"/>
      <c r="R640" s="117"/>
      <c r="S640" s="131"/>
      <c r="T640" s="131"/>
      <c r="U640" s="131"/>
      <c r="V640" s="47"/>
    </row>
    <row r="641" spans="1:22">
      <c r="A641" s="134"/>
      <c r="B641" s="135"/>
      <c r="C641" s="136"/>
      <c r="D641" s="131"/>
      <c r="E641" s="131"/>
      <c r="F641" s="137"/>
      <c r="G641" s="131"/>
      <c r="H641" s="131"/>
      <c r="I641" s="131"/>
      <c r="J641" s="131"/>
      <c r="K641" s="138"/>
      <c r="L641" s="139"/>
      <c r="M641" s="130"/>
      <c r="N641" s="130"/>
      <c r="O641" s="131"/>
      <c r="P641" s="132"/>
      <c r="Q641" s="131"/>
      <c r="R641" s="117"/>
      <c r="S641" s="131"/>
      <c r="T641" s="131"/>
      <c r="U641" s="131"/>
      <c r="V641" s="47"/>
    </row>
    <row r="642" spans="1:22">
      <c r="A642" s="134"/>
      <c r="B642" s="135"/>
      <c r="C642" s="136"/>
      <c r="D642" s="131"/>
      <c r="E642" s="131"/>
      <c r="F642" s="137"/>
      <c r="G642" s="131"/>
      <c r="H642" s="131"/>
      <c r="I642" s="131"/>
      <c r="J642" s="131"/>
      <c r="K642" s="138"/>
      <c r="L642" s="139"/>
      <c r="M642" s="130"/>
      <c r="N642" s="130"/>
      <c r="O642" s="131"/>
      <c r="P642" s="132"/>
      <c r="Q642" s="131"/>
      <c r="R642" s="117"/>
      <c r="S642" s="131"/>
      <c r="T642" s="131"/>
      <c r="U642" s="131"/>
      <c r="V642" s="47"/>
    </row>
    <row r="643" spans="1:22">
      <c r="A643" s="134"/>
      <c r="B643" s="135"/>
      <c r="C643" s="136"/>
      <c r="D643" s="131"/>
      <c r="E643" s="131"/>
      <c r="F643" s="137"/>
      <c r="G643" s="131"/>
      <c r="H643" s="131"/>
      <c r="I643" s="131"/>
      <c r="J643" s="131"/>
      <c r="K643" s="138"/>
      <c r="L643" s="139"/>
      <c r="M643" s="130"/>
      <c r="N643" s="130"/>
      <c r="O643" s="131"/>
      <c r="P643" s="132"/>
      <c r="Q643" s="131"/>
      <c r="R643" s="117"/>
      <c r="S643" s="131"/>
      <c r="T643" s="131"/>
      <c r="U643" s="131"/>
      <c r="V643" s="47"/>
    </row>
    <row r="644" spans="1:22">
      <c r="A644" s="134"/>
      <c r="B644" s="135"/>
      <c r="C644" s="136"/>
      <c r="D644" s="131"/>
      <c r="E644" s="131"/>
      <c r="F644" s="137"/>
      <c r="G644" s="131"/>
      <c r="H644" s="131"/>
      <c r="I644" s="131"/>
      <c r="J644" s="131"/>
      <c r="K644" s="138"/>
      <c r="L644" s="139"/>
      <c r="M644" s="130"/>
      <c r="N644" s="130"/>
      <c r="O644" s="131"/>
      <c r="P644" s="132"/>
      <c r="Q644" s="131"/>
      <c r="R644" s="117"/>
      <c r="S644" s="131"/>
      <c r="T644" s="131"/>
      <c r="U644" s="131"/>
      <c r="V644" s="47"/>
    </row>
    <row r="645" spans="1:22">
      <c r="A645" s="134"/>
      <c r="B645" s="135"/>
      <c r="C645" s="136"/>
      <c r="D645" s="131"/>
      <c r="E645" s="131"/>
      <c r="F645" s="137"/>
      <c r="G645" s="131"/>
      <c r="H645" s="131"/>
      <c r="I645" s="131"/>
      <c r="J645" s="131"/>
      <c r="K645" s="138"/>
      <c r="L645" s="139"/>
      <c r="M645" s="130"/>
      <c r="N645" s="130"/>
      <c r="O645" s="131"/>
      <c r="P645" s="132"/>
      <c r="Q645" s="131"/>
      <c r="R645" s="117"/>
      <c r="S645" s="131"/>
      <c r="T645" s="131"/>
      <c r="U645" s="131"/>
      <c r="V645" s="47"/>
    </row>
    <row r="646" spans="1:22">
      <c r="A646" s="134"/>
      <c r="B646" s="135"/>
      <c r="C646" s="136"/>
      <c r="D646" s="131"/>
      <c r="E646" s="131"/>
      <c r="F646" s="137"/>
      <c r="G646" s="131"/>
      <c r="H646" s="131"/>
      <c r="I646" s="131"/>
      <c r="J646" s="131"/>
      <c r="K646" s="138"/>
      <c r="L646" s="139"/>
      <c r="M646" s="130"/>
      <c r="N646" s="130"/>
      <c r="O646" s="131"/>
      <c r="P646" s="132"/>
      <c r="Q646" s="131"/>
      <c r="R646" s="117"/>
      <c r="S646" s="131"/>
      <c r="T646" s="131"/>
      <c r="U646" s="131"/>
      <c r="V646" s="47"/>
    </row>
    <row r="647" spans="1:22">
      <c r="A647" s="140"/>
      <c r="B647" s="135"/>
      <c r="C647" s="136"/>
      <c r="D647" s="130"/>
      <c r="E647" s="130"/>
      <c r="F647" s="137"/>
      <c r="G647" s="130"/>
      <c r="H647" s="130"/>
      <c r="I647" s="130"/>
      <c r="J647" s="131"/>
      <c r="K647" s="141"/>
      <c r="L647" s="139"/>
      <c r="M647" s="130"/>
      <c r="N647" s="130"/>
      <c r="O647" s="130"/>
      <c r="P647" s="137"/>
      <c r="Q647" s="130"/>
      <c r="R647" s="116"/>
      <c r="S647" s="130"/>
      <c r="T647" s="130"/>
      <c r="U647" s="130"/>
      <c r="V647" s="47"/>
    </row>
    <row r="648" spans="1:22">
      <c r="A648" s="134"/>
      <c r="B648" s="135"/>
      <c r="C648" s="136"/>
      <c r="D648" s="131"/>
      <c r="E648" s="131"/>
      <c r="F648" s="137"/>
      <c r="G648" s="131"/>
      <c r="H648" s="131"/>
      <c r="I648" s="131"/>
      <c r="J648" s="131"/>
      <c r="K648" s="138"/>
      <c r="L648" s="139"/>
      <c r="M648" s="130"/>
      <c r="N648" s="130"/>
      <c r="O648" s="131"/>
      <c r="P648" s="132"/>
      <c r="Q648" s="131"/>
      <c r="R648" s="117"/>
      <c r="S648" s="131"/>
      <c r="T648" s="131"/>
      <c r="U648" s="131"/>
      <c r="V648" s="47"/>
    </row>
    <row r="649" spans="1:22">
      <c r="A649" s="134"/>
      <c r="B649" s="135"/>
      <c r="C649" s="136"/>
      <c r="D649" s="131"/>
      <c r="E649" s="131"/>
      <c r="F649" s="137"/>
      <c r="G649" s="131"/>
      <c r="H649" s="131"/>
      <c r="I649" s="130"/>
      <c r="J649" s="131"/>
      <c r="K649" s="138"/>
      <c r="L649" s="139"/>
      <c r="M649" s="130"/>
      <c r="N649" s="130"/>
      <c r="O649" s="130"/>
      <c r="P649" s="137"/>
      <c r="Q649" s="130"/>
      <c r="R649" s="117"/>
      <c r="S649" s="130"/>
      <c r="T649" s="131"/>
      <c r="U649" s="131"/>
      <c r="V649" s="47"/>
    </row>
    <row r="650" spans="1:22">
      <c r="A650" s="134"/>
      <c r="B650" s="135"/>
      <c r="C650" s="136"/>
      <c r="D650" s="131"/>
      <c r="E650" s="131"/>
      <c r="F650" s="137"/>
      <c r="G650" s="131"/>
      <c r="H650" s="131"/>
      <c r="I650" s="131"/>
      <c r="J650" s="131"/>
      <c r="K650" s="138"/>
      <c r="L650" s="139"/>
      <c r="M650" s="130"/>
      <c r="N650" s="130"/>
      <c r="O650" s="131"/>
      <c r="P650" s="132"/>
      <c r="Q650" s="131"/>
      <c r="R650" s="117"/>
      <c r="S650" s="131"/>
      <c r="T650" s="131"/>
      <c r="U650" s="131"/>
      <c r="V650" s="47"/>
    </row>
    <row r="651" spans="1:22">
      <c r="A651" s="134"/>
      <c r="B651" s="135"/>
      <c r="C651" s="136"/>
      <c r="D651" s="131"/>
      <c r="E651" s="131"/>
      <c r="F651" s="137"/>
      <c r="G651" s="131"/>
      <c r="H651" s="131"/>
      <c r="I651" s="131"/>
      <c r="J651" s="131"/>
      <c r="K651" s="138"/>
      <c r="L651" s="139"/>
      <c r="M651" s="130"/>
      <c r="N651" s="130"/>
      <c r="O651" s="131"/>
      <c r="P651" s="132"/>
      <c r="Q651" s="131"/>
      <c r="R651" s="117"/>
      <c r="S651" s="131"/>
      <c r="T651" s="131"/>
      <c r="U651" s="131"/>
      <c r="V651" s="47"/>
    </row>
    <row r="652" spans="1:22">
      <c r="A652" s="134"/>
      <c r="B652" s="135"/>
      <c r="C652" s="136"/>
      <c r="D652" s="131"/>
      <c r="E652" s="131"/>
      <c r="F652" s="137"/>
      <c r="G652" s="131"/>
      <c r="H652" s="131"/>
      <c r="I652" s="131"/>
      <c r="J652" s="131"/>
      <c r="K652" s="138"/>
      <c r="L652" s="139"/>
      <c r="M652" s="130"/>
      <c r="N652" s="130"/>
      <c r="O652" s="131"/>
      <c r="P652" s="132"/>
      <c r="Q652" s="131"/>
      <c r="R652" s="117"/>
      <c r="S652" s="131"/>
      <c r="T652" s="131"/>
      <c r="U652" s="131"/>
      <c r="V652" s="47"/>
    </row>
    <row r="653" spans="1:22">
      <c r="A653" s="142"/>
      <c r="B653" s="135"/>
      <c r="C653" s="136"/>
      <c r="D653" s="131"/>
      <c r="E653" s="131"/>
      <c r="F653" s="137"/>
      <c r="G653" s="131"/>
      <c r="H653" s="131"/>
      <c r="I653" s="131"/>
      <c r="J653" s="131"/>
      <c r="K653" s="138"/>
      <c r="L653" s="139"/>
      <c r="M653" s="130"/>
      <c r="N653" s="130"/>
      <c r="O653" s="130"/>
      <c r="P653" s="137"/>
      <c r="Q653" s="130"/>
      <c r="R653" s="117"/>
      <c r="S653" s="130"/>
      <c r="T653" s="131"/>
      <c r="U653" s="131"/>
      <c r="V653" s="47"/>
    </row>
    <row r="654" spans="1:22">
      <c r="A654" s="143"/>
      <c r="B654" s="135"/>
      <c r="C654" s="97"/>
      <c r="D654" s="144"/>
      <c r="E654" s="144"/>
      <c r="F654" s="145"/>
      <c r="G654" s="144"/>
      <c r="H654" s="144"/>
      <c r="I654" s="144"/>
      <c r="J654" s="144"/>
      <c r="K654" s="146"/>
      <c r="L654" s="147"/>
      <c r="M654" s="150"/>
      <c r="N654" s="150"/>
      <c r="O654" s="144"/>
      <c r="P654" s="151"/>
      <c r="Q654" s="144"/>
      <c r="R654" s="144"/>
      <c r="S654" s="144"/>
      <c r="T654" s="144"/>
      <c r="U654" s="144"/>
      <c r="V654" s="47"/>
    </row>
    <row r="655" spans="1:22">
      <c r="A655" s="134"/>
      <c r="B655" s="135"/>
      <c r="C655" s="136"/>
      <c r="D655" s="131"/>
      <c r="E655" s="131"/>
      <c r="F655" s="137"/>
      <c r="G655" s="131"/>
      <c r="H655" s="131"/>
      <c r="I655" s="131"/>
      <c r="J655" s="131"/>
      <c r="K655" s="138"/>
      <c r="L655" s="139"/>
      <c r="M655" s="130"/>
      <c r="N655" s="130"/>
      <c r="O655" s="131"/>
      <c r="P655" s="132"/>
      <c r="Q655" s="131"/>
      <c r="R655" s="117"/>
      <c r="S655" s="131"/>
      <c r="T655" s="131"/>
      <c r="U655" s="131"/>
      <c r="V655" s="47"/>
    </row>
    <row r="656" spans="1:22">
      <c r="A656" s="134"/>
      <c r="B656" s="135"/>
      <c r="C656" s="136"/>
      <c r="D656" s="131"/>
      <c r="E656" s="131"/>
      <c r="F656" s="137"/>
      <c r="G656" s="131"/>
      <c r="H656" s="131"/>
      <c r="I656" s="131"/>
      <c r="J656" s="131"/>
      <c r="K656" s="138"/>
      <c r="L656" s="139"/>
      <c r="M656" s="130"/>
      <c r="N656" s="130"/>
      <c r="O656" s="131"/>
      <c r="P656" s="132"/>
      <c r="Q656" s="131"/>
      <c r="R656" s="117"/>
      <c r="S656" s="131"/>
      <c r="T656" s="131"/>
      <c r="U656" s="131"/>
      <c r="V656" s="47"/>
    </row>
    <row r="657" spans="1:22">
      <c r="A657" s="140"/>
      <c r="B657" s="135"/>
      <c r="C657" s="136"/>
      <c r="D657" s="130"/>
      <c r="E657" s="130"/>
      <c r="F657" s="137"/>
      <c r="G657" s="130"/>
      <c r="H657" s="130"/>
      <c r="I657" s="130"/>
      <c r="J657" s="130"/>
      <c r="K657" s="141"/>
      <c r="L657" s="139"/>
      <c r="M657" s="130"/>
      <c r="N657" s="130"/>
      <c r="O657" s="130"/>
      <c r="P657" s="137"/>
      <c r="Q657" s="130"/>
      <c r="R657" s="116"/>
      <c r="S657" s="130"/>
      <c r="T657" s="130"/>
      <c r="U657" s="141"/>
      <c r="V657" s="47"/>
    </row>
    <row r="658" spans="1:22">
      <c r="A658" s="134"/>
      <c r="B658" s="135"/>
      <c r="C658" s="136"/>
      <c r="D658" s="131"/>
      <c r="E658" s="131"/>
      <c r="F658" s="137"/>
      <c r="G658" s="131"/>
      <c r="H658" s="131"/>
      <c r="I658" s="131"/>
      <c r="J658" s="131"/>
      <c r="K658" s="138"/>
      <c r="L658" s="139"/>
      <c r="M658" s="130"/>
      <c r="N658" s="130"/>
      <c r="O658" s="131"/>
      <c r="P658" s="132"/>
      <c r="Q658" s="131"/>
      <c r="R658" s="117"/>
      <c r="S658" s="131"/>
      <c r="T658" s="131"/>
      <c r="U658" s="131"/>
      <c r="V658" s="47"/>
    </row>
    <row r="659" spans="1:22">
      <c r="A659" s="134"/>
      <c r="B659" s="135"/>
      <c r="C659" s="136"/>
      <c r="D659" s="131"/>
      <c r="E659" s="131"/>
      <c r="F659" s="137"/>
      <c r="G659" s="131"/>
      <c r="H659" s="131"/>
      <c r="I659" s="131"/>
      <c r="J659" s="131"/>
      <c r="K659" s="138"/>
      <c r="L659" s="139"/>
      <c r="M659" s="130"/>
      <c r="N659" s="130"/>
      <c r="O659" s="131"/>
      <c r="P659" s="132"/>
      <c r="Q659" s="131"/>
      <c r="R659" s="117"/>
      <c r="S659" s="131"/>
      <c r="T659" s="131"/>
      <c r="U659" s="131"/>
      <c r="V659" s="47"/>
    </row>
    <row r="660" spans="1:22">
      <c r="A660" s="134"/>
      <c r="B660" s="135"/>
      <c r="C660" s="136"/>
      <c r="D660" s="131"/>
      <c r="E660" s="131"/>
      <c r="F660" s="137"/>
      <c r="G660" s="131"/>
      <c r="H660" s="131"/>
      <c r="I660" s="131"/>
      <c r="J660" s="131"/>
      <c r="K660" s="138"/>
      <c r="L660" s="139"/>
      <c r="M660" s="130"/>
      <c r="N660" s="130"/>
      <c r="O660" s="131"/>
      <c r="P660" s="132"/>
      <c r="Q660" s="131"/>
      <c r="R660" s="117"/>
      <c r="S660" s="131"/>
      <c r="T660" s="131"/>
      <c r="U660" s="131"/>
      <c r="V660" s="47"/>
    </row>
    <row r="661" spans="1:22">
      <c r="A661" s="134"/>
      <c r="B661" s="135"/>
      <c r="C661" s="136"/>
      <c r="D661" s="131"/>
      <c r="E661" s="131"/>
      <c r="F661" s="137"/>
      <c r="G661" s="131"/>
      <c r="H661" s="131"/>
      <c r="I661" s="131"/>
      <c r="J661" s="131"/>
      <c r="K661" s="138"/>
      <c r="L661" s="139"/>
      <c r="M661" s="130"/>
      <c r="N661" s="130"/>
      <c r="O661" s="131"/>
      <c r="P661" s="132"/>
      <c r="Q661" s="131"/>
      <c r="R661" s="117"/>
      <c r="S661" s="131"/>
      <c r="T661" s="131"/>
      <c r="U661" s="131"/>
      <c r="V661" s="47"/>
    </row>
    <row r="662" spans="1:22">
      <c r="A662" s="140"/>
      <c r="B662" s="135"/>
      <c r="C662" s="136"/>
      <c r="D662" s="130"/>
      <c r="E662" s="130"/>
      <c r="F662" s="137"/>
      <c r="G662" s="130"/>
      <c r="H662" s="130"/>
      <c r="I662" s="130"/>
      <c r="J662" s="130"/>
      <c r="K662" s="141"/>
      <c r="L662" s="139"/>
      <c r="M662" s="130"/>
      <c r="N662" s="130"/>
      <c r="O662" s="130"/>
      <c r="P662" s="137"/>
      <c r="Q662" s="130"/>
      <c r="R662" s="116"/>
      <c r="S662" s="130"/>
      <c r="T662" s="130"/>
      <c r="U662" s="130"/>
      <c r="V662" s="47"/>
    </row>
    <row r="663" spans="1:22">
      <c r="A663" s="134"/>
      <c r="B663" s="135"/>
      <c r="C663" s="136"/>
      <c r="D663" s="131"/>
      <c r="E663" s="131"/>
      <c r="F663" s="137"/>
      <c r="G663" s="131"/>
      <c r="H663" s="131"/>
      <c r="I663" s="131"/>
      <c r="J663" s="131"/>
      <c r="K663" s="138"/>
      <c r="L663" s="139"/>
      <c r="M663" s="130"/>
      <c r="N663" s="130"/>
      <c r="O663" s="131"/>
      <c r="P663" s="132"/>
      <c r="Q663" s="131"/>
      <c r="R663" s="117"/>
      <c r="S663" s="131"/>
      <c r="T663" s="131"/>
      <c r="U663" s="131"/>
      <c r="V663" s="47"/>
    </row>
    <row r="664" spans="1:22">
      <c r="A664" s="134"/>
      <c r="B664" s="135"/>
      <c r="C664" s="136"/>
      <c r="D664" s="131"/>
      <c r="E664" s="131"/>
      <c r="F664" s="137"/>
      <c r="G664" s="131"/>
      <c r="H664" s="131"/>
      <c r="I664" s="131"/>
      <c r="J664" s="131"/>
      <c r="K664" s="138"/>
      <c r="L664" s="139"/>
      <c r="M664" s="130"/>
      <c r="N664" s="130"/>
      <c r="O664" s="131"/>
      <c r="P664" s="132"/>
      <c r="Q664" s="131"/>
      <c r="R664" s="117"/>
      <c r="S664" s="131"/>
      <c r="T664" s="131"/>
      <c r="U664" s="131"/>
      <c r="V664" s="47"/>
    </row>
    <row r="665" spans="1:22">
      <c r="A665" s="134"/>
      <c r="B665" s="135"/>
      <c r="C665" s="136"/>
      <c r="D665" s="131"/>
      <c r="E665" s="131"/>
      <c r="F665" s="137"/>
      <c r="G665" s="131"/>
      <c r="H665" s="131"/>
      <c r="I665" s="131"/>
      <c r="J665" s="131"/>
      <c r="K665" s="138"/>
      <c r="L665" s="139"/>
      <c r="M665" s="130"/>
      <c r="N665" s="130"/>
      <c r="O665" s="131"/>
      <c r="P665" s="132"/>
      <c r="Q665" s="131"/>
      <c r="R665" s="117"/>
      <c r="S665" s="131"/>
      <c r="T665" s="131"/>
      <c r="U665" s="131"/>
      <c r="V665" s="47"/>
    </row>
    <row r="666" spans="1:22">
      <c r="A666" s="134"/>
      <c r="B666" s="135"/>
      <c r="C666" s="136"/>
      <c r="D666" s="131"/>
      <c r="E666" s="131"/>
      <c r="F666" s="137"/>
      <c r="G666" s="131"/>
      <c r="H666" s="131"/>
      <c r="I666" s="131"/>
      <c r="J666" s="131"/>
      <c r="K666" s="138"/>
      <c r="L666" s="139"/>
      <c r="M666" s="130"/>
      <c r="N666" s="130"/>
      <c r="O666" s="131"/>
      <c r="P666" s="132"/>
      <c r="Q666" s="131"/>
      <c r="R666" s="117"/>
      <c r="S666" s="131"/>
      <c r="T666" s="131"/>
      <c r="U666" s="131"/>
      <c r="V666" s="47"/>
    </row>
    <row r="667" spans="1:22">
      <c r="A667" s="134"/>
      <c r="B667" s="135"/>
      <c r="C667" s="136"/>
      <c r="D667" s="131"/>
      <c r="E667" s="131"/>
      <c r="F667" s="137"/>
      <c r="G667" s="131"/>
      <c r="H667" s="131"/>
      <c r="I667" s="131"/>
      <c r="J667" s="131"/>
      <c r="K667" s="138"/>
      <c r="L667" s="139"/>
      <c r="M667" s="130"/>
      <c r="N667" s="130"/>
      <c r="O667" s="131"/>
      <c r="P667" s="132"/>
      <c r="Q667" s="131"/>
      <c r="R667" s="117"/>
      <c r="S667" s="131"/>
      <c r="T667" s="131"/>
      <c r="U667" s="131"/>
      <c r="V667" s="47"/>
    </row>
    <row r="668" spans="1:22">
      <c r="A668" s="134"/>
      <c r="B668" s="135"/>
      <c r="C668" s="136"/>
      <c r="D668" s="131"/>
      <c r="E668" s="131"/>
      <c r="F668" s="137"/>
      <c r="G668" s="131"/>
      <c r="H668" s="131"/>
      <c r="I668" s="131"/>
      <c r="J668" s="131"/>
      <c r="K668" s="138"/>
      <c r="L668" s="139"/>
      <c r="M668" s="130"/>
      <c r="N668" s="130"/>
      <c r="O668" s="131"/>
      <c r="P668" s="132"/>
      <c r="Q668" s="131"/>
      <c r="R668" s="117"/>
      <c r="S668" s="131"/>
      <c r="T668" s="131"/>
      <c r="U668" s="131"/>
      <c r="V668" s="47"/>
    </row>
    <row r="669" spans="1:22">
      <c r="A669" s="134"/>
      <c r="B669" s="135"/>
      <c r="C669" s="136"/>
      <c r="D669" s="131"/>
      <c r="E669" s="131"/>
      <c r="F669" s="137"/>
      <c r="G669" s="131"/>
      <c r="H669" s="131"/>
      <c r="I669" s="131"/>
      <c r="J669" s="131"/>
      <c r="K669" s="138"/>
      <c r="L669" s="139"/>
      <c r="M669" s="130"/>
      <c r="N669" s="130"/>
      <c r="O669" s="131"/>
      <c r="P669" s="132"/>
      <c r="Q669" s="131"/>
      <c r="R669" s="117"/>
      <c r="S669" s="131"/>
      <c r="T669" s="131"/>
      <c r="U669" s="131"/>
      <c r="V669" s="47"/>
    </row>
    <row r="670" spans="1:22">
      <c r="A670" s="134"/>
      <c r="B670" s="135"/>
      <c r="C670" s="136"/>
      <c r="D670" s="131"/>
      <c r="E670" s="131"/>
      <c r="F670" s="137"/>
      <c r="G670" s="131"/>
      <c r="H670" s="131"/>
      <c r="I670" s="131"/>
      <c r="J670" s="131"/>
      <c r="K670" s="138"/>
      <c r="L670" s="139"/>
      <c r="M670" s="130"/>
      <c r="N670" s="130"/>
      <c r="O670" s="131"/>
      <c r="P670" s="132"/>
      <c r="Q670" s="131"/>
      <c r="R670" s="117"/>
      <c r="S670" s="131"/>
      <c r="T670" s="131"/>
      <c r="U670" s="131"/>
      <c r="V670" s="47"/>
    </row>
    <row r="671" spans="1:22">
      <c r="A671" s="134"/>
      <c r="B671" s="135"/>
      <c r="C671" s="136"/>
      <c r="D671" s="131"/>
      <c r="E671" s="131"/>
      <c r="F671" s="137"/>
      <c r="G671" s="131"/>
      <c r="H671" s="131"/>
      <c r="I671" s="131"/>
      <c r="J671" s="131"/>
      <c r="K671" s="138"/>
      <c r="L671" s="139"/>
      <c r="M671" s="130"/>
      <c r="N671" s="130"/>
      <c r="O671" s="131"/>
      <c r="P671" s="132"/>
      <c r="Q671" s="131"/>
      <c r="R671" s="117"/>
      <c r="S671" s="131"/>
      <c r="T671" s="131"/>
      <c r="U671" s="131"/>
      <c r="V671" s="47"/>
    </row>
    <row r="672" spans="1:22">
      <c r="A672" s="134"/>
      <c r="B672" s="135"/>
      <c r="C672" s="136"/>
      <c r="D672" s="131"/>
      <c r="E672" s="131"/>
      <c r="F672" s="137"/>
      <c r="G672" s="131"/>
      <c r="H672" s="131"/>
      <c r="I672" s="131"/>
      <c r="J672" s="131"/>
      <c r="K672" s="138"/>
      <c r="L672" s="139"/>
      <c r="M672" s="130"/>
      <c r="N672" s="130"/>
      <c r="O672" s="131"/>
      <c r="P672" s="132"/>
      <c r="Q672" s="131"/>
      <c r="R672" s="117"/>
      <c r="S672" s="131"/>
      <c r="T672" s="131"/>
      <c r="U672" s="131"/>
      <c r="V672" s="47"/>
    </row>
    <row r="673" spans="1:22">
      <c r="A673" s="134"/>
      <c r="B673" s="135"/>
      <c r="C673" s="136"/>
      <c r="D673" s="131"/>
      <c r="E673" s="131"/>
      <c r="F673" s="137"/>
      <c r="G673" s="131"/>
      <c r="H673" s="131"/>
      <c r="I673" s="131"/>
      <c r="J673" s="131"/>
      <c r="K673" s="138"/>
      <c r="L673" s="139"/>
      <c r="M673" s="130"/>
      <c r="N673" s="130"/>
      <c r="O673" s="131"/>
      <c r="P673" s="132"/>
      <c r="Q673" s="131"/>
      <c r="R673" s="117"/>
      <c r="S673" s="131"/>
      <c r="T673" s="131"/>
      <c r="U673" s="131"/>
      <c r="V673" s="47"/>
    </row>
    <row r="674" spans="1:22">
      <c r="A674" s="134"/>
      <c r="B674" s="135"/>
      <c r="C674" s="136"/>
      <c r="D674" s="131"/>
      <c r="E674" s="131"/>
      <c r="F674" s="137"/>
      <c r="G674" s="131"/>
      <c r="H674" s="131"/>
      <c r="I674" s="131"/>
      <c r="J674" s="131"/>
      <c r="K674" s="138"/>
      <c r="L674" s="139"/>
      <c r="M674" s="130"/>
      <c r="N674" s="130"/>
      <c r="O674" s="131"/>
      <c r="P674" s="132"/>
      <c r="Q674" s="131"/>
      <c r="R674" s="117"/>
      <c r="S674" s="131"/>
      <c r="T674" s="131"/>
      <c r="U674" s="131"/>
      <c r="V674" s="47"/>
    </row>
    <row r="675" spans="1:22">
      <c r="A675" s="140"/>
      <c r="B675" s="135"/>
      <c r="C675" s="136"/>
      <c r="D675" s="130"/>
      <c r="E675" s="130"/>
      <c r="F675" s="137"/>
      <c r="G675" s="130"/>
      <c r="H675" s="130"/>
      <c r="I675" s="130"/>
      <c r="J675" s="131"/>
      <c r="K675" s="141"/>
      <c r="L675" s="139"/>
      <c r="M675" s="130"/>
      <c r="N675" s="130"/>
      <c r="O675" s="130"/>
      <c r="P675" s="137"/>
      <c r="Q675" s="130"/>
      <c r="R675" s="116"/>
      <c r="S675" s="130"/>
      <c r="T675" s="130"/>
      <c r="U675" s="130"/>
      <c r="V675" s="47"/>
    </row>
    <row r="676" spans="1:22">
      <c r="A676" s="134"/>
      <c r="B676" s="135"/>
      <c r="C676" s="136"/>
      <c r="D676" s="131"/>
      <c r="E676" s="131"/>
      <c r="F676" s="137"/>
      <c r="G676" s="131"/>
      <c r="H676" s="131"/>
      <c r="I676" s="131"/>
      <c r="J676" s="131"/>
      <c r="K676" s="138"/>
      <c r="L676" s="139"/>
      <c r="M676" s="130"/>
      <c r="N676" s="130"/>
      <c r="O676" s="131"/>
      <c r="P676" s="132"/>
      <c r="Q676" s="131"/>
      <c r="R676" s="117"/>
      <c r="S676" s="131"/>
      <c r="T676" s="131"/>
      <c r="U676" s="131"/>
      <c r="V676" s="47"/>
    </row>
    <row r="677" spans="1:22">
      <c r="A677" s="134"/>
      <c r="B677" s="135"/>
      <c r="C677" s="136"/>
      <c r="D677" s="131"/>
      <c r="E677" s="131"/>
      <c r="F677" s="137"/>
      <c r="G677" s="131"/>
      <c r="H677" s="131"/>
      <c r="I677" s="130"/>
      <c r="J677" s="131"/>
      <c r="K677" s="138"/>
      <c r="L677" s="139"/>
      <c r="M677" s="130"/>
      <c r="N677" s="130"/>
      <c r="O677" s="130"/>
      <c r="P677" s="137"/>
      <c r="Q677" s="130"/>
      <c r="R677" s="117"/>
      <c r="S677" s="130"/>
      <c r="T677" s="131"/>
      <c r="U677" s="131"/>
      <c r="V677" s="47"/>
    </row>
    <row r="678" spans="1:22">
      <c r="A678" s="134"/>
      <c r="B678" s="135"/>
      <c r="C678" s="136"/>
      <c r="D678" s="131"/>
      <c r="E678" s="131"/>
      <c r="F678" s="137"/>
      <c r="G678" s="131"/>
      <c r="H678" s="131"/>
      <c r="I678" s="131"/>
      <c r="J678" s="131"/>
      <c r="K678" s="138"/>
      <c r="L678" s="139"/>
      <c r="M678" s="130"/>
      <c r="N678" s="130"/>
      <c r="O678" s="131"/>
      <c r="P678" s="132"/>
      <c r="Q678" s="131"/>
      <c r="R678" s="117"/>
      <c r="S678" s="131"/>
      <c r="T678" s="131"/>
      <c r="U678" s="131"/>
      <c r="V678" s="47"/>
    </row>
    <row r="679" spans="1:22">
      <c r="A679" s="134"/>
      <c r="B679" s="135"/>
      <c r="C679" s="136"/>
      <c r="D679" s="131"/>
      <c r="E679" s="131"/>
      <c r="F679" s="137"/>
      <c r="G679" s="131"/>
      <c r="H679" s="131"/>
      <c r="I679" s="131"/>
      <c r="J679" s="131"/>
      <c r="K679" s="138"/>
      <c r="L679" s="139"/>
      <c r="M679" s="130"/>
      <c r="N679" s="130"/>
      <c r="O679" s="131"/>
      <c r="P679" s="132"/>
      <c r="Q679" s="131"/>
      <c r="R679" s="117"/>
      <c r="S679" s="131"/>
      <c r="T679" s="131"/>
      <c r="U679" s="131"/>
      <c r="V679" s="47"/>
    </row>
    <row r="680" spans="1:22">
      <c r="A680" s="134"/>
      <c r="B680" s="135"/>
      <c r="C680" s="136"/>
      <c r="D680" s="131"/>
      <c r="E680" s="131"/>
      <c r="F680" s="137"/>
      <c r="G680" s="131"/>
      <c r="H680" s="131"/>
      <c r="I680" s="131"/>
      <c r="J680" s="131"/>
      <c r="K680" s="138"/>
      <c r="L680" s="139"/>
      <c r="M680" s="130"/>
      <c r="N680" s="130"/>
      <c r="O680" s="131"/>
      <c r="P680" s="132"/>
      <c r="Q680" s="131"/>
      <c r="R680" s="117"/>
      <c r="S680" s="131"/>
      <c r="T680" s="131"/>
      <c r="U680" s="131"/>
      <c r="V680" s="47"/>
    </row>
    <row r="681" spans="1:22">
      <c r="A681" s="142"/>
      <c r="B681" s="135"/>
      <c r="C681" s="136"/>
      <c r="D681" s="131"/>
      <c r="E681" s="131"/>
      <c r="F681" s="137"/>
      <c r="G681" s="131"/>
      <c r="H681" s="131"/>
      <c r="I681" s="131"/>
      <c r="J681" s="131"/>
      <c r="K681" s="138"/>
      <c r="L681" s="139"/>
      <c r="M681" s="130"/>
      <c r="N681" s="130"/>
      <c r="O681" s="130"/>
      <c r="P681" s="137"/>
      <c r="Q681" s="130"/>
      <c r="R681" s="117"/>
      <c r="S681" s="130"/>
      <c r="T681" s="131"/>
      <c r="U681" s="131"/>
      <c r="V681" s="47"/>
    </row>
    <row r="682" spans="1:22">
      <c r="A682" s="143"/>
      <c r="B682" s="135"/>
      <c r="C682" s="97"/>
      <c r="D682" s="144"/>
      <c r="E682" s="144"/>
      <c r="F682" s="145"/>
      <c r="G682" s="144"/>
      <c r="H682" s="144"/>
      <c r="I682" s="144"/>
      <c r="J682" s="144"/>
      <c r="K682" s="146"/>
      <c r="L682" s="147"/>
      <c r="M682" s="150"/>
      <c r="N682" s="150"/>
      <c r="O682" s="144"/>
      <c r="P682" s="151"/>
      <c r="Q682" s="144"/>
      <c r="R682" s="144"/>
      <c r="S682" s="144"/>
      <c r="T682" s="144"/>
      <c r="U682" s="144"/>
      <c r="V682" s="47"/>
    </row>
    <row r="683" spans="1:22">
      <c r="A683" s="134"/>
      <c r="B683" s="135"/>
      <c r="C683" s="136"/>
      <c r="D683" s="131"/>
      <c r="E683" s="131"/>
      <c r="F683" s="137"/>
      <c r="G683" s="131"/>
      <c r="H683" s="131"/>
      <c r="I683" s="131"/>
      <c r="J683" s="131"/>
      <c r="K683" s="138"/>
      <c r="L683" s="139"/>
      <c r="M683" s="130"/>
      <c r="N683" s="130"/>
      <c r="O683" s="131"/>
      <c r="P683" s="132"/>
      <c r="Q683" s="131"/>
      <c r="R683" s="117"/>
      <c r="S683" s="131"/>
      <c r="T683" s="131"/>
      <c r="U683" s="131"/>
      <c r="V683" s="47"/>
    </row>
    <row r="684" spans="1:22">
      <c r="A684" s="134"/>
      <c r="B684" s="135"/>
      <c r="C684" s="136"/>
      <c r="D684" s="131"/>
      <c r="E684" s="131"/>
      <c r="F684" s="137"/>
      <c r="G684" s="131"/>
      <c r="H684" s="131"/>
      <c r="I684" s="131"/>
      <c r="J684" s="131"/>
      <c r="K684" s="138"/>
      <c r="L684" s="139"/>
      <c r="M684" s="130"/>
      <c r="N684" s="130"/>
      <c r="O684" s="131"/>
      <c r="P684" s="132"/>
      <c r="Q684" s="131"/>
      <c r="R684" s="117"/>
      <c r="S684" s="131"/>
      <c r="T684" s="131"/>
      <c r="U684" s="131"/>
      <c r="V684" s="47"/>
    </row>
    <row r="685" spans="1:22">
      <c r="A685" s="140"/>
      <c r="B685" s="135"/>
      <c r="C685" s="136"/>
      <c r="D685" s="130"/>
      <c r="E685" s="130"/>
      <c r="F685" s="137"/>
      <c r="G685" s="130"/>
      <c r="H685" s="130"/>
      <c r="I685" s="130"/>
      <c r="J685" s="130"/>
      <c r="K685" s="141"/>
      <c r="L685" s="139"/>
      <c r="M685" s="130"/>
      <c r="N685" s="130"/>
      <c r="O685" s="130"/>
      <c r="P685" s="137"/>
      <c r="Q685" s="130"/>
      <c r="R685" s="116"/>
      <c r="S685" s="130"/>
      <c r="T685" s="130"/>
      <c r="U685" s="141"/>
      <c r="V685" s="47"/>
    </row>
    <row r="686" spans="1:22">
      <c r="A686" s="134"/>
      <c r="B686" s="135"/>
      <c r="C686" s="136"/>
      <c r="D686" s="131"/>
      <c r="E686" s="131"/>
      <c r="F686" s="137"/>
      <c r="G686" s="131"/>
      <c r="H686" s="131"/>
      <c r="I686" s="131"/>
      <c r="J686" s="131"/>
      <c r="K686" s="138"/>
      <c r="L686" s="139"/>
      <c r="M686" s="130"/>
      <c r="N686" s="130"/>
      <c r="O686" s="131"/>
      <c r="P686" s="132"/>
      <c r="Q686" s="131"/>
      <c r="R686" s="117"/>
      <c r="S686" s="131"/>
      <c r="T686" s="131"/>
      <c r="U686" s="131"/>
      <c r="V686" s="47"/>
    </row>
    <row r="687" spans="1:22">
      <c r="A687" s="134"/>
      <c r="B687" s="135"/>
      <c r="C687" s="136"/>
      <c r="D687" s="131"/>
      <c r="E687" s="131"/>
      <c r="F687" s="137"/>
      <c r="G687" s="131"/>
      <c r="H687" s="131"/>
      <c r="I687" s="131"/>
      <c r="J687" s="131"/>
      <c r="K687" s="138"/>
      <c r="L687" s="139"/>
      <c r="M687" s="130"/>
      <c r="N687" s="130"/>
      <c r="O687" s="131"/>
      <c r="P687" s="132"/>
      <c r="Q687" s="131"/>
      <c r="R687" s="117"/>
      <c r="S687" s="131"/>
      <c r="T687" s="131"/>
      <c r="U687" s="131"/>
      <c r="V687" s="47"/>
    </row>
    <row r="688" spans="1:22">
      <c r="A688" s="134"/>
      <c r="B688" s="135"/>
      <c r="C688" s="136"/>
      <c r="D688" s="131"/>
      <c r="E688" s="131"/>
      <c r="F688" s="137"/>
      <c r="G688" s="131"/>
      <c r="H688" s="131"/>
      <c r="I688" s="131"/>
      <c r="J688" s="131"/>
      <c r="K688" s="138"/>
      <c r="L688" s="139"/>
      <c r="M688" s="130"/>
      <c r="N688" s="130"/>
      <c r="O688" s="131"/>
      <c r="P688" s="132"/>
      <c r="Q688" s="131"/>
      <c r="R688" s="117"/>
      <c r="S688" s="131"/>
      <c r="T688" s="131"/>
      <c r="U688" s="131"/>
      <c r="V688" s="47"/>
    </row>
    <row r="689" spans="1:22">
      <c r="A689" s="134"/>
      <c r="B689" s="135"/>
      <c r="C689" s="136"/>
      <c r="D689" s="131"/>
      <c r="E689" s="131"/>
      <c r="F689" s="137"/>
      <c r="G689" s="131"/>
      <c r="H689" s="131"/>
      <c r="I689" s="131"/>
      <c r="J689" s="131"/>
      <c r="K689" s="138"/>
      <c r="L689" s="139"/>
      <c r="M689" s="130"/>
      <c r="N689" s="130"/>
      <c r="O689" s="131"/>
      <c r="P689" s="132"/>
      <c r="Q689" s="131"/>
      <c r="R689" s="117"/>
      <c r="S689" s="131"/>
      <c r="T689" s="131"/>
      <c r="U689" s="131"/>
      <c r="V689" s="47"/>
    </row>
    <row r="690" spans="1:22">
      <c r="A690" s="140"/>
      <c r="B690" s="135"/>
      <c r="C690" s="136"/>
      <c r="D690" s="130"/>
      <c r="E690" s="130"/>
      <c r="F690" s="137"/>
      <c r="G690" s="130"/>
      <c r="H690" s="130"/>
      <c r="I690" s="130"/>
      <c r="J690" s="130"/>
      <c r="K690" s="141"/>
      <c r="L690" s="139"/>
      <c r="M690" s="130"/>
      <c r="N690" s="130"/>
      <c r="O690" s="130"/>
      <c r="P690" s="137"/>
      <c r="Q690" s="130"/>
      <c r="R690" s="116"/>
      <c r="S690" s="130"/>
      <c r="T690" s="130"/>
      <c r="U690" s="130"/>
      <c r="V690" s="47"/>
    </row>
    <row r="691" spans="1:22">
      <c r="A691" s="134"/>
      <c r="B691" s="135"/>
      <c r="C691" s="136"/>
      <c r="D691" s="131"/>
      <c r="E691" s="131"/>
      <c r="F691" s="137"/>
      <c r="G691" s="131"/>
      <c r="H691" s="131"/>
      <c r="I691" s="131"/>
      <c r="J691" s="131"/>
      <c r="K691" s="138"/>
      <c r="L691" s="139"/>
      <c r="M691" s="130"/>
      <c r="N691" s="130"/>
      <c r="O691" s="131"/>
      <c r="P691" s="132"/>
      <c r="Q691" s="131"/>
      <c r="R691" s="117"/>
      <c r="S691" s="131"/>
      <c r="T691" s="131"/>
      <c r="U691" s="131"/>
      <c r="V691" s="47"/>
    </row>
    <row r="692" spans="1:22">
      <c r="A692" s="134"/>
      <c r="B692" s="135"/>
      <c r="C692" s="136"/>
      <c r="D692" s="131"/>
      <c r="E692" s="131"/>
      <c r="F692" s="137"/>
      <c r="G692" s="131"/>
      <c r="H692" s="131"/>
      <c r="I692" s="131"/>
      <c r="J692" s="131"/>
      <c r="K692" s="138"/>
      <c r="L692" s="139"/>
      <c r="M692" s="130"/>
      <c r="N692" s="130"/>
      <c r="O692" s="131"/>
      <c r="P692" s="132"/>
      <c r="Q692" s="131"/>
      <c r="R692" s="117"/>
      <c r="S692" s="131"/>
      <c r="T692" s="131"/>
      <c r="U692" s="131"/>
      <c r="V692" s="47"/>
    </row>
    <row r="693" spans="1:22">
      <c r="A693" s="134"/>
      <c r="B693" s="135"/>
      <c r="C693" s="136"/>
      <c r="D693" s="131"/>
      <c r="E693" s="131"/>
      <c r="F693" s="137"/>
      <c r="G693" s="131"/>
      <c r="H693" s="131"/>
      <c r="I693" s="131"/>
      <c r="J693" s="131"/>
      <c r="K693" s="138"/>
      <c r="L693" s="139"/>
      <c r="M693" s="130"/>
      <c r="N693" s="130"/>
      <c r="O693" s="131"/>
      <c r="P693" s="132"/>
      <c r="Q693" s="131"/>
      <c r="R693" s="117"/>
      <c r="S693" s="131"/>
      <c r="T693" s="131"/>
      <c r="U693" s="131"/>
      <c r="V693" s="47"/>
    </row>
    <row r="694" spans="1:22">
      <c r="A694" s="134"/>
      <c r="B694" s="135"/>
      <c r="C694" s="136"/>
      <c r="D694" s="131"/>
      <c r="E694" s="131"/>
      <c r="F694" s="137"/>
      <c r="G694" s="131"/>
      <c r="H694" s="131"/>
      <c r="I694" s="131"/>
      <c r="J694" s="131"/>
      <c r="K694" s="138"/>
      <c r="L694" s="139"/>
      <c r="M694" s="130"/>
      <c r="N694" s="130"/>
      <c r="O694" s="131"/>
      <c r="P694" s="132"/>
      <c r="Q694" s="131"/>
      <c r="R694" s="117"/>
      <c r="S694" s="131"/>
      <c r="T694" s="131"/>
      <c r="U694" s="131"/>
      <c r="V694" s="47"/>
    </row>
    <row r="695" spans="1:22">
      <c r="A695" s="134"/>
      <c r="B695" s="135"/>
      <c r="C695" s="136"/>
      <c r="D695" s="131"/>
      <c r="E695" s="131"/>
      <c r="F695" s="137"/>
      <c r="G695" s="131"/>
      <c r="H695" s="131"/>
      <c r="I695" s="131"/>
      <c r="J695" s="131"/>
      <c r="K695" s="138"/>
      <c r="L695" s="139"/>
      <c r="M695" s="130"/>
      <c r="N695" s="130"/>
      <c r="O695" s="131"/>
      <c r="P695" s="132"/>
      <c r="Q695" s="131"/>
      <c r="R695" s="117"/>
      <c r="S695" s="131"/>
      <c r="T695" s="131"/>
      <c r="U695" s="131"/>
      <c r="V695" s="47"/>
    </row>
    <row r="696" spans="1:22">
      <c r="A696" s="134"/>
      <c r="B696" s="135"/>
      <c r="C696" s="136"/>
      <c r="D696" s="131"/>
      <c r="E696" s="131"/>
      <c r="F696" s="137"/>
      <c r="G696" s="131"/>
      <c r="H696" s="131"/>
      <c r="I696" s="131"/>
      <c r="J696" s="131"/>
      <c r="K696" s="138"/>
      <c r="L696" s="139"/>
      <c r="M696" s="130"/>
      <c r="N696" s="130"/>
      <c r="O696" s="131"/>
      <c r="P696" s="132"/>
      <c r="Q696" s="131"/>
      <c r="R696" s="117"/>
      <c r="S696" s="131"/>
      <c r="T696" s="131"/>
      <c r="U696" s="131"/>
      <c r="V696" s="47"/>
    </row>
    <row r="697" spans="1:22">
      <c r="A697" s="134"/>
      <c r="B697" s="135"/>
      <c r="C697" s="136"/>
      <c r="D697" s="131"/>
      <c r="E697" s="131"/>
      <c r="F697" s="137"/>
      <c r="G697" s="131"/>
      <c r="H697" s="131"/>
      <c r="I697" s="131"/>
      <c r="J697" s="131"/>
      <c r="K697" s="138"/>
      <c r="L697" s="139"/>
      <c r="M697" s="130"/>
      <c r="N697" s="130"/>
      <c r="O697" s="131"/>
      <c r="P697" s="132"/>
      <c r="Q697" s="131"/>
      <c r="R697" s="117"/>
      <c r="S697" s="131"/>
      <c r="T697" s="131"/>
      <c r="U697" s="131"/>
      <c r="V697" s="47"/>
    </row>
    <row r="698" spans="1:22">
      <c r="A698" s="134"/>
      <c r="B698" s="135"/>
      <c r="C698" s="136"/>
      <c r="D698" s="131"/>
      <c r="E698" s="131"/>
      <c r="F698" s="137"/>
      <c r="G698" s="131"/>
      <c r="H698" s="131"/>
      <c r="I698" s="131"/>
      <c r="J698" s="131"/>
      <c r="K698" s="138"/>
      <c r="L698" s="139"/>
      <c r="M698" s="130"/>
      <c r="N698" s="130"/>
      <c r="O698" s="131"/>
      <c r="P698" s="132"/>
      <c r="Q698" s="131"/>
      <c r="R698" s="117"/>
      <c r="S698" s="131"/>
      <c r="T698" s="131"/>
      <c r="U698" s="131"/>
      <c r="V698" s="47"/>
    </row>
    <row r="699" spans="1:22">
      <c r="A699" s="134"/>
      <c r="B699" s="135"/>
      <c r="C699" s="136"/>
      <c r="D699" s="131"/>
      <c r="E699" s="131"/>
      <c r="F699" s="137"/>
      <c r="G699" s="131"/>
      <c r="H699" s="131"/>
      <c r="I699" s="131"/>
      <c r="J699" s="131"/>
      <c r="K699" s="138"/>
      <c r="L699" s="139"/>
      <c r="M699" s="130"/>
      <c r="N699" s="130"/>
      <c r="O699" s="131"/>
      <c r="P699" s="132"/>
      <c r="Q699" s="131"/>
      <c r="R699" s="117"/>
      <c r="S699" s="131"/>
      <c r="T699" s="131"/>
      <c r="U699" s="131"/>
      <c r="V699" s="47"/>
    </row>
    <row r="700" spans="1:22">
      <c r="A700" s="134"/>
      <c r="B700" s="135"/>
      <c r="C700" s="136"/>
      <c r="D700" s="131"/>
      <c r="E700" s="131"/>
      <c r="F700" s="137"/>
      <c r="G700" s="131"/>
      <c r="H700" s="131"/>
      <c r="I700" s="131"/>
      <c r="J700" s="131"/>
      <c r="K700" s="138"/>
      <c r="L700" s="139"/>
      <c r="M700" s="130"/>
      <c r="N700" s="130"/>
      <c r="O700" s="131"/>
      <c r="P700" s="132"/>
      <c r="Q700" s="131"/>
      <c r="R700" s="117"/>
      <c r="S700" s="131"/>
      <c r="T700" s="131"/>
      <c r="U700" s="131"/>
      <c r="V700" s="47"/>
    </row>
    <row r="701" spans="1:22">
      <c r="A701" s="134"/>
      <c r="B701" s="135"/>
      <c r="C701" s="136"/>
      <c r="D701" s="131"/>
      <c r="E701" s="131"/>
      <c r="F701" s="137"/>
      <c r="G701" s="131"/>
      <c r="H701" s="131"/>
      <c r="I701" s="131"/>
      <c r="J701" s="131"/>
      <c r="K701" s="138"/>
      <c r="L701" s="139"/>
      <c r="M701" s="130"/>
      <c r="N701" s="130"/>
      <c r="O701" s="131"/>
      <c r="P701" s="132"/>
      <c r="Q701" s="131"/>
      <c r="R701" s="117"/>
      <c r="S701" s="131"/>
      <c r="T701" s="131"/>
      <c r="U701" s="131"/>
      <c r="V701" s="47"/>
    </row>
    <row r="702" spans="1:22">
      <c r="A702" s="134"/>
      <c r="B702" s="135"/>
      <c r="C702" s="136"/>
      <c r="D702" s="131"/>
      <c r="E702" s="131"/>
      <c r="F702" s="137"/>
      <c r="G702" s="131"/>
      <c r="H702" s="131"/>
      <c r="I702" s="131"/>
      <c r="J702" s="131"/>
      <c r="K702" s="138"/>
      <c r="L702" s="139"/>
      <c r="M702" s="130"/>
      <c r="N702" s="130"/>
      <c r="O702" s="131"/>
      <c r="P702" s="132"/>
      <c r="Q702" s="131"/>
      <c r="R702" s="117"/>
      <c r="S702" s="131"/>
      <c r="T702" s="131"/>
      <c r="U702" s="131"/>
      <c r="V702" s="47"/>
    </row>
    <row r="703" spans="1:22">
      <c r="A703" s="140"/>
      <c r="B703" s="135"/>
      <c r="C703" s="136"/>
      <c r="D703" s="130"/>
      <c r="E703" s="130"/>
      <c r="F703" s="137"/>
      <c r="G703" s="130"/>
      <c r="H703" s="130"/>
      <c r="I703" s="130"/>
      <c r="J703" s="131"/>
      <c r="K703" s="141"/>
      <c r="L703" s="139"/>
      <c r="M703" s="130"/>
      <c r="N703" s="130"/>
      <c r="O703" s="130"/>
      <c r="P703" s="137"/>
      <c r="Q703" s="130"/>
      <c r="R703" s="116"/>
      <c r="S703" s="130"/>
      <c r="T703" s="130"/>
      <c r="U703" s="130"/>
      <c r="V703" s="47"/>
    </row>
    <row r="704" spans="1:22">
      <c r="A704" s="134"/>
      <c r="B704" s="135"/>
      <c r="C704" s="136"/>
      <c r="D704" s="131"/>
      <c r="E704" s="131"/>
      <c r="F704" s="137"/>
      <c r="G704" s="131"/>
      <c r="H704" s="131"/>
      <c r="I704" s="131"/>
      <c r="J704" s="131"/>
      <c r="K704" s="138"/>
      <c r="L704" s="139"/>
      <c r="M704" s="130"/>
      <c r="N704" s="130"/>
      <c r="O704" s="131"/>
      <c r="P704" s="132"/>
      <c r="Q704" s="131"/>
      <c r="R704" s="117"/>
      <c r="S704" s="131"/>
      <c r="T704" s="131"/>
      <c r="U704" s="131"/>
      <c r="V704" s="47"/>
    </row>
    <row r="705" spans="1:22">
      <c r="A705" s="134"/>
      <c r="B705" s="135"/>
      <c r="C705" s="136"/>
      <c r="D705" s="131"/>
      <c r="E705" s="131"/>
      <c r="F705" s="137"/>
      <c r="G705" s="131"/>
      <c r="H705" s="131"/>
      <c r="I705" s="130"/>
      <c r="J705" s="131"/>
      <c r="K705" s="138"/>
      <c r="L705" s="139"/>
      <c r="M705" s="130"/>
      <c r="N705" s="130"/>
      <c r="O705" s="130"/>
      <c r="P705" s="137"/>
      <c r="Q705" s="130"/>
      <c r="R705" s="117"/>
      <c r="S705" s="130"/>
      <c r="T705" s="131"/>
      <c r="U705" s="131"/>
      <c r="V705" s="47"/>
    </row>
    <row r="706" spans="1:22">
      <c r="A706" s="134"/>
      <c r="B706" s="135"/>
      <c r="C706" s="136"/>
      <c r="D706" s="131"/>
      <c r="E706" s="131"/>
      <c r="F706" s="137"/>
      <c r="G706" s="131"/>
      <c r="H706" s="131"/>
      <c r="I706" s="131"/>
      <c r="J706" s="131"/>
      <c r="K706" s="138"/>
      <c r="L706" s="139"/>
      <c r="M706" s="130"/>
      <c r="N706" s="130"/>
      <c r="O706" s="131"/>
      <c r="P706" s="132"/>
      <c r="Q706" s="131"/>
      <c r="R706" s="117"/>
      <c r="S706" s="131"/>
      <c r="T706" s="131"/>
      <c r="U706" s="131"/>
      <c r="V706" s="47"/>
    </row>
    <row r="707" spans="1:22">
      <c r="A707" s="134"/>
      <c r="B707" s="135"/>
      <c r="C707" s="136"/>
      <c r="D707" s="131"/>
      <c r="E707" s="131"/>
      <c r="F707" s="137"/>
      <c r="G707" s="131"/>
      <c r="H707" s="131"/>
      <c r="I707" s="131"/>
      <c r="J707" s="131"/>
      <c r="K707" s="138"/>
      <c r="L707" s="139"/>
      <c r="M707" s="130"/>
      <c r="N707" s="130"/>
      <c r="O707" s="131"/>
      <c r="P707" s="132"/>
      <c r="Q707" s="131"/>
      <c r="R707" s="117"/>
      <c r="S707" s="131"/>
      <c r="T707" s="131"/>
      <c r="U707" s="131"/>
      <c r="V707" s="47"/>
    </row>
    <row r="708" spans="1:22">
      <c r="A708" s="134"/>
      <c r="B708" s="135"/>
      <c r="C708" s="136"/>
      <c r="D708" s="131"/>
      <c r="E708" s="131"/>
      <c r="F708" s="137"/>
      <c r="G708" s="131"/>
      <c r="H708" s="131"/>
      <c r="I708" s="131"/>
      <c r="J708" s="131"/>
      <c r="K708" s="138"/>
      <c r="L708" s="139"/>
      <c r="M708" s="130"/>
      <c r="N708" s="130"/>
      <c r="O708" s="131"/>
      <c r="P708" s="132"/>
      <c r="Q708" s="131"/>
      <c r="R708" s="117"/>
      <c r="S708" s="131"/>
      <c r="T708" s="131"/>
      <c r="U708" s="131"/>
      <c r="V708" s="47"/>
    </row>
    <row r="709" spans="1:22">
      <c r="A709" s="142"/>
      <c r="B709" s="135"/>
      <c r="C709" s="136"/>
      <c r="D709" s="131"/>
      <c r="E709" s="131"/>
      <c r="F709" s="137"/>
      <c r="G709" s="131"/>
      <c r="H709" s="131"/>
      <c r="I709" s="131"/>
      <c r="J709" s="131"/>
      <c r="K709" s="138"/>
      <c r="L709" s="139"/>
      <c r="M709" s="130"/>
      <c r="N709" s="130"/>
      <c r="O709" s="130"/>
      <c r="P709" s="137"/>
      <c r="Q709" s="130"/>
      <c r="R709" s="117"/>
      <c r="S709" s="130"/>
      <c r="T709" s="131"/>
      <c r="U709" s="131"/>
      <c r="V709" s="47"/>
    </row>
    <row r="710" spans="1:22">
      <c r="A710" s="143"/>
      <c r="B710" s="135"/>
      <c r="C710" s="97"/>
      <c r="D710" s="144"/>
      <c r="E710" s="144"/>
      <c r="F710" s="145"/>
      <c r="G710" s="144"/>
      <c r="H710" s="144"/>
      <c r="I710" s="144"/>
      <c r="J710" s="144"/>
      <c r="K710" s="146"/>
      <c r="L710" s="147"/>
      <c r="M710" s="150"/>
      <c r="N710" s="150"/>
      <c r="O710" s="144"/>
      <c r="P710" s="151"/>
      <c r="Q710" s="144"/>
      <c r="R710" s="144"/>
      <c r="S710" s="144"/>
      <c r="T710" s="144"/>
      <c r="U710" s="144"/>
      <c r="V710" s="47"/>
    </row>
    <row r="711" spans="1:22">
      <c r="A711" s="134"/>
      <c r="B711" s="135"/>
      <c r="C711" s="136"/>
      <c r="D711" s="131"/>
      <c r="E711" s="131"/>
      <c r="F711" s="137"/>
      <c r="G711" s="131"/>
      <c r="H711" s="131"/>
      <c r="I711" s="131"/>
      <c r="J711" s="131"/>
      <c r="K711" s="138"/>
      <c r="L711" s="139"/>
      <c r="M711" s="130"/>
      <c r="N711" s="130"/>
      <c r="O711" s="131"/>
      <c r="P711" s="132"/>
      <c r="Q711" s="131"/>
      <c r="R711" s="117"/>
      <c r="S711" s="131"/>
      <c r="T711" s="131"/>
      <c r="U711" s="131"/>
      <c r="V711" s="47"/>
    </row>
    <row r="712" spans="1:22">
      <c r="A712" s="134"/>
      <c r="B712" s="135"/>
      <c r="C712" s="136"/>
      <c r="D712" s="131"/>
      <c r="E712" s="131"/>
      <c r="F712" s="137"/>
      <c r="G712" s="131"/>
      <c r="H712" s="131"/>
      <c r="I712" s="131"/>
      <c r="J712" s="131"/>
      <c r="K712" s="138"/>
      <c r="L712" s="139"/>
      <c r="M712" s="130"/>
      <c r="N712" s="130"/>
      <c r="O712" s="131"/>
      <c r="P712" s="132"/>
      <c r="Q712" s="131"/>
      <c r="R712" s="117"/>
      <c r="S712" s="131"/>
      <c r="T712" s="131"/>
      <c r="U712" s="131"/>
      <c r="V712" s="47"/>
    </row>
    <row r="713" spans="1:22">
      <c r="A713" s="140"/>
      <c r="B713" s="135"/>
      <c r="C713" s="136"/>
      <c r="D713" s="130"/>
      <c r="E713" s="130"/>
      <c r="F713" s="137"/>
      <c r="G713" s="130"/>
      <c r="H713" s="130"/>
      <c r="I713" s="130"/>
      <c r="J713" s="130"/>
      <c r="K713" s="141"/>
      <c r="L713" s="139"/>
      <c r="M713" s="130"/>
      <c r="N713" s="130"/>
      <c r="O713" s="130"/>
      <c r="P713" s="137"/>
      <c r="Q713" s="130"/>
      <c r="R713" s="116"/>
      <c r="S713" s="130"/>
      <c r="T713" s="130"/>
      <c r="U713" s="141"/>
      <c r="V713" s="47"/>
    </row>
    <row r="714" spans="1:22">
      <c r="A714" s="134"/>
      <c r="B714" s="135"/>
      <c r="C714" s="136"/>
      <c r="D714" s="131"/>
      <c r="E714" s="131"/>
      <c r="F714" s="137"/>
      <c r="G714" s="131"/>
      <c r="H714" s="131"/>
      <c r="I714" s="131"/>
      <c r="J714" s="131"/>
      <c r="K714" s="138"/>
      <c r="L714" s="139"/>
      <c r="M714" s="130"/>
      <c r="N714" s="130"/>
      <c r="O714" s="131"/>
      <c r="P714" s="132"/>
      <c r="Q714" s="131"/>
      <c r="R714" s="117"/>
      <c r="S714" s="131"/>
      <c r="T714" s="131"/>
      <c r="U714" s="131"/>
      <c r="V714" s="47"/>
    </row>
    <row r="715" spans="1:22">
      <c r="A715" s="134"/>
      <c r="B715" s="135"/>
      <c r="C715" s="136"/>
      <c r="D715" s="131"/>
      <c r="E715" s="131"/>
      <c r="F715" s="137"/>
      <c r="G715" s="131"/>
      <c r="H715" s="131"/>
      <c r="I715" s="131"/>
      <c r="J715" s="131"/>
      <c r="K715" s="138"/>
      <c r="L715" s="139"/>
      <c r="M715" s="130"/>
      <c r="N715" s="130"/>
      <c r="O715" s="131"/>
      <c r="P715" s="132"/>
      <c r="Q715" s="131"/>
      <c r="R715" s="117"/>
      <c r="S715" s="131"/>
      <c r="T715" s="131"/>
      <c r="U715" s="131"/>
      <c r="V715" s="47"/>
    </row>
    <row r="716" spans="1:22">
      <c r="A716" s="134"/>
      <c r="B716" s="135"/>
      <c r="C716" s="136"/>
      <c r="D716" s="131"/>
      <c r="E716" s="131"/>
      <c r="F716" s="137"/>
      <c r="G716" s="131"/>
      <c r="H716" s="131"/>
      <c r="I716" s="131"/>
      <c r="J716" s="131"/>
      <c r="K716" s="138"/>
      <c r="L716" s="139"/>
      <c r="M716" s="130"/>
      <c r="N716" s="130"/>
      <c r="O716" s="131"/>
      <c r="P716" s="132"/>
      <c r="Q716" s="131"/>
      <c r="R716" s="117"/>
      <c r="S716" s="131"/>
      <c r="T716" s="131"/>
      <c r="U716" s="131"/>
      <c r="V716" s="47"/>
    </row>
    <row r="717" spans="1:22">
      <c r="A717" s="134"/>
      <c r="B717" s="135"/>
      <c r="C717" s="136"/>
      <c r="D717" s="131"/>
      <c r="E717" s="131"/>
      <c r="F717" s="137"/>
      <c r="G717" s="131"/>
      <c r="H717" s="131"/>
      <c r="I717" s="131"/>
      <c r="J717" s="131"/>
      <c r="K717" s="138"/>
      <c r="L717" s="139"/>
      <c r="M717" s="130"/>
      <c r="N717" s="130"/>
      <c r="O717" s="131"/>
      <c r="P717" s="132"/>
      <c r="Q717" s="131"/>
      <c r="R717" s="117"/>
      <c r="S717" s="131"/>
      <c r="T717" s="131"/>
      <c r="U717" s="131"/>
      <c r="V717" s="47"/>
    </row>
    <row r="718" spans="1:22">
      <c r="A718" s="140"/>
      <c r="B718" s="135"/>
      <c r="C718" s="136"/>
      <c r="D718" s="130"/>
      <c r="E718" s="130"/>
      <c r="F718" s="137"/>
      <c r="G718" s="130"/>
      <c r="H718" s="130"/>
      <c r="I718" s="130"/>
      <c r="J718" s="130"/>
      <c r="K718" s="141"/>
      <c r="L718" s="139"/>
      <c r="M718" s="130"/>
      <c r="N718" s="130"/>
      <c r="O718" s="130"/>
      <c r="P718" s="137"/>
      <c r="Q718" s="130"/>
      <c r="R718" s="116"/>
      <c r="S718" s="130"/>
      <c r="T718" s="130"/>
      <c r="U718" s="130"/>
      <c r="V718" s="47"/>
    </row>
    <row r="719" spans="1:22">
      <c r="A719" s="134"/>
      <c r="B719" s="135"/>
      <c r="C719" s="136"/>
      <c r="D719" s="131"/>
      <c r="E719" s="131"/>
      <c r="F719" s="137"/>
      <c r="G719" s="131"/>
      <c r="H719" s="131"/>
      <c r="I719" s="131"/>
      <c r="J719" s="131"/>
      <c r="K719" s="138"/>
      <c r="L719" s="139"/>
      <c r="M719" s="130"/>
      <c r="N719" s="130"/>
      <c r="O719" s="131"/>
      <c r="P719" s="132"/>
      <c r="Q719" s="131"/>
      <c r="R719" s="117"/>
      <c r="S719" s="131"/>
      <c r="T719" s="131"/>
      <c r="U719" s="131"/>
      <c r="V719" s="47"/>
    </row>
    <row r="720" spans="1:22">
      <c r="A720" s="134"/>
      <c r="B720" s="135"/>
      <c r="C720" s="136"/>
      <c r="D720" s="131"/>
      <c r="E720" s="131"/>
      <c r="F720" s="137"/>
      <c r="G720" s="131"/>
      <c r="H720" s="131"/>
      <c r="I720" s="131"/>
      <c r="J720" s="131"/>
      <c r="K720" s="138"/>
      <c r="L720" s="139"/>
      <c r="M720" s="130"/>
      <c r="N720" s="130"/>
      <c r="O720" s="131"/>
      <c r="P720" s="132"/>
      <c r="Q720" s="131"/>
      <c r="R720" s="117"/>
      <c r="S720" s="131"/>
      <c r="T720" s="131"/>
      <c r="U720" s="131"/>
      <c r="V720" s="47"/>
    </row>
    <row r="721" spans="1:22">
      <c r="A721" s="134"/>
      <c r="B721" s="135"/>
      <c r="C721" s="136"/>
      <c r="D721" s="131"/>
      <c r="E721" s="131"/>
      <c r="F721" s="137"/>
      <c r="G721" s="131"/>
      <c r="H721" s="131"/>
      <c r="I721" s="131"/>
      <c r="J721" s="131"/>
      <c r="K721" s="138"/>
      <c r="L721" s="139"/>
      <c r="M721" s="130"/>
      <c r="N721" s="130"/>
      <c r="O721" s="131"/>
      <c r="P721" s="132"/>
      <c r="Q721" s="131"/>
      <c r="R721" s="117"/>
      <c r="S721" s="131"/>
      <c r="T721" s="131"/>
      <c r="U721" s="131"/>
      <c r="V721" s="47"/>
    </row>
    <row r="722" spans="1:22">
      <c r="A722" s="134"/>
      <c r="B722" s="135"/>
      <c r="C722" s="136"/>
      <c r="D722" s="131"/>
      <c r="E722" s="131"/>
      <c r="F722" s="137"/>
      <c r="G722" s="131"/>
      <c r="H722" s="131"/>
      <c r="I722" s="131"/>
      <c r="J722" s="131"/>
      <c r="K722" s="138"/>
      <c r="L722" s="139"/>
      <c r="M722" s="130"/>
      <c r="N722" s="130"/>
      <c r="O722" s="131"/>
      <c r="P722" s="132"/>
      <c r="Q722" s="131"/>
      <c r="R722" s="117"/>
      <c r="S722" s="131"/>
      <c r="T722" s="131"/>
      <c r="U722" s="131"/>
      <c r="V722" s="47"/>
    </row>
  </sheetData>
  <mergeCells count="26"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42" max="16383" man="1"/>
    <brk id="149" max="20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682"/>
  <sheetViews>
    <sheetView topLeftCell="A586" workbookViewId="0">
      <selection activeCell="C588" sqref="C588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28" customWidth="1"/>
    <col min="6" max="6" width="14" customWidth="1"/>
    <col min="7" max="7" width="18.85546875" customWidth="1"/>
    <col min="8" max="8" width="10.7109375" customWidth="1"/>
    <col min="9" max="9" width="29.85546875" customWidth="1"/>
    <col min="10" max="10" width="31.42578125" customWidth="1"/>
    <col min="11" max="11" width="20.140625" customWidth="1"/>
    <col min="12" max="12" width="16.85546875" customWidth="1"/>
    <col min="13" max="13" width="20.28515625" customWidth="1"/>
    <col min="14" max="14" width="18.7109375" customWidth="1"/>
    <col min="15" max="15" width="16.28515625" customWidth="1"/>
  </cols>
  <sheetData>
    <row r="2" spans="1:21" ht="16.5" thickBot="1">
      <c r="C2" s="175" t="s">
        <v>2571</v>
      </c>
      <c r="D2" s="175"/>
      <c r="J2" s="184"/>
    </row>
    <row r="3" spans="1:21" ht="16.5" thickBot="1">
      <c r="A3" s="558" t="s">
        <v>1307</v>
      </c>
      <c r="B3" s="183" t="s">
        <v>1308</v>
      </c>
      <c r="C3" s="558" t="s">
        <v>1309</v>
      </c>
      <c r="D3" s="185" t="s">
        <v>1310</v>
      </c>
      <c r="E3" s="185" t="s">
        <v>1311</v>
      </c>
      <c r="F3" s="544" t="s">
        <v>1097</v>
      </c>
      <c r="G3" s="545"/>
      <c r="H3" s="546"/>
      <c r="I3" s="186" t="s">
        <v>1312</v>
      </c>
      <c r="J3" s="560" t="s">
        <v>2444</v>
      </c>
    </row>
    <row r="4" spans="1:21" ht="29.25" thickBot="1">
      <c r="A4" s="543"/>
      <c r="B4" s="176" t="s">
        <v>1313</v>
      </c>
      <c r="C4" s="559"/>
      <c r="D4" s="187" t="s">
        <v>1314</v>
      </c>
      <c r="E4" s="188" t="s">
        <v>1315</v>
      </c>
      <c r="F4" s="176" t="s">
        <v>1101</v>
      </c>
      <c r="G4" s="180" t="s">
        <v>1098</v>
      </c>
      <c r="H4" s="180" t="s">
        <v>1099</v>
      </c>
      <c r="I4" s="176" t="s">
        <v>1316</v>
      </c>
      <c r="J4" s="543"/>
      <c r="K4" s="365"/>
    </row>
    <row r="5" spans="1:21" ht="16.5" thickBot="1">
      <c r="A5" s="177">
        <v>1</v>
      </c>
      <c r="B5" s="177">
        <v>2</v>
      </c>
      <c r="C5" s="177">
        <v>3</v>
      </c>
      <c r="D5" s="177">
        <v>4</v>
      </c>
      <c r="E5" s="177">
        <v>6</v>
      </c>
      <c r="F5" s="177">
        <v>7</v>
      </c>
      <c r="G5" s="177">
        <v>8</v>
      </c>
      <c r="H5" s="336">
        <v>9</v>
      </c>
      <c r="I5" s="177">
        <v>10</v>
      </c>
      <c r="J5" s="189">
        <v>11</v>
      </c>
    </row>
    <row r="6" spans="1:21" ht="15.75">
      <c r="A6" s="78">
        <v>1</v>
      </c>
      <c r="B6" s="78" t="s">
        <v>1317</v>
      </c>
      <c r="C6" s="190" t="s">
        <v>1318</v>
      </c>
      <c r="D6" s="78">
        <v>10</v>
      </c>
      <c r="E6" s="190" t="s">
        <v>1319</v>
      </c>
      <c r="F6" s="78">
        <v>175</v>
      </c>
      <c r="G6" s="122">
        <v>25</v>
      </c>
      <c r="H6" s="78">
        <v>50</v>
      </c>
      <c r="I6" s="295">
        <f t="shared" ref="I6:I20" si="0">1.73*D6*G6</f>
        <v>432.5</v>
      </c>
      <c r="J6" s="318" t="s">
        <v>1320</v>
      </c>
      <c r="K6" s="371"/>
      <c r="N6" s="203"/>
      <c r="O6" s="300"/>
      <c r="P6" s="203"/>
      <c r="Q6" s="301"/>
      <c r="R6" s="302"/>
      <c r="S6" s="203"/>
      <c r="T6" s="203"/>
      <c r="U6" s="303"/>
    </row>
    <row r="7" spans="1:21" ht="15.75">
      <c r="A7" s="78">
        <v>2</v>
      </c>
      <c r="B7" s="78" t="s">
        <v>1317</v>
      </c>
      <c r="C7" s="190" t="s">
        <v>1321</v>
      </c>
      <c r="D7" s="78">
        <v>10</v>
      </c>
      <c r="E7" s="190" t="s">
        <v>1319</v>
      </c>
      <c r="F7" s="78">
        <v>175</v>
      </c>
      <c r="G7" s="122">
        <v>25</v>
      </c>
      <c r="H7" s="78">
        <v>50</v>
      </c>
      <c r="I7" s="333">
        <f t="shared" si="0"/>
        <v>432.5</v>
      </c>
      <c r="J7" s="317" t="s">
        <v>1320</v>
      </c>
      <c r="K7" s="184"/>
      <c r="N7" s="203"/>
      <c r="O7" s="300"/>
      <c r="P7" s="203"/>
      <c r="Q7" s="301"/>
      <c r="R7" s="302"/>
      <c r="S7" s="203"/>
      <c r="T7" s="203"/>
      <c r="U7" s="303"/>
    </row>
    <row r="8" spans="1:21" ht="15.75">
      <c r="A8" s="78">
        <v>3</v>
      </c>
      <c r="B8" s="78" t="s">
        <v>1317</v>
      </c>
      <c r="C8" s="190" t="s">
        <v>1322</v>
      </c>
      <c r="D8" s="78">
        <v>10</v>
      </c>
      <c r="E8" s="190" t="s">
        <v>1319</v>
      </c>
      <c r="F8" s="78">
        <v>175</v>
      </c>
      <c r="G8" s="122">
        <v>25</v>
      </c>
      <c r="H8" s="78">
        <v>50</v>
      </c>
      <c r="I8" s="333">
        <f t="shared" si="0"/>
        <v>432.5</v>
      </c>
      <c r="J8" s="318" t="s">
        <v>1320</v>
      </c>
      <c r="K8" s="184"/>
      <c r="N8" s="203"/>
      <c r="O8" s="300"/>
      <c r="P8" s="203"/>
      <c r="Q8" s="301"/>
      <c r="R8" s="302"/>
      <c r="S8" s="203"/>
      <c r="T8" s="203"/>
      <c r="U8" s="303"/>
    </row>
    <row r="9" spans="1:21" ht="15.75">
      <c r="A9" s="78">
        <v>4</v>
      </c>
      <c r="B9" s="78" t="s">
        <v>1317</v>
      </c>
      <c r="C9" s="190" t="s">
        <v>1323</v>
      </c>
      <c r="D9" s="78">
        <v>10</v>
      </c>
      <c r="E9" s="190" t="s">
        <v>1319</v>
      </c>
      <c r="F9" s="78">
        <v>175</v>
      </c>
      <c r="G9" s="122">
        <v>25</v>
      </c>
      <c r="H9" s="78">
        <v>50</v>
      </c>
      <c r="I9" s="333">
        <f t="shared" si="0"/>
        <v>432.5</v>
      </c>
      <c r="J9" s="317" t="s">
        <v>1320</v>
      </c>
      <c r="K9" s="184"/>
      <c r="N9" s="203"/>
      <c r="O9" s="300"/>
      <c r="P9" s="203"/>
      <c r="Q9" s="301"/>
      <c r="R9" s="302"/>
      <c r="S9" s="203"/>
      <c r="T9" s="203"/>
      <c r="U9" s="303"/>
    </row>
    <row r="10" spans="1:21" ht="15.75">
      <c r="A10" s="78">
        <v>5</v>
      </c>
      <c r="B10" s="78" t="s">
        <v>1317</v>
      </c>
      <c r="C10" s="190" t="s">
        <v>1324</v>
      </c>
      <c r="D10" s="78">
        <v>10</v>
      </c>
      <c r="E10" s="190" t="s">
        <v>1319</v>
      </c>
      <c r="F10" s="78">
        <v>175</v>
      </c>
      <c r="G10" s="122">
        <v>25</v>
      </c>
      <c r="H10" s="78">
        <v>50</v>
      </c>
      <c r="I10" s="333">
        <f t="shared" si="0"/>
        <v>432.5</v>
      </c>
      <c r="J10" s="317" t="s">
        <v>1320</v>
      </c>
      <c r="K10" s="184"/>
      <c r="N10" s="203"/>
      <c r="O10" s="300"/>
      <c r="P10" s="203"/>
      <c r="Q10" s="301"/>
      <c r="R10" s="302"/>
      <c r="S10" s="203"/>
      <c r="T10" s="203"/>
      <c r="U10" s="303"/>
    </row>
    <row r="11" spans="1:21" ht="15.75">
      <c r="A11" s="78">
        <v>6</v>
      </c>
      <c r="B11" s="78" t="s">
        <v>1317</v>
      </c>
      <c r="C11" s="190" t="s">
        <v>1325</v>
      </c>
      <c r="D11" s="78">
        <v>10</v>
      </c>
      <c r="E11" s="190" t="s">
        <v>1319</v>
      </c>
      <c r="F11" s="78">
        <v>175</v>
      </c>
      <c r="G11" s="122">
        <v>50</v>
      </c>
      <c r="H11" s="78">
        <v>50</v>
      </c>
      <c r="I11" s="333">
        <f t="shared" si="0"/>
        <v>865</v>
      </c>
      <c r="J11" s="317" t="s">
        <v>1320</v>
      </c>
      <c r="K11" s="184"/>
      <c r="N11" s="203"/>
      <c r="O11" s="300"/>
      <c r="P11" s="203"/>
      <c r="Q11" s="301"/>
      <c r="R11" s="302"/>
      <c r="S11" s="203"/>
      <c r="T11" s="203"/>
      <c r="U11" s="303"/>
    </row>
    <row r="12" spans="1:21" ht="15.75">
      <c r="A12" s="78">
        <v>7</v>
      </c>
      <c r="B12" s="78" t="s">
        <v>1317</v>
      </c>
      <c r="C12" s="190" t="s">
        <v>1326</v>
      </c>
      <c r="D12" s="78">
        <v>10</v>
      </c>
      <c r="E12" s="190" t="s">
        <v>1319</v>
      </c>
      <c r="F12" s="78">
        <v>175</v>
      </c>
      <c r="G12" s="122">
        <v>50</v>
      </c>
      <c r="H12" s="78">
        <v>50</v>
      </c>
      <c r="I12" s="333">
        <f t="shared" si="0"/>
        <v>865</v>
      </c>
      <c r="J12" s="317" t="s">
        <v>1320</v>
      </c>
      <c r="K12" s="184"/>
      <c r="N12" s="203"/>
      <c r="O12" s="300"/>
      <c r="P12" s="203"/>
      <c r="Q12" s="301"/>
      <c r="R12" s="302"/>
      <c r="S12" s="203"/>
      <c r="T12" s="203"/>
      <c r="U12" s="303"/>
    </row>
    <row r="13" spans="1:21" ht="15.75">
      <c r="A13" s="78">
        <v>8</v>
      </c>
      <c r="B13" s="78" t="s">
        <v>1317</v>
      </c>
      <c r="C13" s="190" t="s">
        <v>1327</v>
      </c>
      <c r="D13" s="78">
        <v>10</v>
      </c>
      <c r="E13" s="190" t="s">
        <v>1319</v>
      </c>
      <c r="F13" s="78">
        <v>175</v>
      </c>
      <c r="G13" s="122">
        <v>57</v>
      </c>
      <c r="H13" s="78">
        <v>50</v>
      </c>
      <c r="I13" s="333">
        <f t="shared" si="0"/>
        <v>986.1</v>
      </c>
      <c r="J13" s="317" t="s">
        <v>1320</v>
      </c>
      <c r="K13" s="184"/>
      <c r="N13" s="203"/>
      <c r="O13" s="300"/>
      <c r="P13" s="203"/>
      <c r="Q13" s="301"/>
      <c r="R13" s="302"/>
      <c r="S13" s="203"/>
      <c r="T13" s="203"/>
      <c r="U13" s="303"/>
    </row>
    <row r="14" spans="1:21" ht="15.75">
      <c r="A14" s="78">
        <v>9</v>
      </c>
      <c r="B14" s="78" t="s">
        <v>1317</v>
      </c>
      <c r="C14" s="190" t="s">
        <v>1328</v>
      </c>
      <c r="D14" s="78">
        <v>10</v>
      </c>
      <c r="E14" s="190" t="s">
        <v>1319</v>
      </c>
      <c r="F14" s="78">
        <v>175</v>
      </c>
      <c r="G14" s="122">
        <v>50</v>
      </c>
      <c r="H14" s="78">
        <v>50</v>
      </c>
      <c r="I14" s="333">
        <f t="shared" si="0"/>
        <v>865</v>
      </c>
      <c r="J14" s="317" t="s">
        <v>1320</v>
      </c>
      <c r="K14" s="184"/>
      <c r="N14" s="203"/>
      <c r="O14" s="300"/>
      <c r="P14" s="203"/>
      <c r="Q14" s="301"/>
      <c r="R14" s="302"/>
      <c r="S14" s="203"/>
      <c r="T14" s="203"/>
      <c r="U14" s="303"/>
    </row>
    <row r="15" spans="1:21" ht="15.75">
      <c r="A15" s="78">
        <v>10</v>
      </c>
      <c r="B15" s="78" t="s">
        <v>1317</v>
      </c>
      <c r="C15" s="190" t="s">
        <v>1329</v>
      </c>
      <c r="D15" s="78">
        <v>10</v>
      </c>
      <c r="E15" s="190" t="s">
        <v>1319</v>
      </c>
      <c r="F15" s="78">
        <v>175</v>
      </c>
      <c r="G15" s="122">
        <v>50</v>
      </c>
      <c r="H15" s="78">
        <v>100</v>
      </c>
      <c r="I15" s="333">
        <f t="shared" si="0"/>
        <v>865</v>
      </c>
      <c r="J15" s="317" t="s">
        <v>1320</v>
      </c>
      <c r="K15" s="184"/>
      <c r="N15" s="203"/>
      <c r="O15" s="300"/>
      <c r="P15" s="203"/>
      <c r="Q15" s="301"/>
      <c r="R15" s="302"/>
      <c r="S15" s="203"/>
      <c r="T15" s="203"/>
      <c r="U15" s="303"/>
    </row>
    <row r="16" spans="1:21" ht="15.75">
      <c r="A16" s="78">
        <v>11</v>
      </c>
      <c r="B16" s="78" t="s">
        <v>1317</v>
      </c>
      <c r="C16" s="190" t="s">
        <v>1330</v>
      </c>
      <c r="D16" s="78">
        <v>10</v>
      </c>
      <c r="E16" s="190" t="s">
        <v>1319</v>
      </c>
      <c r="F16" s="78">
        <v>175</v>
      </c>
      <c r="G16" s="122">
        <v>50</v>
      </c>
      <c r="H16" s="78">
        <v>50</v>
      </c>
      <c r="I16" s="333">
        <f t="shared" si="0"/>
        <v>865</v>
      </c>
      <c r="J16" s="317" t="s">
        <v>1320</v>
      </c>
      <c r="K16" s="184"/>
      <c r="N16" s="203"/>
      <c r="O16" s="300"/>
      <c r="P16" s="203"/>
      <c r="Q16" s="301"/>
      <c r="R16" s="302"/>
      <c r="S16" s="203"/>
      <c r="T16" s="203"/>
      <c r="U16" s="303"/>
    </row>
    <row r="17" spans="1:21" ht="15.75">
      <c r="A17" s="78">
        <v>12</v>
      </c>
      <c r="B17" s="78" t="s">
        <v>1317</v>
      </c>
      <c r="C17" s="190" t="s">
        <v>1331</v>
      </c>
      <c r="D17" s="78">
        <v>10</v>
      </c>
      <c r="E17" s="190" t="s">
        <v>1319</v>
      </c>
      <c r="F17" s="78">
        <v>175</v>
      </c>
      <c r="G17" s="122">
        <v>25</v>
      </c>
      <c r="H17" s="78">
        <v>50</v>
      </c>
      <c r="I17" s="333">
        <f t="shared" si="0"/>
        <v>432.5</v>
      </c>
      <c r="J17" s="317" t="s">
        <v>1320</v>
      </c>
      <c r="K17" s="184"/>
      <c r="N17" s="203"/>
      <c r="O17" s="300"/>
      <c r="P17" s="203"/>
      <c r="Q17" s="301"/>
      <c r="R17" s="302"/>
      <c r="S17" s="203"/>
      <c r="T17" s="203"/>
      <c r="U17" s="303"/>
    </row>
    <row r="18" spans="1:21" ht="15.75">
      <c r="A18" s="78">
        <v>13</v>
      </c>
      <c r="B18" s="78" t="s">
        <v>1317</v>
      </c>
      <c r="C18" s="190" t="s">
        <v>1332</v>
      </c>
      <c r="D18" s="78">
        <v>10</v>
      </c>
      <c r="E18" s="190" t="s">
        <v>1319</v>
      </c>
      <c r="F18" s="78">
        <v>175</v>
      </c>
      <c r="G18" s="122">
        <v>25</v>
      </c>
      <c r="H18" s="78">
        <v>50</v>
      </c>
      <c r="I18" s="333">
        <f t="shared" si="0"/>
        <v>432.5</v>
      </c>
      <c r="J18" s="317" t="s">
        <v>1320</v>
      </c>
      <c r="K18" s="184"/>
      <c r="N18" s="203"/>
      <c r="O18" s="300"/>
      <c r="P18" s="203"/>
      <c r="Q18" s="301"/>
      <c r="R18" s="302"/>
      <c r="S18" s="203"/>
      <c r="T18" s="203"/>
      <c r="U18" s="303"/>
    </row>
    <row r="19" spans="1:21" ht="15.75">
      <c r="A19" s="78">
        <v>14</v>
      </c>
      <c r="B19" s="78" t="s">
        <v>1317</v>
      </c>
      <c r="C19" s="190" t="s">
        <v>1333</v>
      </c>
      <c r="D19" s="78">
        <v>10</v>
      </c>
      <c r="E19" s="190" t="s">
        <v>1334</v>
      </c>
      <c r="F19" s="78">
        <v>210</v>
      </c>
      <c r="G19" s="122">
        <v>25</v>
      </c>
      <c r="H19" s="78">
        <v>50</v>
      </c>
      <c r="I19" s="333">
        <f t="shared" si="0"/>
        <v>432.5</v>
      </c>
      <c r="J19" s="317" t="s">
        <v>1320</v>
      </c>
      <c r="K19" s="184"/>
      <c r="N19" s="203"/>
      <c r="O19" s="300"/>
      <c r="P19" s="203"/>
      <c r="Q19" s="301"/>
      <c r="R19" s="302"/>
      <c r="S19" s="203"/>
      <c r="T19" s="203"/>
      <c r="U19" s="303"/>
    </row>
    <row r="20" spans="1:21" ht="29.25" customHeight="1">
      <c r="A20" s="78">
        <v>15</v>
      </c>
      <c r="B20" s="78" t="s">
        <v>1317</v>
      </c>
      <c r="C20" s="190" t="s">
        <v>1335</v>
      </c>
      <c r="D20" s="78">
        <v>10</v>
      </c>
      <c r="E20" s="190" t="s">
        <v>1336</v>
      </c>
      <c r="F20" s="78" t="s">
        <v>1341</v>
      </c>
      <c r="G20" s="122">
        <v>71</v>
      </c>
      <c r="H20" s="78">
        <v>100</v>
      </c>
      <c r="I20" s="333">
        <f t="shared" si="0"/>
        <v>1228.3</v>
      </c>
      <c r="J20" s="59" t="s">
        <v>1337</v>
      </c>
      <c r="K20" s="366"/>
      <c r="N20" s="203"/>
      <c r="O20" s="300"/>
      <c r="P20" s="203"/>
      <c r="Q20" s="301"/>
      <c r="R20" s="302"/>
      <c r="S20" s="203"/>
      <c r="T20" s="203"/>
      <c r="U20" s="303"/>
    </row>
    <row r="21" spans="1:21" ht="47.25" customHeight="1">
      <c r="A21" s="78">
        <v>16</v>
      </c>
      <c r="B21" s="78" t="s">
        <v>1317</v>
      </c>
      <c r="C21" s="190" t="s">
        <v>1338</v>
      </c>
      <c r="D21" s="78">
        <v>10</v>
      </c>
      <c r="E21" s="190" t="s">
        <v>1340</v>
      </c>
      <c r="F21" s="78" t="s">
        <v>1341</v>
      </c>
      <c r="G21" s="122">
        <v>285</v>
      </c>
      <c r="H21" s="78">
        <v>100</v>
      </c>
      <c r="I21" s="333">
        <f>1.73*D21*100</f>
        <v>1730</v>
      </c>
      <c r="J21" s="59" t="s">
        <v>1337</v>
      </c>
      <c r="K21" s="366"/>
      <c r="N21" s="203"/>
      <c r="O21" s="300"/>
      <c r="P21" s="203"/>
      <c r="Q21" s="301"/>
      <c r="R21" s="302"/>
      <c r="S21" s="203"/>
      <c r="T21" s="203"/>
      <c r="U21" s="303"/>
    </row>
    <row r="22" spans="1:21" ht="33" customHeight="1">
      <c r="A22" s="78">
        <v>17</v>
      </c>
      <c r="B22" s="78" t="s">
        <v>1317</v>
      </c>
      <c r="C22" s="190" t="s">
        <v>1339</v>
      </c>
      <c r="D22" s="78">
        <v>10</v>
      </c>
      <c r="E22" s="190" t="s">
        <v>1340</v>
      </c>
      <c r="F22" s="78" t="s">
        <v>1341</v>
      </c>
      <c r="G22" s="122">
        <v>158</v>
      </c>
      <c r="H22" s="78">
        <v>100</v>
      </c>
      <c r="I22" s="333">
        <f>1.73*D22*100</f>
        <v>1730</v>
      </c>
      <c r="J22" s="59" t="s">
        <v>1337</v>
      </c>
      <c r="K22" s="366"/>
      <c r="N22" s="203"/>
      <c r="O22" s="300"/>
      <c r="P22" s="203"/>
      <c r="Q22" s="301"/>
      <c r="R22" s="302"/>
      <c r="S22" s="203"/>
      <c r="T22" s="203"/>
      <c r="U22" s="303"/>
    </row>
    <row r="23" spans="1:21" ht="15.75">
      <c r="A23" s="78">
        <v>18</v>
      </c>
      <c r="B23" s="78" t="s">
        <v>1317</v>
      </c>
      <c r="C23" s="190" t="s">
        <v>1342</v>
      </c>
      <c r="D23" s="78">
        <v>10</v>
      </c>
      <c r="E23" s="190" t="s">
        <v>2437</v>
      </c>
      <c r="F23" s="78" t="s">
        <v>1344</v>
      </c>
      <c r="G23" s="122">
        <v>158</v>
      </c>
      <c r="H23" s="78">
        <v>100</v>
      </c>
      <c r="I23" s="333">
        <f>1.73*D23*100</f>
        <v>1730</v>
      </c>
      <c r="J23" s="317" t="s">
        <v>1320</v>
      </c>
      <c r="K23" s="366"/>
      <c r="N23" s="203"/>
      <c r="O23" s="300"/>
      <c r="P23" s="203"/>
      <c r="Q23" s="301"/>
      <c r="R23" s="302"/>
      <c r="S23" s="203"/>
      <c r="T23" s="203"/>
      <c r="U23" s="303"/>
    </row>
    <row r="24" spans="1:21" ht="39.75" customHeight="1">
      <c r="A24" s="78">
        <v>19</v>
      </c>
      <c r="B24" s="78" t="s">
        <v>1317</v>
      </c>
      <c r="C24" s="190" t="s">
        <v>1343</v>
      </c>
      <c r="D24" s="78">
        <v>10</v>
      </c>
      <c r="E24" s="190" t="s">
        <v>1319</v>
      </c>
      <c r="F24" s="78">
        <v>175</v>
      </c>
      <c r="G24" s="122">
        <v>50</v>
      </c>
      <c r="H24" s="78">
        <v>50</v>
      </c>
      <c r="I24" s="333">
        <f>1.73*D24*G24</f>
        <v>865</v>
      </c>
      <c r="J24" s="59" t="s">
        <v>1345</v>
      </c>
      <c r="K24" s="366"/>
      <c r="N24" s="203"/>
      <c r="O24" s="300"/>
      <c r="P24" s="203"/>
      <c r="Q24" s="301"/>
      <c r="R24" s="302"/>
      <c r="S24" s="203"/>
      <c r="T24" s="203"/>
      <c r="U24" s="303"/>
    </row>
    <row r="25" spans="1:21" ht="39" customHeight="1">
      <c r="A25" s="78">
        <v>20</v>
      </c>
      <c r="B25" s="78" t="s">
        <v>1317</v>
      </c>
      <c r="C25" s="190" t="s">
        <v>1346</v>
      </c>
      <c r="D25" s="78">
        <v>10</v>
      </c>
      <c r="E25" s="190" t="s">
        <v>1319</v>
      </c>
      <c r="F25" s="78">
        <v>175</v>
      </c>
      <c r="G25" s="122">
        <v>100</v>
      </c>
      <c r="H25" s="78">
        <v>100</v>
      </c>
      <c r="I25" s="333">
        <f>1.73*D25*G25</f>
        <v>1730</v>
      </c>
      <c r="J25" s="317" t="s">
        <v>1320</v>
      </c>
      <c r="K25" s="366"/>
      <c r="N25" s="203"/>
      <c r="O25" s="300"/>
      <c r="P25" s="203"/>
      <c r="Q25" s="301"/>
      <c r="R25" s="302"/>
      <c r="S25" s="203"/>
      <c r="T25" s="203"/>
      <c r="U25" s="303"/>
    </row>
    <row r="26" spans="1:21" ht="39" customHeight="1">
      <c r="A26" s="78">
        <v>21</v>
      </c>
      <c r="B26" s="78" t="s">
        <v>1317</v>
      </c>
      <c r="C26" s="190" t="s">
        <v>1348</v>
      </c>
      <c r="D26" s="78">
        <v>10</v>
      </c>
      <c r="E26" s="190" t="s">
        <v>1334</v>
      </c>
      <c r="F26" s="78">
        <v>210</v>
      </c>
      <c r="G26" s="122">
        <v>100</v>
      </c>
      <c r="H26" s="78">
        <v>100</v>
      </c>
      <c r="I26" s="333">
        <f>1.73*D26*G26</f>
        <v>1730</v>
      </c>
      <c r="J26" s="317" t="s">
        <v>1320</v>
      </c>
      <c r="K26" s="366"/>
      <c r="N26" s="203"/>
      <c r="O26" s="300"/>
      <c r="P26" s="203"/>
      <c r="Q26" s="301"/>
      <c r="R26" s="302"/>
      <c r="S26" s="203"/>
      <c r="T26" s="203"/>
      <c r="U26" s="303"/>
    </row>
    <row r="27" spans="1:21" ht="43.5" customHeight="1">
      <c r="A27" s="78">
        <v>22</v>
      </c>
      <c r="B27" s="78" t="s">
        <v>1317</v>
      </c>
      <c r="C27" s="190" t="s">
        <v>1349</v>
      </c>
      <c r="D27" s="78">
        <v>10</v>
      </c>
      <c r="E27" s="190" t="s">
        <v>1356</v>
      </c>
      <c r="F27" s="78" t="s">
        <v>1357</v>
      </c>
      <c r="G27" s="122">
        <v>190</v>
      </c>
      <c r="H27" s="78">
        <v>200</v>
      </c>
      <c r="I27" s="333">
        <f>1.73*D27*G27</f>
        <v>3287</v>
      </c>
      <c r="J27" s="59" t="s">
        <v>1337</v>
      </c>
      <c r="K27" s="366"/>
      <c r="N27" s="203"/>
      <c r="O27" s="300"/>
      <c r="P27" s="203"/>
      <c r="Q27" s="301"/>
      <c r="R27" s="302"/>
      <c r="S27" s="203"/>
      <c r="T27" s="203"/>
      <c r="U27" s="303"/>
    </row>
    <row r="28" spans="1:21" ht="34.5" customHeight="1">
      <c r="A28" s="78">
        <v>23</v>
      </c>
      <c r="B28" s="78" t="s">
        <v>1317</v>
      </c>
      <c r="C28" s="190" t="s">
        <v>1350</v>
      </c>
      <c r="D28" s="78">
        <v>10</v>
      </c>
      <c r="E28" s="190" t="s">
        <v>2438</v>
      </c>
      <c r="F28" s="78" t="s">
        <v>2439</v>
      </c>
      <c r="G28" s="122">
        <v>213</v>
      </c>
      <c r="H28" s="78">
        <v>200</v>
      </c>
      <c r="I28" s="333">
        <f>1.73*D28*H28</f>
        <v>3460</v>
      </c>
      <c r="J28" s="59" t="s">
        <v>1351</v>
      </c>
      <c r="K28" s="366"/>
      <c r="N28" s="203"/>
      <c r="O28" s="300"/>
      <c r="P28" s="203"/>
      <c r="Q28" s="301"/>
      <c r="R28" s="302"/>
      <c r="S28" s="203"/>
      <c r="T28" s="203"/>
      <c r="U28" s="303"/>
    </row>
    <row r="29" spans="1:21" ht="42" customHeight="1">
      <c r="A29" s="78">
        <v>24</v>
      </c>
      <c r="B29" s="78" t="s">
        <v>1317</v>
      </c>
      <c r="C29" s="190" t="s">
        <v>1352</v>
      </c>
      <c r="D29" s="78">
        <v>10</v>
      </c>
      <c r="E29" s="190" t="s">
        <v>1353</v>
      </c>
      <c r="F29" s="78" t="s">
        <v>1354</v>
      </c>
      <c r="G29" s="122">
        <v>285</v>
      </c>
      <c r="H29" s="78">
        <v>100</v>
      </c>
      <c r="I29" s="333">
        <f>1.73*D29*H29</f>
        <v>1730</v>
      </c>
      <c r="J29" s="59" t="s">
        <v>1337</v>
      </c>
      <c r="K29" s="366"/>
      <c r="N29" s="203"/>
      <c r="O29" s="300"/>
      <c r="P29" s="203"/>
      <c r="Q29" s="301"/>
      <c r="R29" s="302"/>
      <c r="S29" s="203"/>
      <c r="T29" s="203"/>
      <c r="U29" s="303"/>
    </row>
    <row r="30" spans="1:21" ht="62.25" customHeight="1">
      <c r="A30" s="78">
        <v>25</v>
      </c>
      <c r="B30" s="78" t="s">
        <v>1317</v>
      </c>
      <c r="C30" s="190" t="s">
        <v>1355</v>
      </c>
      <c r="D30" s="78">
        <v>10</v>
      </c>
      <c r="E30" s="190" t="s">
        <v>1356</v>
      </c>
      <c r="F30" s="78" t="s">
        <v>1357</v>
      </c>
      <c r="G30" s="122">
        <v>158</v>
      </c>
      <c r="H30" s="78">
        <v>100</v>
      </c>
      <c r="I30" s="333">
        <f>1.73*D30*H30</f>
        <v>1730</v>
      </c>
      <c r="J30" s="59" t="s">
        <v>1358</v>
      </c>
      <c r="K30" s="366"/>
      <c r="N30" s="203"/>
      <c r="O30" s="300"/>
      <c r="P30" s="203"/>
      <c r="Q30" s="301"/>
      <c r="R30" s="302"/>
      <c r="S30" s="203"/>
      <c r="T30" s="203"/>
      <c r="U30" s="303"/>
    </row>
    <row r="31" spans="1:21" ht="15.75">
      <c r="A31" s="78">
        <v>26</v>
      </c>
      <c r="B31" s="78" t="s">
        <v>1317</v>
      </c>
      <c r="C31" s="190" t="s">
        <v>1359</v>
      </c>
      <c r="D31" s="78">
        <v>10</v>
      </c>
      <c r="E31" s="190" t="s">
        <v>1319</v>
      </c>
      <c r="F31" s="78">
        <v>175</v>
      </c>
      <c r="G31" s="122">
        <v>71</v>
      </c>
      <c r="H31" s="78">
        <v>50</v>
      </c>
      <c r="I31" s="333">
        <f>1.73*D31*G31</f>
        <v>1228.3</v>
      </c>
      <c r="J31" s="317" t="s">
        <v>1320</v>
      </c>
      <c r="K31" s="366"/>
      <c r="N31" s="203"/>
      <c r="O31" s="300"/>
      <c r="P31" s="203"/>
      <c r="Q31" s="301"/>
      <c r="R31" s="302"/>
      <c r="S31" s="203"/>
      <c r="T31" s="203"/>
      <c r="U31" s="303"/>
    </row>
    <row r="32" spans="1:21" ht="15.75">
      <c r="A32" s="78">
        <v>27</v>
      </c>
      <c r="B32" s="78" t="s">
        <v>1317</v>
      </c>
      <c r="C32" s="190" t="s">
        <v>1360</v>
      </c>
      <c r="D32" s="78">
        <v>10</v>
      </c>
      <c r="E32" s="190" t="s">
        <v>1334</v>
      </c>
      <c r="F32" s="78">
        <v>210</v>
      </c>
      <c r="G32" s="122">
        <v>116</v>
      </c>
      <c r="H32" s="78">
        <v>150</v>
      </c>
      <c r="I32" s="333">
        <f>1.73*D32*G32</f>
        <v>2006.8000000000002</v>
      </c>
      <c r="J32" s="317" t="s">
        <v>1320</v>
      </c>
      <c r="K32" s="366"/>
      <c r="N32" s="203"/>
      <c r="O32" s="300"/>
      <c r="P32" s="203"/>
      <c r="Q32" s="301"/>
      <c r="R32" s="302"/>
      <c r="S32" s="203"/>
      <c r="T32" s="203"/>
      <c r="U32" s="303"/>
    </row>
    <row r="33" spans="1:21" ht="15.75">
      <c r="A33" s="78">
        <v>28</v>
      </c>
      <c r="B33" s="78" t="s">
        <v>1317</v>
      </c>
      <c r="C33" s="190" t="s">
        <v>1361</v>
      </c>
      <c r="D33" s="78">
        <v>10</v>
      </c>
      <c r="E33" s="190" t="s">
        <v>1334</v>
      </c>
      <c r="F33" s="78">
        <v>210</v>
      </c>
      <c r="G33" s="122">
        <v>212</v>
      </c>
      <c r="H33" s="78">
        <v>100</v>
      </c>
      <c r="I33" s="333">
        <f t="shared" ref="I33:I39" si="1">1.73*D33*H33</f>
        <v>1730</v>
      </c>
      <c r="J33" s="317" t="s">
        <v>1320</v>
      </c>
      <c r="K33" s="366"/>
      <c r="N33" s="203"/>
      <c r="O33" s="300"/>
      <c r="P33" s="203"/>
      <c r="Q33" s="301"/>
      <c r="R33" s="302"/>
      <c r="S33" s="203"/>
      <c r="T33" s="203"/>
      <c r="U33" s="303"/>
    </row>
    <row r="34" spans="1:21" ht="15.75">
      <c r="A34" s="78">
        <v>29</v>
      </c>
      <c r="B34" s="78" t="s">
        <v>1317</v>
      </c>
      <c r="C34" s="190" t="s">
        <v>1362</v>
      </c>
      <c r="D34" s="78">
        <v>10</v>
      </c>
      <c r="E34" s="190" t="s">
        <v>1334</v>
      </c>
      <c r="F34" s="78">
        <v>210</v>
      </c>
      <c r="G34" s="122">
        <v>212</v>
      </c>
      <c r="H34" s="78">
        <v>150</v>
      </c>
      <c r="I34" s="333">
        <f t="shared" si="1"/>
        <v>2595</v>
      </c>
      <c r="J34" s="317" t="s">
        <v>1320</v>
      </c>
      <c r="K34" s="366"/>
      <c r="N34" s="203"/>
      <c r="O34" s="300"/>
      <c r="P34" s="203"/>
      <c r="Q34" s="301"/>
      <c r="R34" s="302"/>
      <c r="S34" s="203"/>
      <c r="T34" s="203"/>
      <c r="U34" s="303"/>
    </row>
    <row r="35" spans="1:21" ht="15.75">
      <c r="A35" s="78">
        <v>30</v>
      </c>
      <c r="B35" s="78" t="s">
        <v>1317</v>
      </c>
      <c r="C35" s="190" t="s">
        <v>1363</v>
      </c>
      <c r="D35" s="78">
        <v>10</v>
      </c>
      <c r="E35" s="190" t="s">
        <v>1334</v>
      </c>
      <c r="F35" s="78">
        <v>210</v>
      </c>
      <c r="G35" s="122">
        <v>113</v>
      </c>
      <c r="H35" s="78">
        <v>100</v>
      </c>
      <c r="I35" s="333">
        <f t="shared" si="1"/>
        <v>1730</v>
      </c>
      <c r="J35" s="317" t="s">
        <v>1320</v>
      </c>
      <c r="K35" s="366"/>
      <c r="N35" s="203"/>
      <c r="O35" s="300"/>
      <c r="P35" s="203"/>
      <c r="Q35" s="301"/>
      <c r="R35" s="302"/>
      <c r="S35" s="203"/>
      <c r="T35" s="203"/>
      <c r="U35" s="303"/>
    </row>
    <row r="36" spans="1:21" ht="52.5" customHeight="1">
      <c r="A36" s="78">
        <v>31</v>
      </c>
      <c r="B36" s="78" t="s">
        <v>1317</v>
      </c>
      <c r="C36" s="190" t="s">
        <v>1364</v>
      </c>
      <c r="D36" s="78">
        <v>10</v>
      </c>
      <c r="E36" s="190" t="s">
        <v>1365</v>
      </c>
      <c r="F36" s="78" t="s">
        <v>1366</v>
      </c>
      <c r="G36" s="122">
        <v>212</v>
      </c>
      <c r="H36" s="78">
        <v>200</v>
      </c>
      <c r="I36" s="333">
        <f t="shared" si="1"/>
        <v>3460</v>
      </c>
      <c r="J36" s="59" t="s">
        <v>1367</v>
      </c>
      <c r="K36" s="366"/>
      <c r="N36" s="203"/>
      <c r="O36" s="300"/>
      <c r="P36" s="203"/>
      <c r="Q36" s="301"/>
      <c r="R36" s="302"/>
      <c r="S36" s="203"/>
      <c r="T36" s="203"/>
      <c r="U36" s="303"/>
    </row>
    <row r="37" spans="1:21" ht="31.5">
      <c r="A37" s="78">
        <v>32</v>
      </c>
      <c r="B37" s="78" t="s">
        <v>1317</v>
      </c>
      <c r="C37" s="190" t="s">
        <v>1368</v>
      </c>
      <c r="D37" s="78">
        <v>10</v>
      </c>
      <c r="E37" s="190" t="s">
        <v>1365</v>
      </c>
      <c r="F37" s="78" t="s">
        <v>1366</v>
      </c>
      <c r="G37" s="122">
        <v>141</v>
      </c>
      <c r="H37" s="78">
        <v>150</v>
      </c>
      <c r="I37" s="386">
        <f t="shared" si="1"/>
        <v>2595</v>
      </c>
      <c r="J37" s="468" t="s">
        <v>2553</v>
      </c>
      <c r="K37" s="366"/>
      <c r="N37" s="203"/>
      <c r="O37" s="300"/>
      <c r="P37" s="203"/>
      <c r="Q37" s="301"/>
      <c r="R37" s="302"/>
      <c r="S37" s="203"/>
      <c r="T37" s="203"/>
      <c r="U37" s="303"/>
    </row>
    <row r="38" spans="1:21" ht="15.75">
      <c r="A38" s="78">
        <v>33</v>
      </c>
      <c r="B38" s="78" t="s">
        <v>1317</v>
      </c>
      <c r="C38" s="190" t="s">
        <v>1369</v>
      </c>
      <c r="D38" s="78">
        <v>10</v>
      </c>
      <c r="E38" s="190" t="s">
        <v>1365</v>
      </c>
      <c r="F38" s="78" t="s">
        <v>1372</v>
      </c>
      <c r="G38" s="122">
        <v>141</v>
      </c>
      <c r="H38" s="78">
        <v>100</v>
      </c>
      <c r="I38" s="333">
        <f t="shared" si="1"/>
        <v>1730</v>
      </c>
      <c r="J38" s="317" t="s">
        <v>1320</v>
      </c>
      <c r="K38" s="366"/>
      <c r="N38" s="203"/>
      <c r="O38" s="300"/>
      <c r="P38" s="203"/>
      <c r="Q38" s="301"/>
      <c r="R38" s="302"/>
      <c r="S38" s="203"/>
      <c r="T38" s="203"/>
      <c r="U38" s="303"/>
    </row>
    <row r="39" spans="1:21" ht="39.75" customHeight="1">
      <c r="A39" s="78">
        <v>34</v>
      </c>
      <c r="B39" s="78" t="s">
        <v>1317</v>
      </c>
      <c r="C39" s="190" t="s">
        <v>1370</v>
      </c>
      <c r="D39" s="78">
        <v>10</v>
      </c>
      <c r="E39" s="190" t="s">
        <v>2437</v>
      </c>
      <c r="F39" s="78" t="s">
        <v>1344</v>
      </c>
      <c r="G39" s="122">
        <v>283</v>
      </c>
      <c r="H39" s="78">
        <v>150</v>
      </c>
      <c r="I39" s="333">
        <f t="shared" si="1"/>
        <v>2595</v>
      </c>
      <c r="J39" s="59" t="s">
        <v>1373</v>
      </c>
      <c r="K39" s="366"/>
      <c r="N39" s="203"/>
      <c r="O39" s="300"/>
      <c r="P39" s="203"/>
      <c r="Q39" s="301"/>
      <c r="R39" s="302"/>
      <c r="S39" s="203"/>
      <c r="T39" s="203"/>
      <c r="U39" s="303"/>
    </row>
    <row r="40" spans="1:21" ht="36" customHeight="1">
      <c r="A40" s="78">
        <v>35</v>
      </c>
      <c r="B40" s="78" t="s">
        <v>1317</v>
      </c>
      <c r="C40" s="190" t="s">
        <v>1374</v>
      </c>
      <c r="D40" s="78">
        <v>10</v>
      </c>
      <c r="E40" s="190" t="s">
        <v>1334</v>
      </c>
      <c r="F40" s="78">
        <v>210</v>
      </c>
      <c r="G40" s="122">
        <v>283</v>
      </c>
      <c r="H40" s="78">
        <v>200</v>
      </c>
      <c r="I40" s="333">
        <f>1.73*D40*G40</f>
        <v>4895.9000000000005</v>
      </c>
      <c r="J40" s="317" t="s">
        <v>1320</v>
      </c>
      <c r="K40" s="366"/>
      <c r="N40" s="203"/>
      <c r="O40" s="300"/>
      <c r="P40" s="203"/>
      <c r="Q40" s="301"/>
      <c r="R40" s="302"/>
      <c r="S40" s="203"/>
      <c r="T40" s="203"/>
      <c r="U40" s="303"/>
    </row>
    <row r="41" spans="1:21" ht="39" customHeight="1">
      <c r="A41" s="78">
        <v>36</v>
      </c>
      <c r="B41" s="78" t="s">
        <v>1317</v>
      </c>
      <c r="C41" s="190" t="s">
        <v>1376</v>
      </c>
      <c r="D41" s="78">
        <v>10</v>
      </c>
      <c r="E41" s="190" t="s">
        <v>1371</v>
      </c>
      <c r="F41" s="78" t="s">
        <v>1372</v>
      </c>
      <c r="G41" s="122">
        <v>150</v>
      </c>
      <c r="H41" s="78">
        <v>150</v>
      </c>
      <c r="I41" s="333">
        <f>1.73*D41*H41</f>
        <v>2595</v>
      </c>
      <c r="J41" s="59" t="s">
        <v>1377</v>
      </c>
      <c r="K41" s="366"/>
      <c r="N41" s="203"/>
      <c r="O41" s="300"/>
      <c r="P41" s="203"/>
      <c r="Q41" s="301"/>
      <c r="R41" s="302"/>
      <c r="S41" s="203"/>
      <c r="T41" s="203"/>
      <c r="U41" s="303"/>
    </row>
    <row r="42" spans="1:21" ht="36.75" customHeight="1">
      <c r="A42" s="78">
        <v>37</v>
      </c>
      <c r="B42" s="78" t="s">
        <v>1317</v>
      </c>
      <c r="C42" s="190" t="s">
        <v>1378</v>
      </c>
      <c r="D42" s="78">
        <v>10</v>
      </c>
      <c r="E42" s="190" t="s">
        <v>2437</v>
      </c>
      <c r="F42" s="78" t="s">
        <v>1344</v>
      </c>
      <c r="G42" s="122">
        <v>150</v>
      </c>
      <c r="H42" s="78">
        <v>150</v>
      </c>
      <c r="I42" s="333">
        <f>1.73*D42*G42</f>
        <v>2595</v>
      </c>
      <c r="J42" s="59" t="s">
        <v>1379</v>
      </c>
      <c r="K42" s="366"/>
      <c r="N42" s="203"/>
      <c r="O42" s="300"/>
      <c r="P42" s="203"/>
      <c r="Q42" s="301"/>
      <c r="R42" s="302"/>
      <c r="S42" s="203"/>
      <c r="T42" s="203"/>
      <c r="U42" s="303"/>
    </row>
    <row r="43" spans="1:21" ht="22.5" customHeight="1">
      <c r="A43" s="78">
        <v>38</v>
      </c>
      <c r="B43" s="78" t="s">
        <v>1317</v>
      </c>
      <c r="C43" s="190" t="s">
        <v>1380</v>
      </c>
      <c r="D43" s="78">
        <v>10</v>
      </c>
      <c r="E43" s="190" t="s">
        <v>1381</v>
      </c>
      <c r="F43" s="78">
        <v>162</v>
      </c>
      <c r="G43" s="122">
        <v>50</v>
      </c>
      <c r="H43" s="78">
        <v>50</v>
      </c>
      <c r="I43" s="333">
        <f>1.73*D43*H43</f>
        <v>865</v>
      </c>
      <c r="J43" s="317" t="s">
        <v>1320</v>
      </c>
      <c r="K43" s="366"/>
      <c r="N43" s="203"/>
      <c r="O43" s="300"/>
      <c r="P43" s="203"/>
      <c r="Q43" s="301"/>
      <c r="R43" s="302"/>
      <c r="S43" s="203"/>
      <c r="T43" s="203"/>
      <c r="U43" s="303"/>
    </row>
    <row r="44" spans="1:21" ht="37.5" customHeight="1">
      <c r="A44" s="78">
        <v>39</v>
      </c>
      <c r="B44" s="78" t="s">
        <v>1317</v>
      </c>
      <c r="C44" s="190" t="s">
        <v>1382</v>
      </c>
      <c r="D44" s="78">
        <v>10</v>
      </c>
      <c r="E44" s="190" t="s">
        <v>1334</v>
      </c>
      <c r="F44" s="78">
        <v>210</v>
      </c>
      <c r="G44" s="122">
        <v>212</v>
      </c>
      <c r="H44" s="78">
        <v>100</v>
      </c>
      <c r="I44" s="333">
        <f>1.73*D44*H44</f>
        <v>1730</v>
      </c>
      <c r="J44" s="317" t="s">
        <v>1320</v>
      </c>
      <c r="K44" s="366"/>
      <c r="N44" s="203"/>
      <c r="O44" s="300"/>
      <c r="P44" s="203"/>
      <c r="Q44" s="301"/>
      <c r="R44" s="302"/>
      <c r="S44" s="203"/>
      <c r="T44" s="203"/>
      <c r="U44" s="303"/>
    </row>
    <row r="45" spans="1:21" ht="31.5" customHeight="1">
      <c r="A45" s="78">
        <v>40</v>
      </c>
      <c r="B45" s="78" t="s">
        <v>1317</v>
      </c>
      <c r="C45" s="190" t="s">
        <v>2440</v>
      </c>
      <c r="D45" s="78">
        <v>10</v>
      </c>
      <c r="E45" s="190" t="s">
        <v>2441</v>
      </c>
      <c r="F45" s="78" t="s">
        <v>1383</v>
      </c>
      <c r="G45" s="122">
        <v>212</v>
      </c>
      <c r="H45" s="78">
        <v>100</v>
      </c>
      <c r="I45" s="333">
        <f>1.73*D45*H45</f>
        <v>1730</v>
      </c>
      <c r="J45" s="59" t="s">
        <v>2442</v>
      </c>
      <c r="K45" s="366"/>
      <c r="N45" s="203"/>
      <c r="O45" s="300"/>
      <c r="P45" s="203"/>
      <c r="Q45" s="301"/>
      <c r="R45" s="302"/>
      <c r="S45" s="203"/>
      <c r="T45" s="203"/>
      <c r="U45" s="303"/>
    </row>
    <row r="46" spans="1:21" ht="38.25" customHeight="1">
      <c r="A46" s="78">
        <v>41</v>
      </c>
      <c r="B46" s="78" t="s">
        <v>1317</v>
      </c>
      <c r="C46" s="190" t="s">
        <v>1384</v>
      </c>
      <c r="D46" s="78">
        <v>10</v>
      </c>
      <c r="E46" s="190" t="s">
        <v>1334</v>
      </c>
      <c r="F46" s="78">
        <v>210</v>
      </c>
      <c r="G46" s="122">
        <v>212</v>
      </c>
      <c r="H46" s="78">
        <v>150</v>
      </c>
      <c r="I46" s="333">
        <f>1.73*D46*H46</f>
        <v>2595</v>
      </c>
      <c r="J46" s="317" t="s">
        <v>1320</v>
      </c>
      <c r="K46" s="366"/>
      <c r="N46" s="203"/>
      <c r="O46" s="300"/>
      <c r="P46" s="203"/>
      <c r="Q46" s="301"/>
      <c r="R46" s="302"/>
      <c r="S46" s="203"/>
      <c r="T46" s="203"/>
      <c r="U46" s="303"/>
    </row>
    <row r="47" spans="1:21" ht="15.75">
      <c r="A47" s="78">
        <v>42</v>
      </c>
      <c r="B47" s="78" t="s">
        <v>1317</v>
      </c>
      <c r="C47" s="190" t="s">
        <v>1385</v>
      </c>
      <c r="D47" s="78">
        <v>10</v>
      </c>
      <c r="E47" s="190" t="s">
        <v>184</v>
      </c>
      <c r="F47" s="78">
        <v>275</v>
      </c>
      <c r="G47" s="122">
        <v>212</v>
      </c>
      <c r="H47" s="78">
        <v>100</v>
      </c>
      <c r="I47" s="333">
        <f>1.73*D47*H47</f>
        <v>1730</v>
      </c>
      <c r="J47" s="317" t="s">
        <v>1320</v>
      </c>
      <c r="K47" s="366"/>
      <c r="N47" s="203"/>
      <c r="O47" s="300"/>
      <c r="P47" s="203"/>
      <c r="Q47" s="301"/>
      <c r="R47" s="302"/>
      <c r="S47" s="203"/>
      <c r="T47" s="203"/>
      <c r="U47" s="303"/>
    </row>
    <row r="48" spans="1:21" ht="15.75">
      <c r="A48" s="78">
        <v>43</v>
      </c>
      <c r="B48" s="78" t="s">
        <v>1317</v>
      </c>
      <c r="C48" s="190" t="s">
        <v>1386</v>
      </c>
      <c r="D48" s="78">
        <v>10</v>
      </c>
      <c r="E48" s="190" t="s">
        <v>1319</v>
      </c>
      <c r="F48" s="78">
        <v>175</v>
      </c>
      <c r="G48" s="122">
        <v>29</v>
      </c>
      <c r="H48" s="78">
        <v>50</v>
      </c>
      <c r="I48" s="333">
        <f>1.73*D48*G48</f>
        <v>501.70000000000005</v>
      </c>
      <c r="J48" s="317" t="s">
        <v>1320</v>
      </c>
      <c r="K48" s="366"/>
      <c r="N48" s="203"/>
      <c r="O48" s="300"/>
      <c r="P48" s="203"/>
      <c r="Q48" s="301"/>
      <c r="R48" s="302"/>
      <c r="S48" s="203"/>
      <c r="T48" s="203"/>
      <c r="U48" s="303"/>
    </row>
    <row r="49" spans="1:21" ht="15.75">
      <c r="A49" s="78">
        <v>44</v>
      </c>
      <c r="B49" s="78" t="s">
        <v>1317</v>
      </c>
      <c r="C49" s="190" t="s">
        <v>1387</v>
      </c>
      <c r="D49" s="78">
        <v>10</v>
      </c>
      <c r="E49" s="190" t="s">
        <v>1319</v>
      </c>
      <c r="F49" s="78">
        <v>175</v>
      </c>
      <c r="G49" s="122">
        <v>56</v>
      </c>
      <c r="H49" s="78">
        <v>50</v>
      </c>
      <c r="I49" s="333">
        <f>1.73*D49*H49</f>
        <v>865</v>
      </c>
      <c r="J49" s="317" t="s">
        <v>1320</v>
      </c>
      <c r="K49" s="366"/>
      <c r="N49" s="203"/>
      <c r="O49" s="300"/>
      <c r="P49" s="203"/>
      <c r="Q49" s="301"/>
      <c r="R49" s="302"/>
      <c r="S49" s="203"/>
      <c r="T49" s="203"/>
      <c r="U49" s="303"/>
    </row>
    <row r="50" spans="1:21" ht="15.75">
      <c r="A50" s="78">
        <v>45</v>
      </c>
      <c r="B50" s="78" t="s">
        <v>1317</v>
      </c>
      <c r="C50" s="190" t="s">
        <v>1388</v>
      </c>
      <c r="D50" s="78">
        <v>10</v>
      </c>
      <c r="E50" s="190" t="s">
        <v>1319</v>
      </c>
      <c r="F50" s="78">
        <v>175</v>
      </c>
      <c r="G50" s="122">
        <v>58</v>
      </c>
      <c r="H50" s="78">
        <v>100</v>
      </c>
      <c r="I50" s="333">
        <f>1.73*D50*H50</f>
        <v>1730</v>
      </c>
      <c r="J50" s="317" t="s">
        <v>1320</v>
      </c>
      <c r="K50" s="366"/>
      <c r="N50" s="203"/>
      <c r="O50" s="300"/>
      <c r="P50" s="203"/>
      <c r="Q50" s="301"/>
      <c r="R50" s="302"/>
      <c r="S50" s="203"/>
      <c r="T50" s="203"/>
      <c r="U50" s="303"/>
    </row>
    <row r="51" spans="1:21" ht="37.5" customHeight="1">
      <c r="A51" s="78">
        <v>46</v>
      </c>
      <c r="B51" s="78" t="s">
        <v>1317</v>
      </c>
      <c r="C51" s="190" t="s">
        <v>1389</v>
      </c>
      <c r="D51" s="78">
        <v>6</v>
      </c>
      <c r="E51" s="190" t="s">
        <v>1319</v>
      </c>
      <c r="F51" s="78">
        <v>175</v>
      </c>
      <c r="G51" s="122">
        <v>212</v>
      </c>
      <c r="H51" s="78">
        <v>150</v>
      </c>
      <c r="I51" s="333">
        <f>1.73*D51*H51</f>
        <v>1556.9999999999998</v>
      </c>
      <c r="J51" s="317" t="s">
        <v>1320</v>
      </c>
      <c r="K51" s="366"/>
      <c r="N51" s="203"/>
      <c r="O51" s="300"/>
      <c r="P51" s="203"/>
      <c r="Q51" s="301"/>
      <c r="R51" s="302"/>
      <c r="S51" s="203"/>
      <c r="T51" s="203"/>
      <c r="U51" s="303"/>
    </row>
    <row r="52" spans="1:21" ht="29.25" customHeight="1">
      <c r="A52" s="78">
        <v>47</v>
      </c>
      <c r="B52" s="78" t="s">
        <v>1317</v>
      </c>
      <c r="C52" s="190" t="s">
        <v>1390</v>
      </c>
      <c r="D52" s="78">
        <v>6</v>
      </c>
      <c r="E52" s="190" t="s">
        <v>1319</v>
      </c>
      <c r="F52" s="78">
        <v>175</v>
      </c>
      <c r="G52" s="122">
        <v>46</v>
      </c>
      <c r="H52" s="78">
        <v>50</v>
      </c>
      <c r="I52" s="333">
        <f>1.73*D52*G52</f>
        <v>477.47999999999996</v>
      </c>
      <c r="J52" s="317" t="s">
        <v>1320</v>
      </c>
      <c r="K52" s="366"/>
      <c r="N52" s="203"/>
      <c r="O52" s="300"/>
      <c r="P52" s="203"/>
      <c r="Q52" s="301"/>
      <c r="R52" s="302"/>
      <c r="S52" s="203"/>
      <c r="T52" s="203"/>
      <c r="U52" s="303"/>
    </row>
    <row r="53" spans="1:21" ht="15.75">
      <c r="A53" s="78">
        <v>48</v>
      </c>
      <c r="B53" s="78" t="s">
        <v>1317</v>
      </c>
      <c r="C53" s="190" t="s">
        <v>1391</v>
      </c>
      <c r="D53" s="78">
        <v>10</v>
      </c>
      <c r="E53" s="190" t="s">
        <v>1319</v>
      </c>
      <c r="F53" s="78">
        <v>175</v>
      </c>
      <c r="G53" s="122">
        <v>64</v>
      </c>
      <c r="H53" s="78">
        <v>75</v>
      </c>
      <c r="I53" s="333">
        <f>1.73*D53*G53</f>
        <v>1107.2</v>
      </c>
      <c r="J53" s="317" t="s">
        <v>1320</v>
      </c>
      <c r="K53" s="366"/>
      <c r="N53" s="203"/>
      <c r="O53" s="300"/>
      <c r="P53" s="203"/>
      <c r="Q53" s="301"/>
      <c r="R53" s="302"/>
      <c r="S53" s="203"/>
      <c r="T53" s="203"/>
      <c r="U53" s="303"/>
    </row>
    <row r="54" spans="1:21" ht="38.25" customHeight="1">
      <c r="A54" s="78">
        <v>49</v>
      </c>
      <c r="B54" s="78" t="s">
        <v>1317</v>
      </c>
      <c r="C54" s="190" t="s">
        <v>1392</v>
      </c>
      <c r="D54" s="78">
        <v>10</v>
      </c>
      <c r="E54" s="190" t="s">
        <v>1319</v>
      </c>
      <c r="F54" s="78">
        <v>170</v>
      </c>
      <c r="G54" s="122">
        <v>29</v>
      </c>
      <c r="H54" s="78">
        <v>50</v>
      </c>
      <c r="I54" s="333">
        <f>1.73*D54*G54</f>
        <v>501.70000000000005</v>
      </c>
      <c r="J54" s="317" t="s">
        <v>1320</v>
      </c>
      <c r="K54" s="366"/>
      <c r="N54" s="203"/>
      <c r="O54" s="300"/>
      <c r="P54" s="203"/>
      <c r="Q54" s="301"/>
      <c r="R54" s="302"/>
      <c r="S54" s="203"/>
      <c r="T54" s="203"/>
      <c r="U54" s="303"/>
    </row>
    <row r="55" spans="1:21" ht="31.5">
      <c r="A55" s="78">
        <v>50</v>
      </c>
      <c r="B55" s="78" t="s">
        <v>1317</v>
      </c>
      <c r="C55" s="190" t="s">
        <v>1393</v>
      </c>
      <c r="D55" s="78">
        <v>10</v>
      </c>
      <c r="E55" s="190" t="s">
        <v>1394</v>
      </c>
      <c r="F55" s="78" t="s">
        <v>1395</v>
      </c>
      <c r="G55" s="122">
        <v>29</v>
      </c>
      <c r="H55" s="78">
        <v>50</v>
      </c>
      <c r="I55" s="333">
        <f>1.73*D55*G55</f>
        <v>501.70000000000005</v>
      </c>
      <c r="J55" s="59" t="s">
        <v>1396</v>
      </c>
      <c r="K55" s="366"/>
      <c r="N55" s="203"/>
      <c r="O55" s="300"/>
      <c r="P55" s="203"/>
      <c r="Q55" s="301"/>
      <c r="R55" s="302"/>
      <c r="S55" s="203"/>
      <c r="T55" s="203"/>
      <c r="U55" s="303"/>
    </row>
    <row r="56" spans="1:21" ht="42" customHeight="1">
      <c r="A56" s="78">
        <v>51</v>
      </c>
      <c r="B56" s="78" t="s">
        <v>1317</v>
      </c>
      <c r="C56" s="190" t="s">
        <v>1397</v>
      </c>
      <c r="D56" s="78">
        <v>10</v>
      </c>
      <c r="E56" s="190" t="s">
        <v>1319</v>
      </c>
      <c r="F56" s="78">
        <v>175</v>
      </c>
      <c r="G56" s="122">
        <v>58</v>
      </c>
      <c r="H56" s="78">
        <v>100</v>
      </c>
      <c r="I56" s="333">
        <f>1.73*D56*G56</f>
        <v>1003.4000000000001</v>
      </c>
      <c r="J56" s="317" t="s">
        <v>1320</v>
      </c>
      <c r="K56" s="366"/>
      <c r="N56" s="203"/>
      <c r="O56" s="300"/>
      <c r="P56" s="203"/>
      <c r="Q56" s="301"/>
      <c r="R56" s="302"/>
      <c r="S56" s="203"/>
      <c r="T56" s="203"/>
      <c r="U56" s="303"/>
    </row>
    <row r="57" spans="1:21" ht="65.25" customHeight="1">
      <c r="A57" s="78">
        <v>52</v>
      </c>
      <c r="B57" s="78" t="s">
        <v>1317</v>
      </c>
      <c r="C57" s="190" t="s">
        <v>1398</v>
      </c>
      <c r="D57" s="78">
        <v>10</v>
      </c>
      <c r="E57" s="190" t="s">
        <v>1399</v>
      </c>
      <c r="F57" s="78" t="s">
        <v>1400</v>
      </c>
      <c r="G57" s="122">
        <v>253</v>
      </c>
      <c r="H57" s="78">
        <v>300</v>
      </c>
      <c r="I57" s="333">
        <f>1.73*D57*134</f>
        <v>2318.2000000000003</v>
      </c>
      <c r="J57" s="59" t="s">
        <v>1401</v>
      </c>
      <c r="K57" s="366"/>
      <c r="N57" s="203"/>
      <c r="O57" s="300"/>
      <c r="P57" s="203"/>
      <c r="Q57" s="301"/>
      <c r="R57" s="302"/>
      <c r="S57" s="203"/>
      <c r="T57" s="203"/>
      <c r="U57" s="303"/>
    </row>
    <row r="58" spans="1:21" ht="78.75" customHeight="1">
      <c r="A58" s="78">
        <v>53</v>
      </c>
      <c r="B58" s="78" t="s">
        <v>1317</v>
      </c>
      <c r="C58" s="190" t="s">
        <v>1402</v>
      </c>
      <c r="D58" s="78">
        <v>10</v>
      </c>
      <c r="E58" s="190" t="s">
        <v>1403</v>
      </c>
      <c r="F58" s="78" t="s">
        <v>1404</v>
      </c>
      <c r="G58" s="122">
        <v>221</v>
      </c>
      <c r="H58" s="78">
        <v>200</v>
      </c>
      <c r="I58" s="333">
        <f>1.73*D58*H58</f>
        <v>3460</v>
      </c>
      <c r="J58" s="59" t="s">
        <v>1405</v>
      </c>
      <c r="K58" s="366"/>
      <c r="N58" s="203"/>
      <c r="O58" s="300"/>
      <c r="P58" s="203"/>
      <c r="Q58" s="301"/>
      <c r="R58" s="302"/>
      <c r="S58" s="203"/>
      <c r="T58" s="203"/>
      <c r="U58" s="303"/>
    </row>
    <row r="59" spans="1:21" ht="110.25" customHeight="1">
      <c r="A59" s="78">
        <v>54</v>
      </c>
      <c r="B59" s="78" t="s">
        <v>1317</v>
      </c>
      <c r="C59" s="190" t="s">
        <v>1406</v>
      </c>
      <c r="D59" s="78">
        <v>10</v>
      </c>
      <c r="E59" s="190" t="s">
        <v>1407</v>
      </c>
      <c r="F59" s="78" t="s">
        <v>1408</v>
      </c>
      <c r="G59" s="122">
        <v>237</v>
      </c>
      <c r="H59" s="78">
        <v>100</v>
      </c>
      <c r="I59" s="333">
        <f>1.73*D59*H59</f>
        <v>1730</v>
      </c>
      <c r="J59" s="59" t="s">
        <v>1409</v>
      </c>
      <c r="K59" s="366"/>
      <c r="N59" s="203"/>
      <c r="O59" s="300"/>
      <c r="P59" s="203"/>
      <c r="Q59" s="301"/>
      <c r="R59" s="302"/>
      <c r="S59" s="203"/>
      <c r="T59" s="203"/>
      <c r="U59" s="303"/>
    </row>
    <row r="60" spans="1:21" ht="70.5" customHeight="1">
      <c r="A60" s="78">
        <v>55</v>
      </c>
      <c r="B60" s="78" t="s">
        <v>1317</v>
      </c>
      <c r="C60" s="190" t="s">
        <v>1410</v>
      </c>
      <c r="D60" s="78">
        <v>10</v>
      </c>
      <c r="E60" s="190" t="s">
        <v>1411</v>
      </c>
      <c r="F60" s="78">
        <v>192</v>
      </c>
      <c r="G60" s="122">
        <v>7.9</v>
      </c>
      <c r="H60" s="78">
        <v>100</v>
      </c>
      <c r="I60" s="333">
        <f>1.73*D60*G60</f>
        <v>136.67000000000002</v>
      </c>
      <c r="J60" s="317" t="s">
        <v>1320</v>
      </c>
      <c r="K60" s="366"/>
      <c r="N60" s="203"/>
      <c r="O60" s="300"/>
      <c r="P60" s="203"/>
      <c r="Q60" s="301"/>
      <c r="R60" s="302"/>
      <c r="S60" s="203"/>
      <c r="T60" s="203"/>
      <c r="U60" s="303"/>
    </row>
    <row r="61" spans="1:21" ht="60.75" customHeight="1">
      <c r="A61" s="78">
        <v>56</v>
      </c>
      <c r="B61" s="78" t="s">
        <v>1317</v>
      </c>
      <c r="C61" s="190" t="s">
        <v>1412</v>
      </c>
      <c r="D61" s="78">
        <v>10</v>
      </c>
      <c r="E61" s="190" t="s">
        <v>1413</v>
      </c>
      <c r="F61" s="78" t="s">
        <v>1414</v>
      </c>
      <c r="G61" s="122">
        <v>285</v>
      </c>
      <c r="H61" s="78">
        <v>300</v>
      </c>
      <c r="I61" s="333">
        <f>1.73*D61*162</f>
        <v>2802.6</v>
      </c>
      <c r="J61" s="59" t="s">
        <v>1415</v>
      </c>
      <c r="K61" s="366"/>
      <c r="N61" s="203"/>
      <c r="O61" s="300"/>
      <c r="P61" s="203"/>
      <c r="Q61" s="301"/>
      <c r="R61" s="302"/>
      <c r="S61" s="203"/>
      <c r="T61" s="203"/>
      <c r="U61" s="303"/>
    </row>
    <row r="62" spans="1:21" ht="66" customHeight="1">
      <c r="A62" s="78">
        <v>57</v>
      </c>
      <c r="B62" s="78" t="s">
        <v>1317</v>
      </c>
      <c r="C62" s="190" t="s">
        <v>1416</v>
      </c>
      <c r="D62" s="78">
        <v>10</v>
      </c>
      <c r="E62" s="190" t="s">
        <v>1417</v>
      </c>
      <c r="F62" s="78" t="s">
        <v>1383</v>
      </c>
      <c r="G62" s="122">
        <v>253</v>
      </c>
      <c r="H62" s="78">
        <v>200</v>
      </c>
      <c r="I62" s="333">
        <f>1.73*D62*H62</f>
        <v>3460</v>
      </c>
      <c r="J62" s="59" t="s">
        <v>1418</v>
      </c>
      <c r="K62" s="366"/>
      <c r="N62" s="203"/>
      <c r="O62" s="300"/>
      <c r="P62" s="203"/>
      <c r="Q62" s="301"/>
      <c r="R62" s="302"/>
      <c r="S62" s="203"/>
      <c r="T62" s="203"/>
      <c r="U62" s="303"/>
    </row>
    <row r="63" spans="1:21" ht="59.25" customHeight="1">
      <c r="A63" s="78">
        <v>58</v>
      </c>
      <c r="B63" s="78" t="s">
        <v>1317</v>
      </c>
      <c r="C63" s="190" t="s">
        <v>1419</v>
      </c>
      <c r="D63" s="78">
        <v>10</v>
      </c>
      <c r="E63" s="190" t="s">
        <v>1420</v>
      </c>
      <c r="F63" s="78" t="s">
        <v>1421</v>
      </c>
      <c r="G63" s="122">
        <v>285</v>
      </c>
      <c r="H63" s="78">
        <v>300</v>
      </c>
      <c r="I63" s="333">
        <f>1.73*D63*G63</f>
        <v>4930.5</v>
      </c>
      <c r="J63" s="59" t="s">
        <v>1422</v>
      </c>
      <c r="K63" s="366"/>
      <c r="N63" s="203"/>
      <c r="O63" s="300"/>
      <c r="P63" s="203"/>
      <c r="Q63" s="301"/>
      <c r="R63" s="302"/>
      <c r="S63" s="203"/>
      <c r="T63" s="203"/>
      <c r="U63" s="303"/>
    </row>
    <row r="64" spans="1:21" ht="67.5" customHeight="1">
      <c r="A64" s="78">
        <v>59</v>
      </c>
      <c r="B64" s="78" t="s">
        <v>1317</v>
      </c>
      <c r="C64" s="190" t="s">
        <v>1423</v>
      </c>
      <c r="D64" s="78">
        <v>10</v>
      </c>
      <c r="E64" s="190" t="s">
        <v>1424</v>
      </c>
      <c r="F64" s="78" t="s">
        <v>1425</v>
      </c>
      <c r="G64" s="122">
        <v>285</v>
      </c>
      <c r="H64" s="78">
        <v>200</v>
      </c>
      <c r="I64" s="333">
        <f>1.73*D64*162</f>
        <v>2802.6</v>
      </c>
      <c r="J64" s="59" t="s">
        <v>1418</v>
      </c>
      <c r="K64" s="366"/>
      <c r="N64" s="203"/>
      <c r="O64" s="300"/>
      <c r="P64" s="203"/>
      <c r="Q64" s="301"/>
      <c r="R64" s="302"/>
      <c r="S64" s="203"/>
      <c r="T64" s="203"/>
      <c r="U64" s="303"/>
    </row>
    <row r="65" spans="1:21" ht="48" customHeight="1">
      <c r="A65" s="78">
        <v>60</v>
      </c>
      <c r="B65" s="78" t="s">
        <v>1317</v>
      </c>
      <c r="C65" s="190" t="s">
        <v>1426</v>
      </c>
      <c r="D65" s="78">
        <v>10</v>
      </c>
      <c r="E65" s="190" t="s">
        <v>1427</v>
      </c>
      <c r="F65" s="78" t="s">
        <v>1421</v>
      </c>
      <c r="G65" s="122">
        <v>190</v>
      </c>
      <c r="H65" s="78">
        <v>200</v>
      </c>
      <c r="I65" s="333">
        <f>1.73*D65*162</f>
        <v>2802.6</v>
      </c>
      <c r="J65" s="59" t="s">
        <v>1428</v>
      </c>
      <c r="K65" s="366"/>
      <c r="N65" s="203"/>
      <c r="O65" s="300"/>
      <c r="P65" s="203"/>
      <c r="Q65" s="301"/>
      <c r="R65" s="302"/>
      <c r="S65" s="203"/>
      <c r="T65" s="203"/>
      <c r="U65" s="303"/>
    </row>
    <row r="66" spans="1:21" ht="47.25" customHeight="1">
      <c r="A66" s="78">
        <v>61</v>
      </c>
      <c r="B66" s="78" t="s">
        <v>1317</v>
      </c>
      <c r="C66" s="190" t="s">
        <v>1429</v>
      </c>
      <c r="D66" s="78">
        <v>10</v>
      </c>
      <c r="E66" s="190" t="s">
        <v>1420</v>
      </c>
      <c r="F66" s="78" t="s">
        <v>1421</v>
      </c>
      <c r="G66" s="122">
        <v>285</v>
      </c>
      <c r="H66" s="78">
        <v>300</v>
      </c>
      <c r="I66" s="333">
        <f>1.73*D66*162</f>
        <v>2802.6</v>
      </c>
      <c r="J66" s="59" t="s">
        <v>1430</v>
      </c>
      <c r="K66" s="366"/>
      <c r="N66" s="203"/>
      <c r="O66" s="300"/>
      <c r="P66" s="203"/>
      <c r="Q66" s="301"/>
      <c r="R66" s="302"/>
      <c r="S66" s="203"/>
      <c r="T66" s="203"/>
      <c r="U66" s="303"/>
    </row>
    <row r="67" spans="1:21" ht="15.75">
      <c r="A67" s="78">
        <v>62</v>
      </c>
      <c r="B67" s="78" t="s">
        <v>1317</v>
      </c>
      <c r="C67" s="190" t="s">
        <v>1431</v>
      </c>
      <c r="D67" s="78">
        <v>10</v>
      </c>
      <c r="E67" s="190" t="s">
        <v>1432</v>
      </c>
      <c r="F67" s="78">
        <v>335</v>
      </c>
      <c r="G67" s="122">
        <v>285</v>
      </c>
      <c r="H67" s="78">
        <v>600</v>
      </c>
      <c r="I67" s="333">
        <f>1.73*D67*G67</f>
        <v>4930.5</v>
      </c>
      <c r="J67" s="317" t="s">
        <v>1320</v>
      </c>
      <c r="K67" s="366"/>
      <c r="N67" s="203"/>
      <c r="O67" s="300"/>
      <c r="P67" s="203"/>
      <c r="Q67" s="301"/>
      <c r="R67" s="302"/>
      <c r="S67" s="203"/>
      <c r="T67" s="203"/>
      <c r="U67" s="303"/>
    </row>
    <row r="68" spans="1:21" ht="42.75" customHeight="1">
      <c r="A68" s="78">
        <v>63</v>
      </c>
      <c r="B68" s="78" t="s">
        <v>1317</v>
      </c>
      <c r="C68" s="190" t="s">
        <v>1433</v>
      </c>
      <c r="D68" s="78">
        <v>10</v>
      </c>
      <c r="E68" s="190" t="s">
        <v>1434</v>
      </c>
      <c r="F68" s="78">
        <v>218</v>
      </c>
      <c r="G68" s="122">
        <v>150</v>
      </c>
      <c r="H68" s="78">
        <v>150</v>
      </c>
      <c r="I68" s="333">
        <f>1.73*D68*G68</f>
        <v>2595</v>
      </c>
      <c r="J68" s="317" t="s">
        <v>1320</v>
      </c>
      <c r="K68" s="366"/>
      <c r="N68" s="203"/>
      <c r="O68" s="300"/>
      <c r="P68" s="203"/>
      <c r="Q68" s="301"/>
      <c r="R68" s="302"/>
      <c r="S68" s="203"/>
      <c r="T68" s="203"/>
      <c r="U68" s="303"/>
    </row>
    <row r="69" spans="1:21" ht="48" customHeight="1">
      <c r="A69" s="78">
        <v>64</v>
      </c>
      <c r="B69" s="78" t="s">
        <v>1317</v>
      </c>
      <c r="C69" s="190" t="s">
        <v>1435</v>
      </c>
      <c r="D69" s="78">
        <v>10</v>
      </c>
      <c r="E69" s="190" t="s">
        <v>1436</v>
      </c>
      <c r="F69" s="78" t="s">
        <v>1437</v>
      </c>
      <c r="G69" s="122">
        <v>200</v>
      </c>
      <c r="H69" s="78">
        <v>200</v>
      </c>
      <c r="I69" s="333">
        <f>1.73*D69*162</f>
        <v>2802.6</v>
      </c>
      <c r="J69" s="59" t="s">
        <v>1438</v>
      </c>
      <c r="K69" s="366"/>
      <c r="N69" s="203"/>
      <c r="O69" s="300"/>
      <c r="P69" s="203"/>
      <c r="Q69" s="301"/>
      <c r="R69" s="302"/>
      <c r="S69" s="203"/>
      <c r="T69" s="203"/>
      <c r="U69" s="303"/>
    </row>
    <row r="70" spans="1:21" ht="47.25" customHeight="1">
      <c r="A70" s="78">
        <v>65</v>
      </c>
      <c r="B70" s="78" t="s">
        <v>1317</v>
      </c>
      <c r="C70" s="190" t="s">
        <v>1439</v>
      </c>
      <c r="D70" s="78">
        <v>10</v>
      </c>
      <c r="E70" s="190" t="s">
        <v>1440</v>
      </c>
      <c r="F70" s="78" t="s">
        <v>1437</v>
      </c>
      <c r="G70" s="122">
        <v>200</v>
      </c>
      <c r="H70" s="78">
        <v>200</v>
      </c>
      <c r="I70" s="333">
        <f>1.73*D70*162</f>
        <v>2802.6</v>
      </c>
      <c r="J70" s="59" t="s">
        <v>1441</v>
      </c>
      <c r="K70" s="366"/>
      <c r="N70" s="203"/>
      <c r="O70" s="300"/>
      <c r="P70" s="203"/>
      <c r="Q70" s="301"/>
      <c r="R70" s="302"/>
      <c r="S70" s="203"/>
      <c r="T70" s="203"/>
      <c r="U70" s="303"/>
    </row>
    <row r="71" spans="1:21" ht="15.75">
      <c r="A71" s="78">
        <v>66</v>
      </c>
      <c r="B71" s="78" t="s">
        <v>1317</v>
      </c>
      <c r="C71" s="190" t="s">
        <v>1442</v>
      </c>
      <c r="D71" s="78">
        <v>10</v>
      </c>
      <c r="E71" s="190" t="s">
        <v>1432</v>
      </c>
      <c r="F71" s="78">
        <v>335</v>
      </c>
      <c r="G71" s="122">
        <v>285</v>
      </c>
      <c r="H71" s="78">
        <v>200</v>
      </c>
      <c r="I71" s="333">
        <f>1.73*D71*G71</f>
        <v>4930.5</v>
      </c>
      <c r="J71" s="59" t="s">
        <v>1320</v>
      </c>
      <c r="K71" s="367"/>
      <c r="L71" s="364">
        <v>0.3</v>
      </c>
      <c r="N71" s="203"/>
      <c r="O71" s="300"/>
      <c r="P71" s="203"/>
      <c r="Q71" s="301"/>
      <c r="R71" s="302"/>
      <c r="S71" s="203"/>
      <c r="T71" s="203"/>
      <c r="U71" s="303"/>
    </row>
    <row r="72" spans="1:21" ht="41.25" customHeight="1">
      <c r="A72" s="78">
        <v>67</v>
      </c>
      <c r="B72" s="78" t="s">
        <v>1317</v>
      </c>
      <c r="C72" s="190" t="s">
        <v>1443</v>
      </c>
      <c r="D72" s="78">
        <v>10</v>
      </c>
      <c r="E72" s="190" t="s">
        <v>1434</v>
      </c>
      <c r="F72" s="78">
        <v>218</v>
      </c>
      <c r="G72" s="122">
        <v>200</v>
      </c>
      <c r="H72" s="78">
        <v>200</v>
      </c>
      <c r="I72" s="333">
        <f>1.73*D72*G72</f>
        <v>3460</v>
      </c>
      <c r="J72" s="59" t="s">
        <v>1320</v>
      </c>
      <c r="K72" s="366"/>
      <c r="N72" s="203"/>
      <c r="O72" s="300"/>
      <c r="P72" s="203"/>
      <c r="Q72" s="301"/>
      <c r="R72" s="302"/>
      <c r="S72" s="203"/>
      <c r="T72" s="203"/>
      <c r="U72" s="303"/>
    </row>
    <row r="73" spans="1:21" ht="36.75" customHeight="1">
      <c r="A73" s="78">
        <v>68</v>
      </c>
      <c r="B73" s="78" t="s">
        <v>1317</v>
      </c>
      <c r="C73" s="190" t="s">
        <v>1444</v>
      </c>
      <c r="D73" s="78">
        <v>10</v>
      </c>
      <c r="E73" s="190" t="s">
        <v>1445</v>
      </c>
      <c r="F73" s="78" t="s">
        <v>1408</v>
      </c>
      <c r="G73" s="122">
        <v>116</v>
      </c>
      <c r="H73" s="78">
        <v>150</v>
      </c>
      <c r="I73" s="333">
        <f>1.73*D73*G73</f>
        <v>2006.8000000000002</v>
      </c>
      <c r="J73" s="59" t="s">
        <v>1446</v>
      </c>
      <c r="K73" s="366"/>
      <c r="N73" s="203"/>
      <c r="O73" s="300"/>
      <c r="P73" s="203"/>
      <c r="Q73" s="301"/>
      <c r="R73" s="302"/>
      <c r="S73" s="203"/>
      <c r="T73" s="203"/>
      <c r="U73" s="303"/>
    </row>
    <row r="74" spans="1:21" ht="34.5" customHeight="1">
      <c r="A74" s="78">
        <v>69</v>
      </c>
      <c r="B74" s="78" t="s">
        <v>1317</v>
      </c>
      <c r="C74" s="190" t="s">
        <v>1447</v>
      </c>
      <c r="D74" s="78">
        <v>10</v>
      </c>
      <c r="E74" s="190" t="s">
        <v>1448</v>
      </c>
      <c r="F74" s="78" t="s">
        <v>1449</v>
      </c>
      <c r="G74" s="122">
        <v>116</v>
      </c>
      <c r="H74" s="78">
        <v>200</v>
      </c>
      <c r="I74" s="333">
        <f>1.73*D74*G74</f>
        <v>2006.8000000000002</v>
      </c>
      <c r="J74" s="59" t="s">
        <v>1450</v>
      </c>
      <c r="K74" s="366"/>
      <c r="N74" s="203"/>
      <c r="O74" s="300"/>
      <c r="P74" s="203"/>
      <c r="Q74" s="301"/>
      <c r="R74" s="302"/>
      <c r="S74" s="203"/>
      <c r="T74" s="203"/>
      <c r="U74" s="303"/>
    </row>
    <row r="75" spans="1:21" ht="37.5" customHeight="1">
      <c r="A75" s="78">
        <v>70</v>
      </c>
      <c r="B75" s="78" t="s">
        <v>1317</v>
      </c>
      <c r="C75" s="190" t="s">
        <v>1451</v>
      </c>
      <c r="D75" s="78">
        <v>10</v>
      </c>
      <c r="E75" s="190" t="s">
        <v>1452</v>
      </c>
      <c r="F75" s="78" t="s">
        <v>1453</v>
      </c>
      <c r="G75" s="122">
        <v>113</v>
      </c>
      <c r="H75" s="78">
        <v>100</v>
      </c>
      <c r="I75" s="333">
        <f>1.73*D75*H75</f>
        <v>1730</v>
      </c>
      <c r="J75" s="59" t="s">
        <v>1454</v>
      </c>
      <c r="K75" s="366"/>
      <c r="N75" s="203"/>
      <c r="O75" s="300"/>
      <c r="P75" s="203"/>
      <c r="Q75" s="301"/>
      <c r="R75" s="302"/>
      <c r="S75" s="203"/>
      <c r="T75" s="203"/>
      <c r="U75" s="303"/>
    </row>
    <row r="76" spans="1:21" ht="36" customHeight="1">
      <c r="A76" s="78">
        <v>71</v>
      </c>
      <c r="B76" s="78" t="s">
        <v>1317</v>
      </c>
      <c r="C76" s="190" t="s">
        <v>1455</v>
      </c>
      <c r="D76" s="78">
        <v>10</v>
      </c>
      <c r="E76" s="190" t="s">
        <v>1365</v>
      </c>
      <c r="F76" s="78" t="s">
        <v>1366</v>
      </c>
      <c r="G76" s="122">
        <v>99</v>
      </c>
      <c r="H76" s="78">
        <v>100</v>
      </c>
      <c r="I76" s="333">
        <f>1.73*D76*G76</f>
        <v>1712.7</v>
      </c>
      <c r="J76" s="59" t="s">
        <v>1456</v>
      </c>
      <c r="K76" s="366"/>
      <c r="N76" s="203"/>
      <c r="O76" s="300"/>
      <c r="P76" s="203"/>
      <c r="Q76" s="301"/>
      <c r="R76" s="302"/>
      <c r="S76" s="203"/>
      <c r="T76" s="203"/>
      <c r="U76" s="303"/>
    </row>
    <row r="77" spans="1:21" ht="47.25" customHeight="1">
      <c r="A77" s="78">
        <v>72</v>
      </c>
      <c r="B77" s="78" t="s">
        <v>1317</v>
      </c>
      <c r="C77" s="190" t="s">
        <v>1457</v>
      </c>
      <c r="D77" s="78">
        <v>10</v>
      </c>
      <c r="E77" s="190" t="s">
        <v>1458</v>
      </c>
      <c r="F77" s="78" t="s">
        <v>1459</v>
      </c>
      <c r="G77" s="122">
        <v>212</v>
      </c>
      <c r="H77" s="78">
        <v>300</v>
      </c>
      <c r="I77" s="333">
        <f>1.73*D77*G77</f>
        <v>3667.6000000000004</v>
      </c>
      <c r="J77" s="59" t="s">
        <v>1460</v>
      </c>
      <c r="K77" s="366"/>
      <c r="N77" s="203"/>
      <c r="O77" s="300"/>
      <c r="P77" s="203"/>
      <c r="Q77" s="301"/>
      <c r="R77" s="302"/>
      <c r="S77" s="203"/>
      <c r="T77" s="203"/>
      <c r="U77" s="303"/>
    </row>
    <row r="78" spans="1:21" ht="36.75" customHeight="1">
      <c r="A78" s="78">
        <v>73</v>
      </c>
      <c r="B78" s="78" t="s">
        <v>1317</v>
      </c>
      <c r="C78" s="190" t="s">
        <v>1461</v>
      </c>
      <c r="D78" s="78">
        <v>10</v>
      </c>
      <c r="E78" s="190" t="s">
        <v>1462</v>
      </c>
      <c r="F78" s="78" t="s">
        <v>1463</v>
      </c>
      <c r="G78" s="122">
        <v>113</v>
      </c>
      <c r="H78" s="78">
        <v>100</v>
      </c>
      <c r="I78" s="333">
        <f>1.73*D78*H78</f>
        <v>1730</v>
      </c>
      <c r="J78" s="59" t="s">
        <v>1464</v>
      </c>
      <c r="K78" s="366"/>
      <c r="N78" s="203"/>
      <c r="O78" s="300"/>
      <c r="P78" s="203"/>
      <c r="Q78" s="301"/>
      <c r="R78" s="302"/>
      <c r="S78" s="203"/>
      <c r="T78" s="203"/>
      <c r="U78" s="303"/>
    </row>
    <row r="79" spans="1:21" ht="33.75" customHeight="1">
      <c r="A79" s="78">
        <v>74</v>
      </c>
      <c r="B79" s="78" t="s">
        <v>1317</v>
      </c>
      <c r="C79" s="190" t="s">
        <v>1465</v>
      </c>
      <c r="D79" s="78">
        <v>10</v>
      </c>
      <c r="E79" s="190" t="s">
        <v>1466</v>
      </c>
      <c r="F79" s="78" t="s">
        <v>1467</v>
      </c>
      <c r="G79" s="122">
        <v>170</v>
      </c>
      <c r="H79" s="78">
        <v>300</v>
      </c>
      <c r="I79" s="333">
        <f>1.73*D79*G79</f>
        <v>2941</v>
      </c>
      <c r="J79" s="59" t="s">
        <v>1468</v>
      </c>
      <c r="K79" s="366"/>
      <c r="N79" s="203"/>
      <c r="O79" s="300"/>
      <c r="P79" s="203"/>
      <c r="Q79" s="301"/>
      <c r="R79" s="302"/>
      <c r="S79" s="203"/>
      <c r="T79" s="203"/>
      <c r="U79" s="303"/>
    </row>
    <row r="80" spans="1:21" ht="36.75" customHeight="1">
      <c r="A80" s="78">
        <v>75</v>
      </c>
      <c r="B80" s="78" t="s">
        <v>1317</v>
      </c>
      <c r="C80" s="190" t="s">
        <v>1469</v>
      </c>
      <c r="D80" s="78">
        <v>10</v>
      </c>
      <c r="E80" s="190" t="s">
        <v>1470</v>
      </c>
      <c r="F80" s="78" t="s">
        <v>1471</v>
      </c>
      <c r="G80" s="122">
        <v>116</v>
      </c>
      <c r="H80" s="78">
        <v>100</v>
      </c>
      <c r="I80" s="333">
        <f>1.73*D80*H80</f>
        <v>1730</v>
      </c>
      <c r="J80" s="59" t="s">
        <v>1472</v>
      </c>
      <c r="K80" s="366"/>
      <c r="N80" s="203"/>
      <c r="O80" s="300"/>
      <c r="P80" s="203"/>
      <c r="Q80" s="301"/>
      <c r="R80" s="302"/>
      <c r="S80" s="203"/>
      <c r="T80" s="203"/>
      <c r="U80" s="303"/>
    </row>
    <row r="81" spans="1:21" ht="37.5" customHeight="1">
      <c r="A81" s="78">
        <v>76</v>
      </c>
      <c r="B81" s="78" t="s">
        <v>1317</v>
      </c>
      <c r="C81" s="190" t="s">
        <v>1473</v>
      </c>
      <c r="D81" s="78">
        <v>10</v>
      </c>
      <c r="E81" s="190" t="s">
        <v>1474</v>
      </c>
      <c r="F81" s="78" t="s">
        <v>1347</v>
      </c>
      <c r="G81" s="122">
        <v>116</v>
      </c>
      <c r="H81" s="78">
        <v>200</v>
      </c>
      <c r="I81" s="333">
        <f>1.73*D81*G81</f>
        <v>2006.8000000000002</v>
      </c>
      <c r="J81" s="59" t="s">
        <v>1475</v>
      </c>
      <c r="K81" s="366"/>
      <c r="N81" s="203"/>
      <c r="O81" s="300"/>
      <c r="P81" s="203"/>
      <c r="Q81" s="301"/>
      <c r="R81" s="302"/>
      <c r="S81" s="203"/>
      <c r="T81" s="203"/>
      <c r="U81" s="303"/>
    </row>
    <row r="82" spans="1:21" ht="38.25" customHeight="1">
      <c r="A82" s="78">
        <v>77</v>
      </c>
      <c r="B82" s="78" t="s">
        <v>1317</v>
      </c>
      <c r="C82" s="190" t="s">
        <v>1476</v>
      </c>
      <c r="D82" s="78">
        <v>10</v>
      </c>
      <c r="E82" s="190" t="s">
        <v>1477</v>
      </c>
      <c r="F82" s="78" t="s">
        <v>1478</v>
      </c>
      <c r="G82" s="122">
        <v>116</v>
      </c>
      <c r="H82" s="78">
        <v>100</v>
      </c>
      <c r="I82" s="333">
        <f>1.73*D82*H82</f>
        <v>1730</v>
      </c>
      <c r="J82" s="59" t="s">
        <v>1472</v>
      </c>
      <c r="K82" s="366"/>
      <c r="N82" s="203"/>
      <c r="O82" s="300"/>
      <c r="P82" s="203"/>
      <c r="Q82" s="301"/>
      <c r="R82" s="302"/>
      <c r="S82" s="203"/>
      <c r="T82" s="203"/>
      <c r="U82" s="303"/>
    </row>
    <row r="83" spans="1:21" ht="45.75" customHeight="1">
      <c r="A83" s="78">
        <v>78</v>
      </c>
      <c r="B83" s="78" t="s">
        <v>1317</v>
      </c>
      <c r="C83" s="190" t="s">
        <v>1479</v>
      </c>
      <c r="D83" s="78">
        <v>10</v>
      </c>
      <c r="E83" s="190" t="s">
        <v>1334</v>
      </c>
      <c r="F83" s="78">
        <v>210</v>
      </c>
      <c r="G83" s="122">
        <v>87</v>
      </c>
      <c r="H83" s="78">
        <v>75</v>
      </c>
      <c r="I83" s="333">
        <f>1.73*D83*H83</f>
        <v>1297.5</v>
      </c>
      <c r="J83" s="59" t="s">
        <v>1480</v>
      </c>
      <c r="K83" s="367"/>
      <c r="N83" s="203"/>
      <c r="O83" s="300"/>
      <c r="P83" s="203"/>
      <c r="Q83" s="301"/>
      <c r="R83" s="302"/>
      <c r="S83" s="203"/>
      <c r="T83" s="203"/>
      <c r="U83" s="303"/>
    </row>
    <row r="84" spans="1:21" ht="46.5" customHeight="1">
      <c r="A84" s="78">
        <v>79</v>
      </c>
      <c r="B84" s="78" t="s">
        <v>1317</v>
      </c>
      <c r="C84" s="190" t="s">
        <v>1481</v>
      </c>
      <c r="D84" s="78">
        <v>10</v>
      </c>
      <c r="E84" s="190" t="s">
        <v>1482</v>
      </c>
      <c r="F84" s="78" t="s">
        <v>1483</v>
      </c>
      <c r="G84" s="122">
        <v>200</v>
      </c>
      <c r="H84" s="78">
        <v>200</v>
      </c>
      <c r="I84" s="333">
        <f>1.73*D84*G84</f>
        <v>3460</v>
      </c>
      <c r="J84" s="59" t="s">
        <v>1484</v>
      </c>
      <c r="K84" s="366"/>
      <c r="N84" s="203"/>
      <c r="O84" s="300"/>
      <c r="P84" s="203"/>
      <c r="Q84" s="301"/>
      <c r="R84" s="302"/>
      <c r="S84" s="203"/>
      <c r="T84" s="203"/>
      <c r="U84" s="303"/>
    </row>
    <row r="85" spans="1:21" ht="49.5" customHeight="1">
      <c r="A85" s="78">
        <v>80</v>
      </c>
      <c r="B85" s="78" t="s">
        <v>1317</v>
      </c>
      <c r="C85" s="190" t="s">
        <v>1485</v>
      </c>
      <c r="D85" s="78">
        <v>10</v>
      </c>
      <c r="E85" s="190" t="s">
        <v>1486</v>
      </c>
      <c r="F85" s="78" t="s">
        <v>1341</v>
      </c>
      <c r="G85" s="122">
        <v>200</v>
      </c>
      <c r="H85" s="78">
        <v>200</v>
      </c>
      <c r="I85" s="333">
        <f>1.73*D85*162</f>
        <v>2802.6</v>
      </c>
      <c r="J85" s="59" t="s">
        <v>1487</v>
      </c>
      <c r="K85" s="366"/>
      <c r="N85" s="203"/>
      <c r="O85" s="300"/>
      <c r="P85" s="203"/>
      <c r="Q85" s="301"/>
      <c r="R85" s="302"/>
      <c r="S85" s="203"/>
      <c r="T85" s="203"/>
      <c r="U85" s="303"/>
    </row>
    <row r="86" spans="1:21" ht="47.25" customHeight="1">
      <c r="A86" s="78">
        <v>81</v>
      </c>
      <c r="B86" s="78" t="s">
        <v>1317</v>
      </c>
      <c r="C86" s="190" t="s">
        <v>1488</v>
      </c>
      <c r="D86" s="78">
        <v>10</v>
      </c>
      <c r="E86" s="190" t="s">
        <v>1489</v>
      </c>
      <c r="F86" s="78" t="s">
        <v>1375</v>
      </c>
      <c r="G86" s="122">
        <v>233</v>
      </c>
      <c r="H86" s="78">
        <v>200</v>
      </c>
      <c r="I86" s="333">
        <f>1.73*D86*H86</f>
        <v>3460</v>
      </c>
      <c r="J86" s="59" t="s">
        <v>1490</v>
      </c>
      <c r="K86" s="366"/>
      <c r="N86" s="203"/>
      <c r="O86" s="300"/>
      <c r="P86" s="203"/>
      <c r="Q86" s="301"/>
      <c r="R86" s="302"/>
      <c r="S86" s="203"/>
      <c r="T86" s="203"/>
      <c r="U86" s="303"/>
    </row>
    <row r="87" spans="1:21" ht="15.75">
      <c r="A87" s="78">
        <v>82</v>
      </c>
      <c r="B87" s="78" t="s">
        <v>1317</v>
      </c>
      <c r="C87" s="190" t="s">
        <v>1491</v>
      </c>
      <c r="D87" s="78">
        <v>10</v>
      </c>
      <c r="E87" s="190" t="s">
        <v>1492</v>
      </c>
      <c r="F87" s="78">
        <v>246</v>
      </c>
      <c r="G87" s="122">
        <v>127</v>
      </c>
      <c r="H87" s="78">
        <v>300</v>
      </c>
      <c r="I87" s="333">
        <f>1.73*D87*G87</f>
        <v>2197.1</v>
      </c>
      <c r="J87" s="317" t="s">
        <v>1320</v>
      </c>
      <c r="K87" s="366"/>
      <c r="N87" s="203"/>
      <c r="O87" s="300"/>
      <c r="P87" s="203"/>
      <c r="Q87" s="301"/>
      <c r="R87" s="302"/>
      <c r="S87" s="300"/>
      <c r="T87" s="203"/>
      <c r="U87" s="303"/>
    </row>
    <row r="88" spans="1:21" ht="59.25" customHeight="1">
      <c r="A88" s="78">
        <v>83</v>
      </c>
      <c r="B88" s="78" t="s">
        <v>1493</v>
      </c>
      <c r="C88" s="190" t="s">
        <v>1494</v>
      </c>
      <c r="D88" s="78">
        <v>10</v>
      </c>
      <c r="E88" s="190" t="s">
        <v>1495</v>
      </c>
      <c r="F88" s="78">
        <v>275</v>
      </c>
      <c r="G88" s="122">
        <v>113</v>
      </c>
      <c r="H88" s="78">
        <v>300</v>
      </c>
      <c r="I88" s="333">
        <f>1.73*D88*G88</f>
        <v>1954.9</v>
      </c>
      <c r="J88" s="317" t="s">
        <v>1320</v>
      </c>
      <c r="K88" s="366"/>
      <c r="N88" s="203"/>
      <c r="O88" s="300"/>
      <c r="P88" s="203"/>
      <c r="Q88" s="301"/>
      <c r="R88" s="302"/>
      <c r="S88" s="300"/>
      <c r="T88" s="203"/>
      <c r="U88" s="303"/>
    </row>
    <row r="89" spans="1:21" ht="63" customHeight="1">
      <c r="A89" s="78">
        <v>84</v>
      </c>
      <c r="B89" s="78" t="s">
        <v>1317</v>
      </c>
      <c r="C89" s="190" t="s">
        <v>1496</v>
      </c>
      <c r="D89" s="78">
        <v>10</v>
      </c>
      <c r="E89" s="190" t="s">
        <v>1497</v>
      </c>
      <c r="F89" s="78" t="s">
        <v>1498</v>
      </c>
      <c r="G89" s="122">
        <v>113</v>
      </c>
      <c r="H89" s="78">
        <v>100</v>
      </c>
      <c r="I89" s="333">
        <f>1.73*D89*H89</f>
        <v>1730</v>
      </c>
      <c r="J89" s="59" t="s">
        <v>1499</v>
      </c>
      <c r="K89" s="366"/>
      <c r="N89" s="203"/>
      <c r="O89" s="300"/>
      <c r="P89" s="203"/>
      <c r="Q89" s="301"/>
      <c r="R89" s="302"/>
      <c r="S89" s="300"/>
      <c r="T89" s="203"/>
      <c r="U89" s="303"/>
    </row>
    <row r="90" spans="1:21" ht="15.75">
      <c r="A90" s="78">
        <v>85</v>
      </c>
      <c r="B90" s="78" t="s">
        <v>1317</v>
      </c>
      <c r="C90" s="190" t="s">
        <v>1500</v>
      </c>
      <c r="D90" s="78">
        <v>10</v>
      </c>
      <c r="E90" s="190" t="s">
        <v>1492</v>
      </c>
      <c r="F90" s="78">
        <v>246</v>
      </c>
      <c r="G90" s="122">
        <v>106</v>
      </c>
      <c r="H90" s="78">
        <v>100</v>
      </c>
      <c r="I90" s="333">
        <f>1.73*D90*H90</f>
        <v>1730</v>
      </c>
      <c r="J90" s="317" t="s">
        <v>1320</v>
      </c>
      <c r="K90" s="366"/>
      <c r="N90" s="203"/>
      <c r="O90" s="300"/>
      <c r="P90" s="203"/>
      <c r="Q90" s="301"/>
      <c r="R90" s="302"/>
      <c r="S90" s="300"/>
      <c r="T90" s="203"/>
      <c r="U90" s="303"/>
    </row>
    <row r="91" spans="1:21" ht="15.75">
      <c r="A91" s="78">
        <v>86</v>
      </c>
      <c r="B91" s="78" t="s">
        <v>1493</v>
      </c>
      <c r="C91" s="190" t="s">
        <v>1501</v>
      </c>
      <c r="D91" s="78">
        <v>10</v>
      </c>
      <c r="E91" s="190" t="s">
        <v>1492</v>
      </c>
      <c r="F91" s="78">
        <v>246</v>
      </c>
      <c r="G91" s="122">
        <v>200</v>
      </c>
      <c r="H91" s="78">
        <v>100</v>
      </c>
      <c r="I91" s="333">
        <f>1.73*D91*H91</f>
        <v>1730</v>
      </c>
      <c r="J91" s="317" t="s">
        <v>1320</v>
      </c>
      <c r="K91" s="366"/>
      <c r="N91" s="203"/>
      <c r="O91" s="300"/>
      <c r="P91" s="203"/>
      <c r="Q91" s="301"/>
      <c r="R91" s="302"/>
      <c r="S91" s="300"/>
      <c r="T91" s="203"/>
      <c r="U91" s="303"/>
    </row>
    <row r="92" spans="1:21" ht="15.75">
      <c r="A92" s="78">
        <v>87</v>
      </c>
      <c r="B92" s="182" t="s">
        <v>1502</v>
      </c>
      <c r="C92" s="191" t="s">
        <v>1503</v>
      </c>
      <c r="D92" s="182">
        <v>10</v>
      </c>
      <c r="E92" s="191" t="s">
        <v>1334</v>
      </c>
      <c r="F92" s="182">
        <v>210</v>
      </c>
      <c r="G92" s="299">
        <v>127</v>
      </c>
      <c r="H92" s="78">
        <v>150</v>
      </c>
      <c r="I92" s="333">
        <f>1.73*D92*G92</f>
        <v>2197.1</v>
      </c>
      <c r="J92" s="318" t="s">
        <v>1320</v>
      </c>
      <c r="K92" s="366"/>
      <c r="N92" s="203"/>
      <c r="O92" s="300"/>
      <c r="P92" s="203"/>
      <c r="Q92" s="301"/>
      <c r="R92" s="302"/>
      <c r="S92" s="300"/>
      <c r="T92" s="203"/>
      <c r="U92" s="303"/>
    </row>
    <row r="93" spans="1:21" ht="15.75">
      <c r="A93" s="78">
        <v>88</v>
      </c>
      <c r="B93" s="182" t="s">
        <v>1502</v>
      </c>
      <c r="C93" s="190" t="s">
        <v>1504</v>
      </c>
      <c r="D93" s="78">
        <v>10</v>
      </c>
      <c r="E93" s="190" t="s">
        <v>1319</v>
      </c>
      <c r="F93" s="78">
        <v>175</v>
      </c>
      <c r="G93" s="334">
        <v>85</v>
      </c>
      <c r="H93" s="78">
        <v>100</v>
      </c>
      <c r="I93" s="333">
        <f>1.73*D93*G93</f>
        <v>1470.5</v>
      </c>
      <c r="J93" s="317" t="s">
        <v>1320</v>
      </c>
      <c r="K93" s="366"/>
    </row>
    <row r="94" spans="1:21" ht="15.75">
      <c r="A94" s="78">
        <v>89</v>
      </c>
      <c r="B94" s="182" t="s">
        <v>1502</v>
      </c>
      <c r="C94" s="190" t="s">
        <v>1505</v>
      </c>
      <c r="D94" s="78">
        <v>10</v>
      </c>
      <c r="E94" s="190" t="s">
        <v>1319</v>
      </c>
      <c r="F94" s="78">
        <v>175</v>
      </c>
      <c r="G94" s="122">
        <v>141</v>
      </c>
      <c r="H94" s="78">
        <v>200</v>
      </c>
      <c r="I94" s="333">
        <f>1.73*D94*G94</f>
        <v>2439.3000000000002</v>
      </c>
      <c r="J94" s="317" t="s">
        <v>1320</v>
      </c>
      <c r="K94" s="366"/>
    </row>
    <row r="95" spans="1:21" ht="43.5" customHeight="1">
      <c r="A95" s="78">
        <v>90</v>
      </c>
      <c r="B95" s="182" t="s">
        <v>1502</v>
      </c>
      <c r="C95" s="190" t="s">
        <v>1506</v>
      </c>
      <c r="D95" s="78">
        <v>10</v>
      </c>
      <c r="E95" s="190" t="s">
        <v>1365</v>
      </c>
      <c r="F95" s="78" t="s">
        <v>1366</v>
      </c>
      <c r="G95" s="122">
        <v>53</v>
      </c>
      <c r="H95" s="78">
        <v>75</v>
      </c>
      <c r="I95" s="333">
        <f>1.73*D95*G95</f>
        <v>916.90000000000009</v>
      </c>
      <c r="J95" s="59" t="s">
        <v>1507</v>
      </c>
      <c r="K95" s="366"/>
    </row>
    <row r="96" spans="1:21" ht="15.75">
      <c r="A96" s="78">
        <v>91</v>
      </c>
      <c r="B96" s="182" t="s">
        <v>1502</v>
      </c>
      <c r="C96" s="190" t="s">
        <v>1508</v>
      </c>
      <c r="D96" s="78">
        <v>10</v>
      </c>
      <c r="E96" s="190" t="s">
        <v>1319</v>
      </c>
      <c r="F96" s="78">
        <v>175</v>
      </c>
      <c r="G96" s="122">
        <v>71</v>
      </c>
      <c r="H96" s="78">
        <v>50</v>
      </c>
      <c r="I96" s="333">
        <f>1.73*D96*H96</f>
        <v>865</v>
      </c>
      <c r="J96" s="317" t="s">
        <v>1320</v>
      </c>
      <c r="K96" s="366"/>
    </row>
    <row r="97" spans="1:11" ht="15.75">
      <c r="A97" s="78">
        <v>92</v>
      </c>
      <c r="B97" s="182" t="s">
        <v>1502</v>
      </c>
      <c r="C97" s="190" t="s">
        <v>1509</v>
      </c>
      <c r="D97" s="78">
        <v>10</v>
      </c>
      <c r="E97" s="190" t="s">
        <v>1319</v>
      </c>
      <c r="F97" s="78">
        <v>175</v>
      </c>
      <c r="G97" s="122">
        <v>116</v>
      </c>
      <c r="H97" s="78">
        <v>100</v>
      </c>
      <c r="I97" s="333">
        <f>1.73*D97*H97</f>
        <v>1730</v>
      </c>
      <c r="J97" s="317" t="s">
        <v>1320</v>
      </c>
      <c r="K97" s="366"/>
    </row>
    <row r="98" spans="1:11" ht="15.75">
      <c r="A98" s="78">
        <v>93</v>
      </c>
      <c r="B98" s="182" t="s">
        <v>1502</v>
      </c>
      <c r="C98" s="190" t="s">
        <v>1510</v>
      </c>
      <c r="D98" s="78">
        <v>10</v>
      </c>
      <c r="E98" s="190" t="s">
        <v>1319</v>
      </c>
      <c r="F98" s="78">
        <v>175</v>
      </c>
      <c r="G98" s="122">
        <v>85</v>
      </c>
      <c r="H98" s="78">
        <v>75</v>
      </c>
      <c r="I98" s="333">
        <f>1.73*D98*H98</f>
        <v>1297.5</v>
      </c>
      <c r="J98" s="317" t="s">
        <v>1320</v>
      </c>
      <c r="K98" s="366"/>
    </row>
    <row r="99" spans="1:11" ht="15.75">
      <c r="A99" s="78">
        <v>94</v>
      </c>
      <c r="B99" s="182" t="s">
        <v>1502</v>
      </c>
      <c r="C99" s="190" t="s">
        <v>1511</v>
      </c>
      <c r="D99" s="78">
        <v>10</v>
      </c>
      <c r="E99" s="190" t="s">
        <v>1319</v>
      </c>
      <c r="F99" s="78">
        <v>175</v>
      </c>
      <c r="G99" s="122">
        <v>71</v>
      </c>
      <c r="H99" s="78">
        <v>100</v>
      </c>
      <c r="I99" s="333">
        <f>1.73*D99*G99</f>
        <v>1228.3</v>
      </c>
      <c r="J99" s="317" t="s">
        <v>1320</v>
      </c>
      <c r="K99" s="366"/>
    </row>
    <row r="100" spans="1:11" ht="15.75">
      <c r="A100" s="78">
        <v>95</v>
      </c>
      <c r="B100" s="182" t="s">
        <v>1502</v>
      </c>
      <c r="C100" s="190" t="s">
        <v>1512</v>
      </c>
      <c r="D100" s="78">
        <v>10</v>
      </c>
      <c r="E100" s="190" t="s">
        <v>1319</v>
      </c>
      <c r="F100" s="78">
        <v>175</v>
      </c>
      <c r="G100" s="122">
        <v>85</v>
      </c>
      <c r="H100" s="78">
        <v>50</v>
      </c>
      <c r="I100" s="333">
        <f>1.73*D100*H100</f>
        <v>865</v>
      </c>
      <c r="J100" s="317" t="s">
        <v>1320</v>
      </c>
      <c r="K100" s="366"/>
    </row>
    <row r="101" spans="1:11" ht="15.75">
      <c r="A101" s="78">
        <v>96</v>
      </c>
      <c r="B101" s="182" t="s">
        <v>1502</v>
      </c>
      <c r="C101" s="190" t="s">
        <v>1513</v>
      </c>
      <c r="D101" s="78">
        <v>10</v>
      </c>
      <c r="E101" s="190" t="s">
        <v>1319</v>
      </c>
      <c r="F101" s="78">
        <v>175</v>
      </c>
      <c r="G101" s="122"/>
      <c r="H101" s="78">
        <v>75</v>
      </c>
      <c r="I101" s="333">
        <f>1.73*D101*H101</f>
        <v>1297.5</v>
      </c>
      <c r="J101" s="317" t="s">
        <v>1320</v>
      </c>
      <c r="K101" s="366"/>
    </row>
    <row r="102" spans="1:11" ht="15.75">
      <c r="A102" s="78">
        <v>97</v>
      </c>
      <c r="B102" s="182" t="s">
        <v>1502</v>
      </c>
      <c r="C102" s="190" t="s">
        <v>1514</v>
      </c>
      <c r="D102" s="78">
        <v>10</v>
      </c>
      <c r="E102" s="190" t="s">
        <v>1319</v>
      </c>
      <c r="F102" s="78">
        <v>175</v>
      </c>
      <c r="G102" s="122">
        <v>58</v>
      </c>
      <c r="H102" s="78">
        <v>50</v>
      </c>
      <c r="I102" s="333">
        <f>1.73*D102*H102</f>
        <v>865</v>
      </c>
      <c r="J102" s="317" t="s">
        <v>1320</v>
      </c>
      <c r="K102" s="366"/>
    </row>
    <row r="103" spans="1:11" ht="15.75">
      <c r="A103" s="78">
        <v>98</v>
      </c>
      <c r="B103" s="182" t="s">
        <v>1502</v>
      </c>
      <c r="C103" s="190" t="s">
        <v>1515</v>
      </c>
      <c r="D103" s="78">
        <v>10</v>
      </c>
      <c r="E103" s="190" t="s">
        <v>1319</v>
      </c>
      <c r="F103" s="78">
        <v>175</v>
      </c>
      <c r="G103" s="122">
        <v>58</v>
      </c>
      <c r="H103" s="78">
        <v>100</v>
      </c>
      <c r="I103" s="333">
        <f>1.73*D103*G103</f>
        <v>1003.4000000000001</v>
      </c>
      <c r="J103" s="317" t="s">
        <v>1320</v>
      </c>
      <c r="K103" s="366"/>
    </row>
    <row r="104" spans="1:11" ht="15.75">
      <c r="A104" s="78">
        <v>99</v>
      </c>
      <c r="B104" s="182" t="s">
        <v>1502</v>
      </c>
      <c r="C104" s="190" t="s">
        <v>1516</v>
      </c>
      <c r="D104" s="78">
        <v>10</v>
      </c>
      <c r="E104" s="190" t="s">
        <v>1319</v>
      </c>
      <c r="F104" s="78">
        <v>175</v>
      </c>
      <c r="G104" s="122">
        <v>58</v>
      </c>
      <c r="H104" s="78">
        <v>50</v>
      </c>
      <c r="I104" s="333">
        <f>1.73*D104*H104</f>
        <v>865</v>
      </c>
      <c r="J104" s="317" t="s">
        <v>1320</v>
      </c>
      <c r="K104" s="366"/>
    </row>
    <row r="105" spans="1:11" ht="15.75">
      <c r="A105" s="78">
        <v>100</v>
      </c>
      <c r="B105" s="182" t="s">
        <v>1502</v>
      </c>
      <c r="C105" s="190" t="s">
        <v>1517</v>
      </c>
      <c r="D105" s="78">
        <v>10</v>
      </c>
      <c r="E105" s="190" t="s">
        <v>1319</v>
      </c>
      <c r="F105" s="78">
        <v>175</v>
      </c>
      <c r="G105" s="122">
        <v>58</v>
      </c>
      <c r="H105" s="78">
        <v>50</v>
      </c>
      <c r="I105" s="333">
        <f>1.73*D105*H105</f>
        <v>865</v>
      </c>
      <c r="J105" s="317" t="s">
        <v>1320</v>
      </c>
      <c r="K105" s="366"/>
    </row>
    <row r="106" spans="1:11" ht="15.75">
      <c r="A106" s="78">
        <v>101</v>
      </c>
      <c r="B106" s="182" t="s">
        <v>1502</v>
      </c>
      <c r="C106" s="190" t="s">
        <v>1518</v>
      </c>
      <c r="D106" s="78">
        <v>10</v>
      </c>
      <c r="E106" s="190" t="s">
        <v>1319</v>
      </c>
      <c r="F106" s="78">
        <v>175</v>
      </c>
      <c r="G106" s="122">
        <v>29</v>
      </c>
      <c r="H106" s="78">
        <v>50</v>
      </c>
      <c r="I106" s="333">
        <f>1.73*D106*G106</f>
        <v>501.70000000000005</v>
      </c>
      <c r="J106" s="317" t="s">
        <v>1320</v>
      </c>
      <c r="K106" s="366"/>
    </row>
    <row r="107" spans="1:11" ht="15.75">
      <c r="A107" s="78">
        <v>102</v>
      </c>
      <c r="B107" s="182" t="s">
        <v>1502</v>
      </c>
      <c r="C107" s="190" t="s">
        <v>1519</v>
      </c>
      <c r="D107" s="78">
        <v>10</v>
      </c>
      <c r="E107" s="190" t="s">
        <v>1319</v>
      </c>
      <c r="F107" s="78">
        <v>175</v>
      </c>
      <c r="G107" s="122">
        <v>58</v>
      </c>
      <c r="H107" s="78">
        <v>50</v>
      </c>
      <c r="I107" s="333">
        <f>1.73*D107*H107</f>
        <v>865</v>
      </c>
      <c r="J107" s="317" t="s">
        <v>1320</v>
      </c>
      <c r="K107" s="366"/>
    </row>
    <row r="108" spans="1:11" ht="15.75">
      <c r="A108" s="78">
        <v>103</v>
      </c>
      <c r="B108" s="182" t="s">
        <v>1502</v>
      </c>
      <c r="C108" s="190" t="s">
        <v>1520</v>
      </c>
      <c r="D108" s="78">
        <v>10</v>
      </c>
      <c r="E108" s="190" t="s">
        <v>1319</v>
      </c>
      <c r="F108" s="78">
        <v>175</v>
      </c>
      <c r="G108" s="122">
        <v>58</v>
      </c>
      <c r="H108" s="78">
        <v>50</v>
      </c>
      <c r="I108" s="333">
        <f>1.73*D108*H108</f>
        <v>865</v>
      </c>
      <c r="J108" s="317" t="s">
        <v>1320</v>
      </c>
      <c r="K108" s="366"/>
    </row>
    <row r="109" spans="1:11" ht="15.75">
      <c r="A109" s="78">
        <v>104</v>
      </c>
      <c r="B109" s="182" t="s">
        <v>1502</v>
      </c>
      <c r="C109" s="190" t="s">
        <v>1521</v>
      </c>
      <c r="D109" s="78">
        <v>10</v>
      </c>
      <c r="E109" s="190" t="s">
        <v>1319</v>
      </c>
      <c r="F109" s="78">
        <v>175</v>
      </c>
      <c r="G109" s="122">
        <v>58</v>
      </c>
      <c r="H109" s="78">
        <v>50</v>
      </c>
      <c r="I109" s="333">
        <f>1.73*D109*H109</f>
        <v>865</v>
      </c>
      <c r="J109" s="317" t="s">
        <v>1320</v>
      </c>
      <c r="K109" s="366"/>
    </row>
    <row r="110" spans="1:11" ht="15.75">
      <c r="A110" s="78">
        <v>105</v>
      </c>
      <c r="B110" s="182" t="s">
        <v>1502</v>
      </c>
      <c r="C110" s="190" t="s">
        <v>1522</v>
      </c>
      <c r="D110" s="78">
        <v>10</v>
      </c>
      <c r="E110" s="190" t="s">
        <v>1319</v>
      </c>
      <c r="F110" s="78">
        <v>175</v>
      </c>
      <c r="G110" s="122">
        <v>58</v>
      </c>
      <c r="H110" s="78">
        <v>50</v>
      </c>
      <c r="I110" s="333">
        <f>1.73*D110*H110</f>
        <v>865</v>
      </c>
      <c r="J110" s="317" t="s">
        <v>1320</v>
      </c>
      <c r="K110" s="366"/>
    </row>
    <row r="111" spans="1:11" ht="15.75">
      <c r="A111" s="78">
        <v>106</v>
      </c>
      <c r="B111" s="182" t="s">
        <v>1502</v>
      </c>
      <c r="C111" s="190" t="s">
        <v>1523</v>
      </c>
      <c r="D111" s="78">
        <v>10</v>
      </c>
      <c r="E111" s="190" t="s">
        <v>1319</v>
      </c>
      <c r="F111" s="78">
        <v>175</v>
      </c>
      <c r="G111" s="122">
        <v>50</v>
      </c>
      <c r="H111" s="78">
        <v>50</v>
      </c>
      <c r="I111" s="333">
        <f>1.73*D111*H111</f>
        <v>865</v>
      </c>
      <c r="J111" s="317" t="s">
        <v>1320</v>
      </c>
      <c r="K111" s="366"/>
    </row>
    <row r="112" spans="1:11" ht="15.75">
      <c r="A112" s="78">
        <v>107</v>
      </c>
      <c r="B112" s="182" t="s">
        <v>1502</v>
      </c>
      <c r="C112" s="190" t="s">
        <v>1524</v>
      </c>
      <c r="D112" s="78">
        <v>10</v>
      </c>
      <c r="E112" s="190" t="s">
        <v>1319</v>
      </c>
      <c r="F112" s="78">
        <v>175</v>
      </c>
      <c r="G112" s="122">
        <v>44</v>
      </c>
      <c r="H112" s="78">
        <v>50</v>
      </c>
      <c r="I112" s="333">
        <f>1.73*D112*G112</f>
        <v>761.2</v>
      </c>
      <c r="J112" s="317" t="s">
        <v>1320</v>
      </c>
      <c r="K112" s="366"/>
    </row>
    <row r="113" spans="1:11" ht="15.75">
      <c r="A113" s="78">
        <v>108</v>
      </c>
      <c r="B113" s="182" t="s">
        <v>1502</v>
      </c>
      <c r="C113" s="190" t="s">
        <v>1525</v>
      </c>
      <c r="D113" s="78">
        <v>10</v>
      </c>
      <c r="E113" s="190" t="s">
        <v>1319</v>
      </c>
      <c r="F113" s="78">
        <v>175</v>
      </c>
      <c r="G113" s="122">
        <v>50</v>
      </c>
      <c r="H113" s="78">
        <v>50</v>
      </c>
      <c r="I113" s="333">
        <f>1.73*D113*H113</f>
        <v>865</v>
      </c>
      <c r="J113" s="317" t="s">
        <v>1320</v>
      </c>
      <c r="K113" s="366"/>
    </row>
    <row r="114" spans="1:11" ht="15.75">
      <c r="A114" s="78">
        <v>109</v>
      </c>
      <c r="B114" s="182" t="s">
        <v>1502</v>
      </c>
      <c r="C114" s="190" t="s">
        <v>1526</v>
      </c>
      <c r="D114" s="78">
        <v>10</v>
      </c>
      <c r="E114" s="190" t="s">
        <v>1319</v>
      </c>
      <c r="F114" s="78">
        <v>175</v>
      </c>
      <c r="G114" s="122">
        <v>47</v>
      </c>
      <c r="H114" s="78">
        <v>50</v>
      </c>
      <c r="I114" s="333">
        <f>1.73*D114*G114</f>
        <v>813.1</v>
      </c>
      <c r="J114" s="317" t="s">
        <v>1320</v>
      </c>
      <c r="K114" s="366"/>
    </row>
    <row r="115" spans="1:11" ht="15.75">
      <c r="A115" s="78">
        <v>110</v>
      </c>
      <c r="B115" s="182" t="s">
        <v>1502</v>
      </c>
      <c r="C115" s="190" t="s">
        <v>1527</v>
      </c>
      <c r="D115" s="78">
        <v>10</v>
      </c>
      <c r="E115" s="190" t="s">
        <v>1319</v>
      </c>
      <c r="F115" s="78">
        <v>175</v>
      </c>
      <c r="G115" s="122">
        <v>58</v>
      </c>
      <c r="H115" s="78">
        <v>100</v>
      </c>
      <c r="I115" s="333">
        <f>1.73*D115*G115</f>
        <v>1003.4000000000001</v>
      </c>
      <c r="J115" s="317" t="s">
        <v>1320</v>
      </c>
      <c r="K115" s="366"/>
    </row>
    <row r="116" spans="1:11" ht="15.75">
      <c r="A116" s="78">
        <v>111</v>
      </c>
      <c r="B116" s="182" t="s">
        <v>1502</v>
      </c>
      <c r="C116" s="190" t="s">
        <v>1528</v>
      </c>
      <c r="D116" s="78">
        <v>10</v>
      </c>
      <c r="E116" s="190" t="s">
        <v>1319</v>
      </c>
      <c r="F116" s="78">
        <v>175</v>
      </c>
      <c r="G116" s="122">
        <v>58</v>
      </c>
      <c r="H116" s="78">
        <v>50</v>
      </c>
      <c r="I116" s="333">
        <f>1.73*D116*H116</f>
        <v>865</v>
      </c>
      <c r="J116" s="317" t="s">
        <v>1320</v>
      </c>
      <c r="K116" s="366"/>
    </row>
    <row r="117" spans="1:11" ht="15.75">
      <c r="A117" s="78">
        <v>112</v>
      </c>
      <c r="B117" s="182" t="s">
        <v>1502</v>
      </c>
      <c r="C117" s="190" t="s">
        <v>1529</v>
      </c>
      <c r="D117" s="78">
        <v>10</v>
      </c>
      <c r="E117" s="190" t="s">
        <v>1319</v>
      </c>
      <c r="F117" s="78">
        <v>175</v>
      </c>
      <c r="G117" s="122">
        <v>58</v>
      </c>
      <c r="H117" s="78">
        <v>50</v>
      </c>
      <c r="I117" s="333">
        <f>1.73*D117*H117</f>
        <v>865</v>
      </c>
      <c r="J117" s="317" t="s">
        <v>1320</v>
      </c>
      <c r="K117" s="366"/>
    </row>
    <row r="118" spans="1:11" ht="15.75">
      <c r="A118" s="78">
        <v>113</v>
      </c>
      <c r="B118" s="182" t="s">
        <v>1502</v>
      </c>
      <c r="C118" s="190" t="s">
        <v>1530</v>
      </c>
      <c r="D118" s="78">
        <v>10</v>
      </c>
      <c r="E118" s="190" t="s">
        <v>1334</v>
      </c>
      <c r="F118" s="78">
        <v>210</v>
      </c>
      <c r="G118" s="122">
        <v>58</v>
      </c>
      <c r="H118" s="78">
        <v>100</v>
      </c>
      <c r="I118" s="333">
        <f>1.73*D118*G118</f>
        <v>1003.4000000000001</v>
      </c>
      <c r="J118" s="317" t="s">
        <v>1320</v>
      </c>
      <c r="K118" s="366"/>
    </row>
    <row r="119" spans="1:11" ht="15.75">
      <c r="A119" s="78">
        <v>114</v>
      </c>
      <c r="B119" s="182" t="s">
        <v>1502</v>
      </c>
      <c r="C119" s="190" t="s">
        <v>1531</v>
      </c>
      <c r="D119" s="78">
        <v>10</v>
      </c>
      <c r="E119" s="190" t="s">
        <v>1334</v>
      </c>
      <c r="F119" s="78">
        <v>210</v>
      </c>
      <c r="G119" s="122">
        <v>70</v>
      </c>
      <c r="H119" s="78">
        <v>100</v>
      </c>
      <c r="I119" s="333">
        <f>1.73*D119*G119</f>
        <v>1211</v>
      </c>
      <c r="J119" s="317" t="s">
        <v>1320</v>
      </c>
      <c r="K119" s="366"/>
    </row>
    <row r="120" spans="1:11" ht="15.75">
      <c r="A120" s="78">
        <v>115</v>
      </c>
      <c r="B120" s="182" t="s">
        <v>1502</v>
      </c>
      <c r="C120" s="190" t="s">
        <v>1532</v>
      </c>
      <c r="D120" s="78">
        <v>10</v>
      </c>
      <c r="E120" s="190" t="s">
        <v>1334</v>
      </c>
      <c r="F120" s="78">
        <v>210</v>
      </c>
      <c r="G120" s="122">
        <v>29</v>
      </c>
      <c r="H120" s="78">
        <v>50</v>
      </c>
      <c r="I120" s="333">
        <f>1.73*D120*G120</f>
        <v>501.70000000000005</v>
      </c>
      <c r="J120" s="317" t="s">
        <v>1320</v>
      </c>
      <c r="K120" s="366"/>
    </row>
    <row r="121" spans="1:11" ht="15.75">
      <c r="A121" s="78">
        <v>116</v>
      </c>
      <c r="B121" s="182" t="s">
        <v>1502</v>
      </c>
      <c r="C121" s="190" t="s">
        <v>1533</v>
      </c>
      <c r="D121" s="78">
        <v>10</v>
      </c>
      <c r="E121" s="190" t="s">
        <v>1334</v>
      </c>
      <c r="F121" s="78">
        <v>210</v>
      </c>
      <c r="G121" s="122">
        <v>29</v>
      </c>
      <c r="H121" s="78">
        <v>50</v>
      </c>
      <c r="I121" s="333">
        <f>1.73*D121*G121</f>
        <v>501.70000000000005</v>
      </c>
      <c r="J121" s="317" t="s">
        <v>1320</v>
      </c>
      <c r="K121" s="367"/>
    </row>
    <row r="122" spans="1:11" ht="29.25" customHeight="1">
      <c r="A122" s="78">
        <v>117</v>
      </c>
      <c r="B122" s="78" t="s">
        <v>1534</v>
      </c>
      <c r="C122" s="192" t="s">
        <v>1535</v>
      </c>
      <c r="D122" s="78">
        <v>10</v>
      </c>
      <c r="E122" s="190" t="s">
        <v>1319</v>
      </c>
      <c r="F122" s="78">
        <v>175</v>
      </c>
      <c r="G122" s="299">
        <v>85</v>
      </c>
      <c r="H122" s="78">
        <v>100</v>
      </c>
      <c r="I122" s="333">
        <f>1.73*D122*G122</f>
        <v>1470.5</v>
      </c>
      <c r="J122" s="78" t="s">
        <v>1320</v>
      </c>
      <c r="K122" s="366"/>
    </row>
    <row r="123" spans="1:11" ht="32.25" customHeight="1">
      <c r="A123" s="78">
        <v>118</v>
      </c>
      <c r="B123" s="78" t="s">
        <v>1534</v>
      </c>
      <c r="C123" s="192" t="s">
        <v>1536</v>
      </c>
      <c r="D123" s="78">
        <v>10</v>
      </c>
      <c r="E123" s="190" t="s">
        <v>1537</v>
      </c>
      <c r="F123" s="78">
        <v>330</v>
      </c>
      <c r="G123" s="299">
        <v>212</v>
      </c>
      <c r="H123" s="78">
        <v>100</v>
      </c>
      <c r="I123" s="333">
        <f>1.73*D123*H123</f>
        <v>1730</v>
      </c>
      <c r="J123" s="78" t="s">
        <v>1320</v>
      </c>
      <c r="K123" s="366"/>
    </row>
    <row r="124" spans="1:11" ht="50.25" customHeight="1">
      <c r="A124" s="78">
        <v>119</v>
      </c>
      <c r="B124" s="78" t="s">
        <v>1534</v>
      </c>
      <c r="C124" s="192" t="s">
        <v>1538</v>
      </c>
      <c r="D124" s="78">
        <v>10</v>
      </c>
      <c r="E124" s="190" t="s">
        <v>1539</v>
      </c>
      <c r="F124" s="78" t="s">
        <v>1540</v>
      </c>
      <c r="G124" s="299">
        <v>71</v>
      </c>
      <c r="H124" s="78">
        <v>50</v>
      </c>
      <c r="I124" s="333">
        <f>1.73*D124*H124</f>
        <v>865</v>
      </c>
      <c r="J124" s="59" t="s">
        <v>1541</v>
      </c>
      <c r="K124" s="366"/>
    </row>
    <row r="125" spans="1:11" ht="36.75" customHeight="1">
      <c r="A125" s="78">
        <v>120</v>
      </c>
      <c r="B125" s="78" t="s">
        <v>1534</v>
      </c>
      <c r="C125" s="192" t="s">
        <v>1542</v>
      </c>
      <c r="D125" s="78">
        <v>10</v>
      </c>
      <c r="E125" s="190" t="s">
        <v>1543</v>
      </c>
      <c r="F125" s="78">
        <v>265</v>
      </c>
      <c r="G125" s="299">
        <v>71</v>
      </c>
      <c r="H125" s="78">
        <v>50</v>
      </c>
      <c r="I125" s="333">
        <f>1.73*D125*G125</f>
        <v>1228.3</v>
      </c>
      <c r="J125" s="78" t="s">
        <v>1320</v>
      </c>
      <c r="K125" s="366"/>
    </row>
    <row r="126" spans="1:11" ht="33.75" customHeight="1">
      <c r="A126" s="78">
        <v>121</v>
      </c>
      <c r="B126" s="78" t="s">
        <v>1534</v>
      </c>
      <c r="C126" s="192" t="s">
        <v>1544</v>
      </c>
      <c r="D126" s="78">
        <v>10</v>
      </c>
      <c r="E126" s="190" t="s">
        <v>1319</v>
      </c>
      <c r="F126" s="78">
        <v>175</v>
      </c>
      <c r="G126" s="299">
        <v>85</v>
      </c>
      <c r="H126" s="78">
        <v>100</v>
      </c>
      <c r="I126" s="333">
        <f>1.73*D126*G126</f>
        <v>1470.5</v>
      </c>
      <c r="J126" s="78" t="s">
        <v>1320</v>
      </c>
      <c r="K126" s="366"/>
    </row>
    <row r="127" spans="1:11" ht="45.75" customHeight="1">
      <c r="A127" s="78">
        <v>122</v>
      </c>
      <c r="B127" s="78" t="s">
        <v>1534</v>
      </c>
      <c r="C127" s="192" t="s">
        <v>1545</v>
      </c>
      <c r="D127" s="78">
        <v>10</v>
      </c>
      <c r="E127" s="59" t="s">
        <v>1546</v>
      </c>
      <c r="F127" s="78" t="s">
        <v>1547</v>
      </c>
      <c r="G127" s="299">
        <v>149</v>
      </c>
      <c r="H127" s="78">
        <v>150</v>
      </c>
      <c r="I127" s="333">
        <f>1.73*D127*175</f>
        <v>3027.5</v>
      </c>
      <c r="J127" s="59" t="s">
        <v>1548</v>
      </c>
      <c r="K127" s="366"/>
    </row>
    <row r="128" spans="1:11" ht="34.5" customHeight="1">
      <c r="A128" s="78">
        <v>123</v>
      </c>
      <c r="B128" s="78" t="s">
        <v>1534</v>
      </c>
      <c r="C128" s="192" t="s">
        <v>1549</v>
      </c>
      <c r="D128" s="78">
        <v>10</v>
      </c>
      <c r="E128" s="190" t="s">
        <v>1319</v>
      </c>
      <c r="F128" s="78">
        <v>175</v>
      </c>
      <c r="G128" s="299">
        <v>142</v>
      </c>
      <c r="H128" s="78">
        <v>50</v>
      </c>
      <c r="I128" s="333">
        <f>1.73*D128*H128</f>
        <v>865</v>
      </c>
      <c r="J128" s="78" t="s">
        <v>1320</v>
      </c>
      <c r="K128" s="366"/>
    </row>
    <row r="129" spans="1:11" ht="29.25" customHeight="1">
      <c r="A129" s="78">
        <v>124</v>
      </c>
      <c r="B129" s="78" t="s">
        <v>1534</v>
      </c>
      <c r="C129" s="192" t="s">
        <v>1550</v>
      </c>
      <c r="D129" s="78">
        <v>10</v>
      </c>
      <c r="E129" s="190" t="s">
        <v>1319</v>
      </c>
      <c r="F129" s="78">
        <v>175</v>
      </c>
      <c r="G129" s="299">
        <v>64</v>
      </c>
      <c r="H129" s="78">
        <v>75</v>
      </c>
      <c r="I129" s="333">
        <f>1.73*D129*G129</f>
        <v>1107.2</v>
      </c>
      <c r="J129" s="78" t="s">
        <v>1320</v>
      </c>
      <c r="K129" s="366"/>
    </row>
    <row r="130" spans="1:11" ht="42" customHeight="1">
      <c r="A130" s="78">
        <v>125</v>
      </c>
      <c r="B130" s="78" t="s">
        <v>1534</v>
      </c>
      <c r="C130" s="192" t="s">
        <v>1551</v>
      </c>
      <c r="D130" s="78">
        <v>10</v>
      </c>
      <c r="E130" s="190" t="s">
        <v>1365</v>
      </c>
      <c r="F130" s="78" t="s">
        <v>1366</v>
      </c>
      <c r="G130" s="299">
        <v>64</v>
      </c>
      <c r="H130" s="78">
        <v>75</v>
      </c>
      <c r="I130" s="333">
        <f>1.73*D130*G130</f>
        <v>1107.2</v>
      </c>
      <c r="J130" s="59" t="s">
        <v>1552</v>
      </c>
      <c r="K130" s="366"/>
    </row>
    <row r="131" spans="1:11" ht="32.25" customHeight="1">
      <c r="A131" s="78">
        <v>126</v>
      </c>
      <c r="B131" s="78" t="s">
        <v>1534</v>
      </c>
      <c r="C131" s="192" t="s">
        <v>1553</v>
      </c>
      <c r="D131" s="78">
        <v>10</v>
      </c>
      <c r="E131" s="190" t="s">
        <v>1319</v>
      </c>
      <c r="F131" s="78">
        <v>175</v>
      </c>
      <c r="G131" s="299">
        <v>42</v>
      </c>
      <c r="H131" s="78">
        <v>50</v>
      </c>
      <c r="I131" s="333">
        <f>1.73*D131*G131</f>
        <v>726.6</v>
      </c>
      <c r="J131" s="78" t="s">
        <v>1320</v>
      </c>
      <c r="K131" s="366"/>
    </row>
    <row r="132" spans="1:11" ht="36" customHeight="1">
      <c r="A132" s="78">
        <v>127</v>
      </c>
      <c r="B132" s="78" t="s">
        <v>1534</v>
      </c>
      <c r="C132" s="192" t="s">
        <v>1554</v>
      </c>
      <c r="D132" s="78">
        <v>10</v>
      </c>
      <c r="E132" s="190" t="s">
        <v>1319</v>
      </c>
      <c r="F132" s="78">
        <v>175</v>
      </c>
      <c r="G132" s="299">
        <v>64</v>
      </c>
      <c r="H132" s="78">
        <v>50</v>
      </c>
      <c r="I132" s="333">
        <f>1.73*D132*H132</f>
        <v>865</v>
      </c>
      <c r="J132" s="78" t="s">
        <v>1320</v>
      </c>
      <c r="K132" s="366"/>
    </row>
    <row r="133" spans="1:11" ht="40.5" customHeight="1">
      <c r="A133" s="78">
        <v>128</v>
      </c>
      <c r="B133" s="78" t="s">
        <v>1534</v>
      </c>
      <c r="C133" s="192" t="s">
        <v>1555</v>
      </c>
      <c r="D133" s="78">
        <v>10</v>
      </c>
      <c r="E133" s="190" t="s">
        <v>1319</v>
      </c>
      <c r="F133" s="78">
        <v>175</v>
      </c>
      <c r="G133" s="299">
        <v>71</v>
      </c>
      <c r="H133" s="78">
        <v>50</v>
      </c>
      <c r="I133" s="333">
        <f>1.73*D133*H133</f>
        <v>865</v>
      </c>
      <c r="J133" s="78" t="s">
        <v>1320</v>
      </c>
      <c r="K133" s="366"/>
    </row>
    <row r="134" spans="1:11" ht="32.25" customHeight="1">
      <c r="A134" s="78">
        <v>129</v>
      </c>
      <c r="B134" s="78" t="s">
        <v>1534</v>
      </c>
      <c r="C134" s="59" t="s">
        <v>1556</v>
      </c>
      <c r="D134" s="78">
        <v>10</v>
      </c>
      <c r="E134" s="190" t="s">
        <v>1319</v>
      </c>
      <c r="F134" s="78">
        <v>175</v>
      </c>
      <c r="G134" s="299">
        <v>53</v>
      </c>
      <c r="H134" s="78">
        <v>50</v>
      </c>
      <c r="I134" s="333">
        <f>1.73*D134*H134</f>
        <v>865</v>
      </c>
      <c r="J134" s="78" t="s">
        <v>1320</v>
      </c>
      <c r="K134" s="366"/>
    </row>
    <row r="135" spans="1:11" ht="27.75" customHeight="1">
      <c r="A135" s="78">
        <v>130</v>
      </c>
      <c r="B135" s="78" t="s">
        <v>1534</v>
      </c>
      <c r="C135" s="59" t="s">
        <v>1557</v>
      </c>
      <c r="D135" s="78">
        <v>10</v>
      </c>
      <c r="E135" s="190" t="s">
        <v>1319</v>
      </c>
      <c r="F135" s="78">
        <v>175</v>
      </c>
      <c r="G135" s="299">
        <v>25</v>
      </c>
      <c r="H135" s="78">
        <v>50</v>
      </c>
      <c r="I135" s="333">
        <f t="shared" ref="I135:I144" si="2">1.73*D135*G135</f>
        <v>432.5</v>
      </c>
      <c r="J135" s="78" t="s">
        <v>1320</v>
      </c>
      <c r="K135" s="366"/>
    </row>
    <row r="136" spans="1:11" ht="25.5" customHeight="1">
      <c r="A136" s="78">
        <v>131</v>
      </c>
      <c r="B136" s="78" t="s">
        <v>1534</v>
      </c>
      <c r="C136" s="59" t="s">
        <v>1558</v>
      </c>
      <c r="D136" s="78">
        <v>10</v>
      </c>
      <c r="E136" s="190" t="s">
        <v>1319</v>
      </c>
      <c r="F136" s="78">
        <v>175</v>
      </c>
      <c r="G136" s="299">
        <v>25</v>
      </c>
      <c r="H136" s="78">
        <v>50</v>
      </c>
      <c r="I136" s="333">
        <f t="shared" si="2"/>
        <v>432.5</v>
      </c>
      <c r="J136" s="78" t="s">
        <v>1320</v>
      </c>
      <c r="K136" s="366"/>
    </row>
    <row r="137" spans="1:11" ht="30.75" customHeight="1">
      <c r="A137" s="78">
        <v>132</v>
      </c>
      <c r="B137" s="78" t="s">
        <v>1534</v>
      </c>
      <c r="C137" s="59" t="s">
        <v>1559</v>
      </c>
      <c r="D137" s="78">
        <v>10</v>
      </c>
      <c r="E137" s="190" t="s">
        <v>1319</v>
      </c>
      <c r="F137" s="78">
        <v>175</v>
      </c>
      <c r="G137" s="299">
        <v>25</v>
      </c>
      <c r="H137" s="78">
        <v>50</v>
      </c>
      <c r="I137" s="333">
        <f t="shared" si="2"/>
        <v>432.5</v>
      </c>
      <c r="J137" s="78" t="s">
        <v>1320</v>
      </c>
      <c r="K137" s="366"/>
    </row>
    <row r="138" spans="1:11" ht="42" customHeight="1">
      <c r="A138" s="78">
        <v>133</v>
      </c>
      <c r="B138" s="78" t="s">
        <v>1534</v>
      </c>
      <c r="C138" s="59" t="s">
        <v>1560</v>
      </c>
      <c r="D138" s="78">
        <v>10</v>
      </c>
      <c r="E138" s="190" t="s">
        <v>1561</v>
      </c>
      <c r="F138" s="78">
        <v>60</v>
      </c>
      <c r="G138" s="299">
        <v>25</v>
      </c>
      <c r="H138" s="78">
        <v>30</v>
      </c>
      <c r="I138" s="333">
        <f t="shared" si="2"/>
        <v>432.5</v>
      </c>
      <c r="J138" s="59" t="s">
        <v>1562</v>
      </c>
      <c r="K138" s="366"/>
    </row>
    <row r="139" spans="1:11" ht="46.5" customHeight="1">
      <c r="A139" s="78">
        <v>134</v>
      </c>
      <c r="B139" s="78" t="s">
        <v>1534</v>
      </c>
      <c r="C139" s="59" t="s">
        <v>1563</v>
      </c>
      <c r="D139" s="78">
        <v>10</v>
      </c>
      <c r="E139" s="190" t="s">
        <v>1564</v>
      </c>
      <c r="F139" s="78">
        <v>60</v>
      </c>
      <c r="G139" s="299">
        <v>42</v>
      </c>
      <c r="H139" s="78">
        <v>50</v>
      </c>
      <c r="I139" s="333">
        <f t="shared" si="2"/>
        <v>726.6</v>
      </c>
      <c r="J139" s="59" t="s">
        <v>1565</v>
      </c>
      <c r="K139" s="366"/>
    </row>
    <row r="140" spans="1:11" ht="15.75">
      <c r="A140" s="78">
        <v>135</v>
      </c>
      <c r="B140" s="78" t="s">
        <v>1534</v>
      </c>
      <c r="C140" s="59" t="s">
        <v>1566</v>
      </c>
      <c r="D140" s="78">
        <v>10</v>
      </c>
      <c r="E140" s="190" t="s">
        <v>1319</v>
      </c>
      <c r="F140" s="78">
        <v>175</v>
      </c>
      <c r="G140" s="299">
        <v>45</v>
      </c>
      <c r="H140" s="78">
        <v>50</v>
      </c>
      <c r="I140" s="333">
        <f t="shared" si="2"/>
        <v>778.5</v>
      </c>
      <c r="J140" s="78" t="s">
        <v>1320</v>
      </c>
      <c r="K140" s="366"/>
    </row>
    <row r="141" spans="1:11" ht="51.75" customHeight="1">
      <c r="A141" s="78">
        <v>136</v>
      </c>
      <c r="B141" s="78" t="s">
        <v>1534</v>
      </c>
      <c r="C141" s="59" t="s">
        <v>1567</v>
      </c>
      <c r="D141" s="78">
        <v>10</v>
      </c>
      <c r="E141" s="190" t="s">
        <v>1568</v>
      </c>
      <c r="F141" s="78" t="s">
        <v>1569</v>
      </c>
      <c r="G141" s="299">
        <v>42</v>
      </c>
      <c r="H141" s="78">
        <v>50</v>
      </c>
      <c r="I141" s="333">
        <f t="shared" si="2"/>
        <v>726.6</v>
      </c>
      <c r="J141" s="59" t="s">
        <v>1570</v>
      </c>
      <c r="K141" s="366"/>
    </row>
    <row r="142" spans="1:11" ht="32.25" customHeight="1">
      <c r="A142" s="78">
        <v>137</v>
      </c>
      <c r="B142" s="78" t="s">
        <v>1534</v>
      </c>
      <c r="C142" s="59" t="s">
        <v>1571</v>
      </c>
      <c r="D142" s="78">
        <v>10</v>
      </c>
      <c r="E142" s="190" t="s">
        <v>1319</v>
      </c>
      <c r="F142" s="78">
        <v>175</v>
      </c>
      <c r="G142" s="299">
        <v>45</v>
      </c>
      <c r="H142" s="78">
        <v>75</v>
      </c>
      <c r="I142" s="333">
        <f t="shared" si="2"/>
        <v>778.5</v>
      </c>
      <c r="J142" s="78" t="s">
        <v>1320</v>
      </c>
      <c r="K142" s="366"/>
    </row>
    <row r="143" spans="1:11" ht="33.75" customHeight="1">
      <c r="A143" s="78">
        <v>138</v>
      </c>
      <c r="B143" s="78" t="s">
        <v>1534</v>
      </c>
      <c r="C143" s="59" t="s">
        <v>1572</v>
      </c>
      <c r="D143" s="78">
        <v>10</v>
      </c>
      <c r="E143" s="190" t="s">
        <v>1319</v>
      </c>
      <c r="F143" s="78">
        <v>175</v>
      </c>
      <c r="G143" s="299">
        <v>71</v>
      </c>
      <c r="H143" s="78">
        <v>100</v>
      </c>
      <c r="I143" s="333">
        <f t="shared" si="2"/>
        <v>1228.3</v>
      </c>
      <c r="J143" s="78" t="s">
        <v>1320</v>
      </c>
      <c r="K143" s="366"/>
    </row>
    <row r="144" spans="1:11" ht="36.75" customHeight="1">
      <c r="A144" s="78">
        <v>139</v>
      </c>
      <c r="B144" s="78" t="s">
        <v>1534</v>
      </c>
      <c r="C144" s="59" t="s">
        <v>1573</v>
      </c>
      <c r="D144" s="78">
        <v>10</v>
      </c>
      <c r="E144" s="190" t="s">
        <v>1319</v>
      </c>
      <c r="F144" s="78">
        <v>175</v>
      </c>
      <c r="G144" s="299">
        <v>60</v>
      </c>
      <c r="H144" s="78">
        <v>100</v>
      </c>
      <c r="I144" s="333">
        <f t="shared" si="2"/>
        <v>1038</v>
      </c>
      <c r="J144" s="78" t="s">
        <v>1320</v>
      </c>
      <c r="K144" s="366"/>
    </row>
    <row r="145" spans="1:14" ht="38.25" customHeight="1">
      <c r="A145" s="78">
        <v>140</v>
      </c>
      <c r="B145" s="78" t="s">
        <v>1534</v>
      </c>
      <c r="C145" s="59" t="s">
        <v>1574</v>
      </c>
      <c r="D145" s="78">
        <v>10</v>
      </c>
      <c r="E145" s="190" t="s">
        <v>1568</v>
      </c>
      <c r="F145" s="78" t="s">
        <v>1569</v>
      </c>
      <c r="G145" s="299">
        <v>40</v>
      </c>
      <c r="H145" s="78">
        <v>20</v>
      </c>
      <c r="I145" s="333">
        <f>1.73*D145*H145</f>
        <v>346</v>
      </c>
      <c r="J145" s="59" t="s">
        <v>1575</v>
      </c>
      <c r="K145" s="366"/>
    </row>
    <row r="146" spans="1:14" ht="31.5" customHeight="1">
      <c r="A146" s="78">
        <v>141</v>
      </c>
      <c r="B146" s="78" t="s">
        <v>1534</v>
      </c>
      <c r="C146" s="59" t="s">
        <v>1576</v>
      </c>
      <c r="D146" s="78">
        <v>10</v>
      </c>
      <c r="E146" s="190" t="s">
        <v>1319</v>
      </c>
      <c r="F146" s="78">
        <v>175</v>
      </c>
      <c r="G146" s="299">
        <v>42</v>
      </c>
      <c r="H146" s="78">
        <v>50</v>
      </c>
      <c r="I146" s="333">
        <f t="shared" ref="I146:I151" si="3">1.73*D146*G146</f>
        <v>726.6</v>
      </c>
      <c r="J146" s="78" t="s">
        <v>1320</v>
      </c>
      <c r="K146" s="366"/>
    </row>
    <row r="147" spans="1:14" ht="48.75" customHeight="1">
      <c r="A147" s="78">
        <v>142</v>
      </c>
      <c r="B147" s="78" t="s">
        <v>1534</v>
      </c>
      <c r="C147" s="59" t="s">
        <v>1577</v>
      </c>
      <c r="D147" s="78">
        <v>10</v>
      </c>
      <c r="E147" s="59" t="s">
        <v>1578</v>
      </c>
      <c r="F147" s="78" t="s">
        <v>1579</v>
      </c>
      <c r="G147" s="299">
        <v>42</v>
      </c>
      <c r="H147" s="78">
        <v>50</v>
      </c>
      <c r="I147" s="333">
        <f t="shared" si="3"/>
        <v>726.6</v>
      </c>
      <c r="J147" s="59" t="s">
        <v>1580</v>
      </c>
      <c r="K147" s="366"/>
    </row>
    <row r="148" spans="1:14" ht="43.5" customHeight="1">
      <c r="A148" s="78">
        <v>143</v>
      </c>
      <c r="B148" s="78" t="s">
        <v>1534</v>
      </c>
      <c r="C148" s="59" t="s">
        <v>1581</v>
      </c>
      <c r="D148" s="78">
        <v>10</v>
      </c>
      <c r="E148" s="59" t="s">
        <v>1578</v>
      </c>
      <c r="F148" s="78" t="s">
        <v>1579</v>
      </c>
      <c r="G148" s="299">
        <v>42</v>
      </c>
      <c r="H148" s="78">
        <v>50</v>
      </c>
      <c r="I148" s="333">
        <f t="shared" si="3"/>
        <v>726.6</v>
      </c>
      <c r="J148" s="59" t="s">
        <v>1582</v>
      </c>
      <c r="K148" s="366"/>
    </row>
    <row r="149" spans="1:14" ht="41.25" customHeight="1">
      <c r="A149" s="78">
        <v>144</v>
      </c>
      <c r="B149" s="78" t="s">
        <v>1534</v>
      </c>
      <c r="C149" s="59" t="s">
        <v>1583</v>
      </c>
      <c r="D149" s="78">
        <v>10</v>
      </c>
      <c r="E149" s="190" t="s">
        <v>1584</v>
      </c>
      <c r="F149" s="78" t="s">
        <v>1585</v>
      </c>
      <c r="G149" s="299">
        <v>25</v>
      </c>
      <c r="H149" s="78">
        <v>30</v>
      </c>
      <c r="I149" s="333">
        <f t="shared" si="3"/>
        <v>432.5</v>
      </c>
      <c r="J149" s="59" t="s">
        <v>1586</v>
      </c>
      <c r="K149" s="366"/>
    </row>
    <row r="150" spans="1:14" ht="43.5" customHeight="1">
      <c r="A150" s="78">
        <v>145</v>
      </c>
      <c r="B150" s="78" t="s">
        <v>1534</v>
      </c>
      <c r="C150" s="59" t="s">
        <v>1587</v>
      </c>
      <c r="D150" s="78">
        <v>10</v>
      </c>
      <c r="E150" s="190" t="s">
        <v>1568</v>
      </c>
      <c r="F150" s="78" t="s">
        <v>1569</v>
      </c>
      <c r="G150" s="299">
        <v>25</v>
      </c>
      <c r="H150" s="78">
        <v>30</v>
      </c>
      <c r="I150" s="333">
        <f t="shared" si="3"/>
        <v>432.5</v>
      </c>
      <c r="J150" s="59" t="s">
        <v>1588</v>
      </c>
      <c r="K150" s="366"/>
    </row>
    <row r="151" spans="1:14" ht="15.75">
      <c r="A151" s="78">
        <v>146</v>
      </c>
      <c r="B151" s="78" t="s">
        <v>1534</v>
      </c>
      <c r="C151" s="59" t="s">
        <v>2464</v>
      </c>
      <c r="D151" s="78">
        <v>10</v>
      </c>
      <c r="E151" s="190" t="s">
        <v>1319</v>
      </c>
      <c r="F151" s="78">
        <v>175</v>
      </c>
      <c r="G151" s="122">
        <v>50</v>
      </c>
      <c r="H151" s="78">
        <v>50</v>
      </c>
      <c r="I151" s="333">
        <f t="shared" si="3"/>
        <v>865</v>
      </c>
      <c r="J151" s="122" t="s">
        <v>1320</v>
      </c>
      <c r="K151" s="353"/>
      <c r="L151" s="359"/>
      <c r="M151" s="358"/>
      <c r="N151" s="360"/>
    </row>
    <row r="152" spans="1:14" ht="15.75">
      <c r="A152" s="78">
        <v>147</v>
      </c>
      <c r="B152" s="78" t="s">
        <v>1534</v>
      </c>
      <c r="C152" s="59" t="s">
        <v>2463</v>
      </c>
      <c r="D152" s="78">
        <v>10</v>
      </c>
      <c r="E152" s="190" t="s">
        <v>1319</v>
      </c>
      <c r="F152" s="78">
        <v>175</v>
      </c>
      <c r="G152" s="299">
        <v>85</v>
      </c>
      <c r="H152" s="78">
        <v>75</v>
      </c>
      <c r="I152" s="333">
        <f>1.73*D152*H152</f>
        <v>1297.5</v>
      </c>
      <c r="J152" s="122" t="s">
        <v>1320</v>
      </c>
      <c r="K152" s="353"/>
      <c r="L152" s="359"/>
      <c r="M152" s="358"/>
      <c r="N152" s="360"/>
    </row>
    <row r="153" spans="1:14" ht="15.75">
      <c r="A153" s="78">
        <v>148</v>
      </c>
      <c r="B153" s="78" t="s">
        <v>1534</v>
      </c>
      <c r="C153" s="59" t="s">
        <v>1589</v>
      </c>
      <c r="D153" s="78">
        <v>10</v>
      </c>
      <c r="E153" s="190" t="s">
        <v>1319</v>
      </c>
      <c r="F153" s="78">
        <v>175</v>
      </c>
      <c r="G153" s="299">
        <v>42</v>
      </c>
      <c r="H153" s="78">
        <v>50</v>
      </c>
      <c r="I153" s="333">
        <f>1.73*D153*G153</f>
        <v>726.6</v>
      </c>
      <c r="J153" s="122" t="s">
        <v>1320</v>
      </c>
      <c r="K153" s="368"/>
      <c r="L153" s="361"/>
      <c r="M153" s="361"/>
      <c r="N153" s="361"/>
    </row>
    <row r="154" spans="1:14" ht="15.75">
      <c r="A154" s="78">
        <v>149</v>
      </c>
      <c r="B154" s="78" t="s">
        <v>1590</v>
      </c>
      <c r="C154" s="59" t="s">
        <v>1591</v>
      </c>
      <c r="D154" s="78">
        <v>10</v>
      </c>
      <c r="E154" s="190" t="s">
        <v>1319</v>
      </c>
      <c r="F154" s="78">
        <v>175</v>
      </c>
      <c r="G154" s="299">
        <v>74</v>
      </c>
      <c r="H154" s="78">
        <v>75</v>
      </c>
      <c r="I154" s="333">
        <f>1.73*D154*G154</f>
        <v>1280.2</v>
      </c>
      <c r="J154" s="78" t="s">
        <v>1320</v>
      </c>
      <c r="K154" s="366"/>
    </row>
    <row r="155" spans="1:14" ht="15.75">
      <c r="A155" s="78">
        <v>150</v>
      </c>
      <c r="B155" s="78" t="s">
        <v>1534</v>
      </c>
      <c r="C155" s="59" t="s">
        <v>1592</v>
      </c>
      <c r="D155" s="78">
        <v>10</v>
      </c>
      <c r="E155" s="190" t="s">
        <v>1319</v>
      </c>
      <c r="F155" s="78">
        <v>175</v>
      </c>
      <c r="G155" s="299">
        <v>40</v>
      </c>
      <c r="H155" s="78">
        <v>20</v>
      </c>
      <c r="I155" s="333">
        <f>1.73*D155*H155</f>
        <v>346</v>
      </c>
      <c r="J155" s="78" t="s">
        <v>1320</v>
      </c>
      <c r="K155" s="366"/>
    </row>
    <row r="156" spans="1:14" ht="15.75">
      <c r="A156" s="78">
        <v>151</v>
      </c>
      <c r="B156" s="78" t="s">
        <v>1534</v>
      </c>
      <c r="C156" s="59" t="s">
        <v>1593</v>
      </c>
      <c r="D156" s="78">
        <v>10</v>
      </c>
      <c r="E156" s="190" t="s">
        <v>1319</v>
      </c>
      <c r="F156" s="78">
        <v>175</v>
      </c>
      <c r="G156" s="299">
        <v>40</v>
      </c>
      <c r="H156" s="78">
        <v>50</v>
      </c>
      <c r="I156" s="333">
        <f>1.73*D156*G156</f>
        <v>692</v>
      </c>
      <c r="J156" s="78" t="s">
        <v>1320</v>
      </c>
      <c r="K156" s="366"/>
    </row>
    <row r="157" spans="1:14" ht="15.75">
      <c r="A157" s="78">
        <v>152</v>
      </c>
      <c r="B157" s="78" t="s">
        <v>1534</v>
      </c>
      <c r="C157" s="59" t="s">
        <v>1594</v>
      </c>
      <c r="D157" s="78">
        <v>10</v>
      </c>
      <c r="E157" s="190" t="s">
        <v>1319</v>
      </c>
      <c r="F157" s="78">
        <v>175</v>
      </c>
      <c r="G157" s="299">
        <v>42</v>
      </c>
      <c r="H157" s="78">
        <v>50</v>
      </c>
      <c r="I157" s="333">
        <f>1.73*D157*H157</f>
        <v>865</v>
      </c>
      <c r="J157" s="78" t="s">
        <v>1320</v>
      </c>
      <c r="K157" s="366"/>
    </row>
    <row r="158" spans="1:14" ht="15.75">
      <c r="A158" s="78">
        <v>153</v>
      </c>
      <c r="B158" s="78" t="s">
        <v>1534</v>
      </c>
      <c r="C158" s="59" t="s">
        <v>1595</v>
      </c>
      <c r="D158" s="78">
        <v>10</v>
      </c>
      <c r="E158" s="190" t="s">
        <v>1319</v>
      </c>
      <c r="F158" s="78">
        <v>175</v>
      </c>
      <c r="G158" s="299">
        <v>85</v>
      </c>
      <c r="H158" s="78">
        <v>100</v>
      </c>
      <c r="I158" s="333">
        <f>1.73*D158*G158</f>
        <v>1470.5</v>
      </c>
      <c r="J158" s="78" t="s">
        <v>1320</v>
      </c>
      <c r="K158" s="366"/>
    </row>
    <row r="159" spans="1:14" ht="15.75">
      <c r="A159" s="78">
        <v>154</v>
      </c>
      <c r="B159" s="78" t="s">
        <v>1534</v>
      </c>
      <c r="C159" s="59" t="s">
        <v>1596</v>
      </c>
      <c r="D159" s="78">
        <v>10</v>
      </c>
      <c r="E159" s="190" t="s">
        <v>1319</v>
      </c>
      <c r="F159" s="78">
        <v>175</v>
      </c>
      <c r="G159" s="299">
        <v>106</v>
      </c>
      <c r="H159" s="78">
        <v>100</v>
      </c>
      <c r="I159" s="333">
        <f>1.73*D159*H159</f>
        <v>1730</v>
      </c>
      <c r="J159" s="78" t="s">
        <v>1320</v>
      </c>
      <c r="K159" s="366"/>
    </row>
    <row r="160" spans="1:14" ht="15.75">
      <c r="A160" s="78">
        <v>155</v>
      </c>
      <c r="B160" s="78" t="s">
        <v>1534</v>
      </c>
      <c r="C160" s="59" t="s">
        <v>1597</v>
      </c>
      <c r="D160" s="78">
        <v>10</v>
      </c>
      <c r="E160" s="190" t="s">
        <v>1319</v>
      </c>
      <c r="F160" s="78">
        <v>175</v>
      </c>
      <c r="G160" s="299">
        <v>49</v>
      </c>
      <c r="H160" s="78">
        <v>50</v>
      </c>
      <c r="I160" s="333">
        <f t="shared" ref="I160:I168" si="4">1.73*D160*G160</f>
        <v>847.7</v>
      </c>
      <c r="J160" s="78" t="s">
        <v>1320</v>
      </c>
      <c r="K160" s="366"/>
    </row>
    <row r="161" spans="1:18" ht="15.75">
      <c r="A161" s="78">
        <v>156</v>
      </c>
      <c r="B161" s="78" t="s">
        <v>1534</v>
      </c>
      <c r="C161" s="59" t="s">
        <v>1598</v>
      </c>
      <c r="D161" s="78">
        <v>10</v>
      </c>
      <c r="E161" s="190" t="s">
        <v>1319</v>
      </c>
      <c r="F161" s="78">
        <v>175</v>
      </c>
      <c r="G161" s="299">
        <v>42</v>
      </c>
      <c r="H161" s="78">
        <v>50</v>
      </c>
      <c r="I161" s="333">
        <f t="shared" si="4"/>
        <v>726.6</v>
      </c>
      <c r="J161" s="78" t="s">
        <v>1320</v>
      </c>
      <c r="K161" s="366"/>
    </row>
    <row r="162" spans="1:18" ht="15.75">
      <c r="A162" s="78">
        <v>157</v>
      </c>
      <c r="B162" s="78" t="s">
        <v>1534</v>
      </c>
      <c r="C162" s="59" t="s">
        <v>1599</v>
      </c>
      <c r="D162" s="78">
        <v>10</v>
      </c>
      <c r="E162" s="190" t="s">
        <v>1319</v>
      </c>
      <c r="F162" s="78">
        <v>175</v>
      </c>
      <c r="G162" s="299">
        <v>127</v>
      </c>
      <c r="H162" s="78">
        <v>150</v>
      </c>
      <c r="I162" s="333">
        <f t="shared" si="4"/>
        <v>2197.1</v>
      </c>
      <c r="J162" s="78" t="s">
        <v>1320</v>
      </c>
      <c r="K162" s="366"/>
    </row>
    <row r="163" spans="1:18" ht="15.75">
      <c r="A163" s="78">
        <v>158</v>
      </c>
      <c r="B163" s="78" t="s">
        <v>1534</v>
      </c>
      <c r="C163" s="59" t="s">
        <v>1600</v>
      </c>
      <c r="D163" s="78">
        <v>10</v>
      </c>
      <c r="E163" s="190" t="s">
        <v>1334</v>
      </c>
      <c r="F163" s="78">
        <v>210</v>
      </c>
      <c r="G163" s="299">
        <v>42</v>
      </c>
      <c r="H163" s="78">
        <v>50</v>
      </c>
      <c r="I163" s="333">
        <f t="shared" si="4"/>
        <v>726.6</v>
      </c>
      <c r="J163" s="78" t="s">
        <v>1320</v>
      </c>
      <c r="K163" s="366"/>
    </row>
    <row r="164" spans="1:18" ht="51.75" customHeight="1">
      <c r="A164" s="78">
        <v>159</v>
      </c>
      <c r="B164" s="78" t="s">
        <v>1534</v>
      </c>
      <c r="C164" s="193" t="s">
        <v>1601</v>
      </c>
      <c r="D164" s="78">
        <v>10</v>
      </c>
      <c r="E164" s="190" t="s">
        <v>1568</v>
      </c>
      <c r="F164" s="78" t="s">
        <v>1569</v>
      </c>
      <c r="G164" s="299">
        <v>42</v>
      </c>
      <c r="H164" s="78">
        <v>50</v>
      </c>
      <c r="I164" s="333">
        <f t="shared" si="4"/>
        <v>726.6</v>
      </c>
      <c r="J164" s="59" t="s">
        <v>1602</v>
      </c>
      <c r="K164" s="366"/>
    </row>
    <row r="165" spans="1:18" ht="43.5" customHeight="1">
      <c r="A165" s="78">
        <v>160</v>
      </c>
      <c r="B165" s="78" t="s">
        <v>1534</v>
      </c>
      <c r="C165" s="193" t="s">
        <v>1603</v>
      </c>
      <c r="D165" s="78">
        <v>10</v>
      </c>
      <c r="E165" s="190" t="s">
        <v>1568</v>
      </c>
      <c r="F165" s="78" t="s">
        <v>1569</v>
      </c>
      <c r="G165" s="299">
        <v>42</v>
      </c>
      <c r="H165" s="78">
        <v>50</v>
      </c>
      <c r="I165" s="333">
        <f t="shared" si="4"/>
        <v>726.6</v>
      </c>
      <c r="J165" s="59" t="s">
        <v>1604</v>
      </c>
      <c r="K165" s="366"/>
    </row>
    <row r="166" spans="1:18" ht="51.75" customHeight="1">
      <c r="A166" s="78">
        <v>161</v>
      </c>
      <c r="B166" s="78" t="s">
        <v>1534</v>
      </c>
      <c r="C166" s="193" t="s">
        <v>1605</v>
      </c>
      <c r="D166" s="78">
        <v>10</v>
      </c>
      <c r="E166" s="190" t="s">
        <v>1568</v>
      </c>
      <c r="F166" s="78" t="s">
        <v>1569</v>
      </c>
      <c r="G166" s="299">
        <v>25</v>
      </c>
      <c r="H166" s="78">
        <v>30</v>
      </c>
      <c r="I166" s="333">
        <f t="shared" si="4"/>
        <v>432.5</v>
      </c>
      <c r="J166" s="59" t="s">
        <v>1606</v>
      </c>
      <c r="K166" s="366"/>
    </row>
    <row r="167" spans="1:18" ht="34.5" customHeight="1">
      <c r="A167" s="78">
        <v>162</v>
      </c>
      <c r="B167" s="78" t="s">
        <v>1534</v>
      </c>
      <c r="C167" s="59" t="s">
        <v>1607</v>
      </c>
      <c r="D167" s="78">
        <v>10</v>
      </c>
      <c r="E167" s="190" t="s">
        <v>1319</v>
      </c>
      <c r="F167" s="78">
        <v>175</v>
      </c>
      <c r="G167" s="299">
        <v>127</v>
      </c>
      <c r="H167" s="78">
        <v>150</v>
      </c>
      <c r="I167" s="333">
        <f t="shared" si="4"/>
        <v>2197.1</v>
      </c>
      <c r="J167" s="78" t="s">
        <v>1320</v>
      </c>
      <c r="K167" s="366"/>
    </row>
    <row r="168" spans="1:18" ht="35.25" customHeight="1">
      <c r="A168" s="78">
        <v>163</v>
      </c>
      <c r="B168" s="78" t="s">
        <v>1534</v>
      </c>
      <c r="C168" s="59" t="s">
        <v>1608</v>
      </c>
      <c r="D168" s="78">
        <v>10</v>
      </c>
      <c r="E168" s="190" t="s">
        <v>1319</v>
      </c>
      <c r="F168" s="78">
        <v>175</v>
      </c>
      <c r="G168" s="299">
        <v>113</v>
      </c>
      <c r="H168" s="78">
        <v>100</v>
      </c>
      <c r="I168" s="333">
        <f t="shared" si="4"/>
        <v>1954.9</v>
      </c>
      <c r="J168" s="78" t="s">
        <v>1320</v>
      </c>
      <c r="K168" s="366"/>
    </row>
    <row r="169" spans="1:18" ht="15.75">
      <c r="A169" s="78">
        <v>164</v>
      </c>
      <c r="B169" s="78" t="s">
        <v>1609</v>
      </c>
      <c r="C169" s="193" t="s">
        <v>1610</v>
      </c>
      <c r="D169" s="78">
        <v>10</v>
      </c>
      <c r="E169" s="190" t="s">
        <v>1365</v>
      </c>
      <c r="F169" s="78" t="s">
        <v>1366</v>
      </c>
      <c r="G169" s="299">
        <v>197</v>
      </c>
      <c r="H169" s="78">
        <v>150</v>
      </c>
      <c r="I169" s="333">
        <f>1.73*D169*H169</f>
        <v>2595</v>
      </c>
      <c r="J169" s="122" t="s">
        <v>1320</v>
      </c>
      <c r="K169" s="423"/>
      <c r="L169" s="342"/>
      <c r="M169" s="342"/>
      <c r="N169" s="342"/>
      <c r="O169" s="342"/>
      <c r="P169" s="342"/>
      <c r="Q169" s="342"/>
      <c r="R169" s="121"/>
    </row>
    <row r="170" spans="1:18" ht="15.75">
      <c r="A170" s="78">
        <v>165</v>
      </c>
      <c r="B170" s="78" t="s">
        <v>1609</v>
      </c>
      <c r="C170" s="193" t="s">
        <v>1611</v>
      </c>
      <c r="D170" s="78">
        <v>10</v>
      </c>
      <c r="E170" s="190" t="s">
        <v>1365</v>
      </c>
      <c r="F170" s="78" t="s">
        <v>1366</v>
      </c>
      <c r="G170" s="299">
        <v>28</v>
      </c>
      <c r="H170" s="78">
        <v>50</v>
      </c>
      <c r="I170" s="333">
        <f>1.73*D170*G170</f>
        <v>484.40000000000003</v>
      </c>
      <c r="J170" s="122" t="s">
        <v>1320</v>
      </c>
      <c r="K170" s="423"/>
      <c r="L170" s="342"/>
      <c r="M170" s="342"/>
      <c r="N170" s="342"/>
      <c r="O170" s="342"/>
      <c r="P170" s="342"/>
      <c r="Q170" s="342"/>
      <c r="R170" s="121"/>
    </row>
    <row r="171" spans="1:18" ht="15.75">
      <c r="A171" s="78">
        <v>166</v>
      </c>
      <c r="B171" s="78" t="s">
        <v>1609</v>
      </c>
      <c r="C171" s="193" t="s">
        <v>1612</v>
      </c>
      <c r="D171" s="78">
        <v>10</v>
      </c>
      <c r="E171" s="190" t="s">
        <v>1365</v>
      </c>
      <c r="F171" s="78" t="s">
        <v>1366</v>
      </c>
      <c r="G171" s="299">
        <v>99</v>
      </c>
      <c r="H171" s="78">
        <v>100</v>
      </c>
      <c r="I171" s="333">
        <f>1.73*D171*G171</f>
        <v>1712.7</v>
      </c>
      <c r="J171" s="122" t="s">
        <v>1320</v>
      </c>
      <c r="K171" s="423"/>
      <c r="L171" s="342"/>
      <c r="M171" s="342"/>
      <c r="N171" s="342"/>
      <c r="O171" s="342"/>
      <c r="P171" s="342"/>
      <c r="Q171" s="342"/>
      <c r="R171" s="121"/>
    </row>
    <row r="172" spans="1:18" ht="37.5" customHeight="1">
      <c r="A172" s="78">
        <v>167</v>
      </c>
      <c r="B172" s="78" t="s">
        <v>1609</v>
      </c>
      <c r="C172" s="193" t="s">
        <v>1613</v>
      </c>
      <c r="D172" s="78">
        <v>10</v>
      </c>
      <c r="E172" s="190" t="s">
        <v>1568</v>
      </c>
      <c r="F172" s="78" t="s">
        <v>1569</v>
      </c>
      <c r="G172" s="299">
        <v>85</v>
      </c>
      <c r="H172" s="78">
        <v>100</v>
      </c>
      <c r="I172" s="333">
        <f>1.73*D172*H172</f>
        <v>1730</v>
      </c>
      <c r="J172" s="352" t="s">
        <v>1614</v>
      </c>
      <c r="K172" s="421"/>
      <c r="L172" s="342"/>
      <c r="M172" s="342"/>
      <c r="N172" s="342"/>
      <c r="O172" s="342"/>
      <c r="P172" s="342"/>
      <c r="Q172" s="345"/>
      <c r="R172" s="121"/>
    </row>
    <row r="173" spans="1:18" ht="39" customHeight="1">
      <c r="A173" s="78">
        <v>168</v>
      </c>
      <c r="B173" s="78" t="s">
        <v>1609</v>
      </c>
      <c r="C173" s="193" t="s">
        <v>1615</v>
      </c>
      <c r="D173" s="78">
        <v>10</v>
      </c>
      <c r="E173" s="190" t="s">
        <v>1568</v>
      </c>
      <c r="F173" s="78" t="s">
        <v>1569</v>
      </c>
      <c r="G173" s="299">
        <v>170</v>
      </c>
      <c r="H173" s="78">
        <v>100</v>
      </c>
      <c r="I173" s="333">
        <f>1.73*D173*60</f>
        <v>1038</v>
      </c>
      <c r="J173" s="352" t="s">
        <v>1616</v>
      </c>
      <c r="K173" s="421"/>
      <c r="L173" s="342"/>
      <c r="M173" s="342"/>
      <c r="N173" s="342"/>
      <c r="O173" s="342"/>
      <c r="P173" s="342"/>
      <c r="Q173" s="345"/>
      <c r="R173" s="121"/>
    </row>
    <row r="174" spans="1:18" ht="45.75" customHeight="1">
      <c r="A174" s="78">
        <v>169</v>
      </c>
      <c r="B174" s="78" t="s">
        <v>1609</v>
      </c>
      <c r="C174" s="193" t="s">
        <v>1617</v>
      </c>
      <c r="D174" s="78">
        <v>10</v>
      </c>
      <c r="E174" s="190" t="s">
        <v>1365</v>
      </c>
      <c r="F174" s="78" t="s">
        <v>1366</v>
      </c>
      <c r="G174" s="299">
        <v>74</v>
      </c>
      <c r="H174" s="78">
        <v>75</v>
      </c>
      <c r="I174" s="333">
        <f>1.73*D174*G174</f>
        <v>1280.2</v>
      </c>
      <c r="J174" s="352" t="s">
        <v>1618</v>
      </c>
      <c r="K174" s="421"/>
      <c r="L174" s="342"/>
      <c r="M174" s="342"/>
      <c r="N174" s="342"/>
      <c r="O174" s="342"/>
      <c r="P174" s="342"/>
      <c r="Q174" s="345"/>
      <c r="R174" s="121"/>
    </row>
    <row r="175" spans="1:18" ht="39" customHeight="1">
      <c r="A175" s="78">
        <v>170</v>
      </c>
      <c r="B175" s="78" t="s">
        <v>1609</v>
      </c>
      <c r="C175" s="193" t="s">
        <v>1619</v>
      </c>
      <c r="D175" s="78">
        <v>10</v>
      </c>
      <c r="E175" s="190" t="s">
        <v>1568</v>
      </c>
      <c r="F175" s="78" t="s">
        <v>1569</v>
      </c>
      <c r="G175" s="299">
        <v>85</v>
      </c>
      <c r="H175" s="78">
        <v>100</v>
      </c>
      <c r="I175" s="333">
        <f>1.73*D175*60</f>
        <v>1038</v>
      </c>
      <c r="J175" s="352" t="s">
        <v>1620</v>
      </c>
      <c r="K175" s="421"/>
      <c r="L175" s="342"/>
      <c r="M175" s="342"/>
      <c r="N175" s="342"/>
      <c r="O175" s="342"/>
      <c r="P175" s="342"/>
      <c r="Q175" s="345"/>
      <c r="R175" s="121"/>
    </row>
    <row r="176" spans="1:18" ht="35.25" customHeight="1">
      <c r="A176" s="78">
        <v>171</v>
      </c>
      <c r="B176" s="78" t="s">
        <v>1609</v>
      </c>
      <c r="C176" s="193" t="s">
        <v>1621</v>
      </c>
      <c r="D176" s="78">
        <v>10</v>
      </c>
      <c r="E176" s="190" t="s">
        <v>1622</v>
      </c>
      <c r="F176" s="78" t="s">
        <v>1585</v>
      </c>
      <c r="G176" s="299">
        <v>106</v>
      </c>
      <c r="H176" s="78">
        <v>100</v>
      </c>
      <c r="I176" s="333">
        <f>1.73*D176*60</f>
        <v>1038</v>
      </c>
      <c r="J176" s="352" t="s">
        <v>1623</v>
      </c>
      <c r="K176" s="421"/>
      <c r="L176" s="342"/>
      <c r="M176" s="342"/>
      <c r="N176" s="342"/>
      <c r="O176" s="342"/>
      <c r="P176" s="342"/>
      <c r="Q176" s="345"/>
      <c r="R176" s="121"/>
    </row>
    <row r="177" spans="1:18" ht="38.25" customHeight="1">
      <c r="A177" s="78">
        <v>172</v>
      </c>
      <c r="B177" s="78" t="s">
        <v>1609</v>
      </c>
      <c r="C177" s="193" t="s">
        <v>1624</v>
      </c>
      <c r="D177" s="78">
        <v>10</v>
      </c>
      <c r="E177" s="190" t="s">
        <v>1568</v>
      </c>
      <c r="F177" s="78" t="s">
        <v>1569</v>
      </c>
      <c r="G177" s="122">
        <v>112</v>
      </c>
      <c r="H177" s="78">
        <v>150</v>
      </c>
      <c r="I177" s="333">
        <f>1.73*D177*G177</f>
        <v>1937.6000000000001</v>
      </c>
      <c r="J177" s="352" t="s">
        <v>1625</v>
      </c>
      <c r="K177" s="421"/>
      <c r="L177" s="342"/>
      <c r="M177" s="342"/>
      <c r="N177" s="342"/>
      <c r="O177" s="342"/>
      <c r="P177" s="342"/>
      <c r="Q177" s="345"/>
      <c r="R177" s="417"/>
    </row>
    <row r="178" spans="1:18" ht="15.75">
      <c r="A178" s="78">
        <v>173</v>
      </c>
      <c r="B178" s="78" t="s">
        <v>1609</v>
      </c>
      <c r="C178" s="193" t="s">
        <v>1626</v>
      </c>
      <c r="D178" s="78">
        <v>10</v>
      </c>
      <c r="E178" s="190" t="s">
        <v>1319</v>
      </c>
      <c r="F178" s="78">
        <v>175</v>
      </c>
      <c r="G178" s="122">
        <v>75</v>
      </c>
      <c r="H178" s="78">
        <v>50</v>
      </c>
      <c r="I178" s="333">
        <f>1.73*D178*H178</f>
        <v>865</v>
      </c>
      <c r="J178" s="122" t="s">
        <v>1320</v>
      </c>
      <c r="K178" s="423"/>
      <c r="L178" s="342"/>
      <c r="M178" s="342"/>
      <c r="N178" s="342"/>
      <c r="O178" s="342"/>
      <c r="P178" s="342"/>
      <c r="Q178" s="342"/>
      <c r="R178" s="417"/>
    </row>
    <row r="179" spans="1:18" ht="15.75">
      <c r="A179" s="78">
        <v>174</v>
      </c>
      <c r="B179" s="78" t="s">
        <v>1609</v>
      </c>
      <c r="C179" s="193" t="s">
        <v>1627</v>
      </c>
      <c r="D179" s="78">
        <v>10</v>
      </c>
      <c r="E179" s="190" t="s">
        <v>1319</v>
      </c>
      <c r="F179" s="78">
        <v>175</v>
      </c>
      <c r="G179" s="122">
        <v>35</v>
      </c>
      <c r="H179" s="78">
        <v>50</v>
      </c>
      <c r="I179" s="333">
        <f t="shared" ref="I179:I186" si="5">1.73*D179*G179</f>
        <v>605.5</v>
      </c>
      <c r="J179" s="122" t="s">
        <v>1320</v>
      </c>
      <c r="K179" s="423"/>
      <c r="L179" s="342"/>
      <c r="M179" s="342"/>
      <c r="N179" s="342"/>
      <c r="O179" s="342"/>
      <c r="P179" s="342"/>
      <c r="Q179" s="342"/>
      <c r="R179" s="417"/>
    </row>
    <row r="180" spans="1:18" ht="15.75">
      <c r="A180" s="78">
        <v>175</v>
      </c>
      <c r="B180" s="78" t="s">
        <v>1609</v>
      </c>
      <c r="C180" s="193" t="s">
        <v>1628</v>
      </c>
      <c r="D180" s="78">
        <v>10</v>
      </c>
      <c r="E180" s="190" t="s">
        <v>1319</v>
      </c>
      <c r="F180" s="78">
        <v>175</v>
      </c>
      <c r="G180" s="122">
        <v>30</v>
      </c>
      <c r="H180" s="78">
        <v>50</v>
      </c>
      <c r="I180" s="333">
        <f t="shared" si="5"/>
        <v>519</v>
      </c>
      <c r="J180" s="122" t="s">
        <v>1320</v>
      </c>
      <c r="K180" s="423"/>
      <c r="L180" s="342"/>
      <c r="M180" s="342"/>
      <c r="N180" s="342"/>
      <c r="O180" s="342"/>
      <c r="P180" s="342"/>
      <c r="Q180" s="342"/>
      <c r="R180" s="417"/>
    </row>
    <row r="181" spans="1:18" ht="15.75">
      <c r="A181" s="78">
        <v>176</v>
      </c>
      <c r="B181" s="78" t="s">
        <v>1609</v>
      </c>
      <c r="C181" s="193" t="s">
        <v>1629</v>
      </c>
      <c r="D181" s="78">
        <v>10</v>
      </c>
      <c r="E181" s="190" t="s">
        <v>1630</v>
      </c>
      <c r="F181" s="78">
        <v>175</v>
      </c>
      <c r="G181" s="122">
        <v>30</v>
      </c>
      <c r="H181" s="78">
        <v>50</v>
      </c>
      <c r="I181" s="333">
        <f t="shared" si="5"/>
        <v>519</v>
      </c>
      <c r="J181" s="122" t="s">
        <v>1320</v>
      </c>
      <c r="K181" s="423"/>
      <c r="L181" s="342"/>
      <c r="M181" s="418"/>
      <c r="N181" s="342"/>
      <c r="O181" s="342"/>
      <c r="P181" s="342"/>
      <c r="Q181" s="342"/>
      <c r="R181" s="417"/>
    </row>
    <row r="182" spans="1:18" ht="15.75">
      <c r="A182" s="78">
        <v>177</v>
      </c>
      <c r="B182" s="78" t="s">
        <v>1609</v>
      </c>
      <c r="C182" s="193" t="s">
        <v>1631</v>
      </c>
      <c r="D182" s="78">
        <v>10</v>
      </c>
      <c r="E182" s="190" t="s">
        <v>1319</v>
      </c>
      <c r="F182" s="78">
        <v>175</v>
      </c>
      <c r="G182" s="122">
        <v>60</v>
      </c>
      <c r="H182" s="78">
        <v>75</v>
      </c>
      <c r="I182" s="333">
        <f t="shared" si="5"/>
        <v>1038</v>
      </c>
      <c r="J182" s="122" t="s">
        <v>1320</v>
      </c>
      <c r="K182" s="423"/>
      <c r="L182" s="342"/>
      <c r="M182" s="342"/>
      <c r="N182" s="342"/>
      <c r="O182" s="342"/>
      <c r="P182" s="342"/>
      <c r="Q182" s="342"/>
      <c r="R182" s="417"/>
    </row>
    <row r="183" spans="1:18" ht="15.75">
      <c r="A183" s="78">
        <v>178</v>
      </c>
      <c r="B183" s="78" t="s">
        <v>1609</v>
      </c>
      <c r="C183" s="193" t="s">
        <v>1632</v>
      </c>
      <c r="D183" s="78">
        <v>10</v>
      </c>
      <c r="E183" s="190" t="s">
        <v>1319</v>
      </c>
      <c r="F183" s="78">
        <v>175</v>
      </c>
      <c r="G183" s="122">
        <v>30</v>
      </c>
      <c r="H183" s="78">
        <v>50</v>
      </c>
      <c r="I183" s="333">
        <f t="shared" si="5"/>
        <v>519</v>
      </c>
      <c r="J183" s="122" t="s">
        <v>1320</v>
      </c>
      <c r="K183" s="423"/>
      <c r="L183" s="342"/>
      <c r="M183" s="342"/>
      <c r="N183" s="342"/>
      <c r="O183" s="342"/>
      <c r="P183" s="342"/>
      <c r="Q183" s="342"/>
      <c r="R183" s="417"/>
    </row>
    <row r="184" spans="1:18" ht="15.75">
      <c r="A184" s="78">
        <v>179</v>
      </c>
      <c r="B184" s="78" t="s">
        <v>1609</v>
      </c>
      <c r="C184" s="193" t="s">
        <v>1633</v>
      </c>
      <c r="D184" s="78">
        <v>10</v>
      </c>
      <c r="E184" s="190" t="s">
        <v>1634</v>
      </c>
      <c r="F184" s="78">
        <v>265</v>
      </c>
      <c r="G184" s="122">
        <v>60</v>
      </c>
      <c r="H184" s="78">
        <v>100</v>
      </c>
      <c r="I184" s="333">
        <f t="shared" si="5"/>
        <v>1038</v>
      </c>
      <c r="J184" s="122" t="s">
        <v>1320</v>
      </c>
      <c r="K184" s="423"/>
      <c r="L184" s="342"/>
      <c r="M184" s="342"/>
      <c r="N184" s="342"/>
      <c r="O184" s="342"/>
      <c r="P184" s="342"/>
      <c r="Q184" s="342"/>
      <c r="R184" s="121"/>
    </row>
    <row r="185" spans="1:18" ht="39" customHeight="1">
      <c r="A185" s="78">
        <v>180</v>
      </c>
      <c r="B185" s="78" t="s">
        <v>1609</v>
      </c>
      <c r="C185" s="193" t="s">
        <v>1635</v>
      </c>
      <c r="D185" s="78">
        <v>10</v>
      </c>
      <c r="E185" s="190" t="s">
        <v>1568</v>
      </c>
      <c r="F185" s="78" t="s">
        <v>1585</v>
      </c>
      <c r="G185" s="299">
        <v>42</v>
      </c>
      <c r="H185" s="78">
        <v>50</v>
      </c>
      <c r="I185" s="333">
        <f t="shared" si="5"/>
        <v>726.6</v>
      </c>
      <c r="J185" s="352" t="s">
        <v>1636</v>
      </c>
      <c r="K185" s="421"/>
      <c r="L185" s="342"/>
      <c r="M185" s="342"/>
      <c r="N185" s="342"/>
      <c r="O185" s="342"/>
      <c r="P185" s="342"/>
      <c r="Q185" s="345"/>
      <c r="R185" s="121"/>
    </row>
    <row r="186" spans="1:18" ht="43.5" customHeight="1">
      <c r="A186" s="78">
        <v>181</v>
      </c>
      <c r="B186" s="78" t="s">
        <v>1609</v>
      </c>
      <c r="C186" s="193" t="s">
        <v>1637</v>
      </c>
      <c r="D186" s="78">
        <v>10</v>
      </c>
      <c r="E186" s="190" t="s">
        <v>1568</v>
      </c>
      <c r="F186" s="78" t="s">
        <v>1585</v>
      </c>
      <c r="G186" s="299">
        <v>42</v>
      </c>
      <c r="H186" s="78">
        <v>50</v>
      </c>
      <c r="I186" s="333">
        <f t="shared" si="5"/>
        <v>726.6</v>
      </c>
      <c r="J186" s="352" t="s">
        <v>1638</v>
      </c>
      <c r="K186" s="421"/>
      <c r="L186" s="342"/>
      <c r="M186" s="342"/>
      <c r="N186" s="342"/>
      <c r="O186" s="342"/>
      <c r="P186" s="342"/>
      <c r="Q186" s="345"/>
      <c r="R186" s="121"/>
    </row>
    <row r="187" spans="1:18" ht="38.25" customHeight="1">
      <c r="A187" s="78">
        <v>182</v>
      </c>
      <c r="B187" s="78" t="s">
        <v>1609</v>
      </c>
      <c r="C187" s="193" t="s">
        <v>1639</v>
      </c>
      <c r="D187" s="78">
        <v>10</v>
      </c>
      <c r="E187" s="190" t="s">
        <v>1365</v>
      </c>
      <c r="F187" s="78" t="s">
        <v>1366</v>
      </c>
      <c r="G187" s="299">
        <v>64</v>
      </c>
      <c r="H187" s="78">
        <v>50</v>
      </c>
      <c r="I187" s="333">
        <f>1.73*D187*H187</f>
        <v>865</v>
      </c>
      <c r="J187" s="352" t="s">
        <v>1640</v>
      </c>
      <c r="K187" s="421"/>
      <c r="L187" s="342"/>
      <c r="M187" s="342"/>
      <c r="N187" s="342"/>
      <c r="O187" s="342"/>
      <c r="P187" s="342"/>
      <c r="Q187" s="345"/>
      <c r="R187" s="121"/>
    </row>
    <row r="188" spans="1:18" ht="15.75">
      <c r="A188" s="78">
        <v>183</v>
      </c>
      <c r="B188" s="78" t="s">
        <v>1609</v>
      </c>
      <c r="C188" s="193" t="s">
        <v>1641</v>
      </c>
      <c r="D188" s="78">
        <v>10</v>
      </c>
      <c r="E188" s="190" t="s">
        <v>1319</v>
      </c>
      <c r="F188" s="78">
        <v>175</v>
      </c>
      <c r="G188" s="299">
        <v>60</v>
      </c>
      <c r="H188" s="78">
        <v>50</v>
      </c>
      <c r="I188" s="333">
        <f>1.73*D188*H188</f>
        <v>865</v>
      </c>
      <c r="J188" s="122" t="s">
        <v>1320</v>
      </c>
      <c r="K188" s="423"/>
      <c r="L188" s="342"/>
      <c r="M188" s="342"/>
      <c r="N188" s="342"/>
      <c r="O188" s="342"/>
      <c r="P188" s="342"/>
      <c r="Q188" s="342"/>
      <c r="R188" s="121"/>
    </row>
    <row r="189" spans="1:18" ht="15.75">
      <c r="A189" s="78">
        <v>184</v>
      </c>
      <c r="B189" s="78" t="s">
        <v>1609</v>
      </c>
      <c r="C189" s="193" t="s">
        <v>1642</v>
      </c>
      <c r="D189" s="78">
        <v>10</v>
      </c>
      <c r="E189" s="190" t="s">
        <v>1319</v>
      </c>
      <c r="F189" s="78">
        <v>175</v>
      </c>
      <c r="G189" s="299">
        <v>45</v>
      </c>
      <c r="H189" s="78">
        <v>50</v>
      </c>
      <c r="I189" s="333">
        <f>1.73*D189*G189</f>
        <v>778.5</v>
      </c>
      <c r="J189" s="122" t="s">
        <v>1320</v>
      </c>
      <c r="K189" s="423"/>
      <c r="L189" s="342"/>
      <c r="M189" s="342"/>
      <c r="N189" s="342"/>
      <c r="O189" s="342"/>
      <c r="P189" s="342"/>
      <c r="Q189" s="342"/>
      <c r="R189" s="121"/>
    </row>
    <row r="190" spans="1:18" ht="15.75">
      <c r="A190" s="78">
        <v>185</v>
      </c>
      <c r="B190" s="78" t="s">
        <v>1609</v>
      </c>
      <c r="C190" s="193" t="s">
        <v>1643</v>
      </c>
      <c r="D190" s="78">
        <v>10</v>
      </c>
      <c r="E190" s="190" t="s">
        <v>1319</v>
      </c>
      <c r="F190" s="78">
        <v>175</v>
      </c>
      <c r="G190" s="122">
        <v>141</v>
      </c>
      <c r="H190" s="78">
        <v>50</v>
      </c>
      <c r="I190" s="333">
        <f>1.73*D190*H190</f>
        <v>865</v>
      </c>
      <c r="J190" s="122" t="s">
        <v>1320</v>
      </c>
      <c r="K190" s="423"/>
      <c r="L190" s="342"/>
      <c r="M190" s="342"/>
      <c r="N190" s="342"/>
      <c r="O190" s="342"/>
      <c r="P190" s="342"/>
      <c r="Q190" s="342"/>
      <c r="R190" s="417"/>
    </row>
    <row r="191" spans="1:18" ht="15.75">
      <c r="A191" s="78">
        <v>186</v>
      </c>
      <c r="B191" s="78" t="s">
        <v>1609</v>
      </c>
      <c r="C191" s="193" t="s">
        <v>1644</v>
      </c>
      <c r="D191" s="78">
        <v>10</v>
      </c>
      <c r="E191" s="190" t="s">
        <v>1645</v>
      </c>
      <c r="F191" s="78">
        <v>175</v>
      </c>
      <c r="G191" s="122">
        <v>71</v>
      </c>
      <c r="H191" s="78">
        <v>50</v>
      </c>
      <c r="I191" s="333">
        <f>1.73*D191*H191</f>
        <v>865</v>
      </c>
      <c r="J191" s="122" t="s">
        <v>1320</v>
      </c>
      <c r="K191" s="423"/>
      <c r="L191" s="342"/>
      <c r="M191" s="342"/>
      <c r="N191" s="342"/>
      <c r="O191" s="342"/>
      <c r="P191" s="342"/>
      <c r="Q191" s="342"/>
      <c r="R191" s="417"/>
    </row>
    <row r="192" spans="1:18" ht="15.75">
      <c r="A192" s="78">
        <v>187</v>
      </c>
      <c r="B192" s="78" t="s">
        <v>1609</v>
      </c>
      <c r="C192" s="193" t="s">
        <v>1646</v>
      </c>
      <c r="D192" s="78">
        <v>10</v>
      </c>
      <c r="E192" s="190" t="s">
        <v>1319</v>
      </c>
      <c r="F192" s="78">
        <v>175</v>
      </c>
      <c r="G192" s="122">
        <v>30</v>
      </c>
      <c r="H192" s="78">
        <v>30</v>
      </c>
      <c r="I192" s="333">
        <f>1.73*D192*H192</f>
        <v>519</v>
      </c>
      <c r="J192" s="122" t="s">
        <v>1320</v>
      </c>
      <c r="K192" s="423"/>
      <c r="L192" s="342"/>
      <c r="M192" s="342"/>
      <c r="N192" s="342"/>
      <c r="O192" s="342"/>
      <c r="P192" s="342"/>
      <c r="Q192" s="342"/>
      <c r="R192" s="419"/>
    </row>
    <row r="193" spans="1:18" ht="38.25" customHeight="1">
      <c r="A193" s="78">
        <v>188</v>
      </c>
      <c r="B193" s="78" t="s">
        <v>1609</v>
      </c>
      <c r="C193" s="193" t="s">
        <v>1647</v>
      </c>
      <c r="D193" s="78">
        <v>10</v>
      </c>
      <c r="E193" s="190" t="s">
        <v>1568</v>
      </c>
      <c r="F193" s="78" t="s">
        <v>1569</v>
      </c>
      <c r="G193" s="299">
        <v>30</v>
      </c>
      <c r="H193" s="78">
        <v>50</v>
      </c>
      <c r="I193" s="333">
        <f t="shared" ref="I193:I201" si="6">1.73*D193*G193</f>
        <v>519</v>
      </c>
      <c r="J193" s="352" t="s">
        <v>1648</v>
      </c>
      <c r="K193" s="421"/>
      <c r="L193" s="342"/>
      <c r="M193" s="342"/>
      <c r="N193" s="342"/>
      <c r="O193" s="342"/>
      <c r="P193" s="342"/>
      <c r="Q193" s="345"/>
      <c r="R193" s="420"/>
    </row>
    <row r="194" spans="1:18" ht="15.75">
      <c r="A194" s="78">
        <v>189</v>
      </c>
      <c r="B194" s="78" t="s">
        <v>1609</v>
      </c>
      <c r="C194" s="193" t="s">
        <v>1649</v>
      </c>
      <c r="D194" s="78">
        <v>10</v>
      </c>
      <c r="E194" s="190" t="s">
        <v>1319</v>
      </c>
      <c r="F194" s="78">
        <v>175</v>
      </c>
      <c r="G194" s="299">
        <v>30</v>
      </c>
      <c r="H194" s="78">
        <v>50</v>
      </c>
      <c r="I194" s="333">
        <f t="shared" si="6"/>
        <v>519</v>
      </c>
      <c r="J194" s="122" t="s">
        <v>1320</v>
      </c>
      <c r="K194" s="423"/>
      <c r="L194" s="342"/>
      <c r="M194" s="342"/>
      <c r="N194" s="342"/>
      <c r="O194" s="342"/>
      <c r="P194" s="342"/>
      <c r="Q194" s="342"/>
      <c r="R194" s="419"/>
    </row>
    <row r="195" spans="1:18" ht="15.75">
      <c r="A195" s="78">
        <v>190</v>
      </c>
      <c r="B195" s="78" t="s">
        <v>1609</v>
      </c>
      <c r="C195" s="193" t="s">
        <v>1650</v>
      </c>
      <c r="D195" s="78">
        <v>10</v>
      </c>
      <c r="E195" s="190" t="s">
        <v>1319</v>
      </c>
      <c r="F195" s="78">
        <v>175</v>
      </c>
      <c r="G195" s="299">
        <v>30</v>
      </c>
      <c r="H195" s="78">
        <v>50</v>
      </c>
      <c r="I195" s="333">
        <f t="shared" si="6"/>
        <v>519</v>
      </c>
      <c r="J195" s="122" t="s">
        <v>1320</v>
      </c>
      <c r="K195" s="423"/>
      <c r="L195" s="342"/>
      <c r="M195" s="342"/>
      <c r="N195" s="342"/>
      <c r="O195" s="342"/>
      <c r="P195" s="342"/>
      <c r="Q195" s="342"/>
      <c r="R195" s="419"/>
    </row>
    <row r="196" spans="1:18" ht="15.75">
      <c r="A196" s="78">
        <v>191</v>
      </c>
      <c r="B196" s="78" t="s">
        <v>1609</v>
      </c>
      <c r="C196" s="193" t="s">
        <v>1651</v>
      </c>
      <c r="D196" s="78">
        <v>10</v>
      </c>
      <c r="E196" s="190" t="s">
        <v>1319</v>
      </c>
      <c r="F196" s="78">
        <v>175</v>
      </c>
      <c r="G196" s="299">
        <v>45</v>
      </c>
      <c r="H196" s="78">
        <v>50</v>
      </c>
      <c r="I196" s="333">
        <f t="shared" si="6"/>
        <v>778.5</v>
      </c>
      <c r="J196" s="122" t="s">
        <v>1320</v>
      </c>
      <c r="K196" s="423"/>
      <c r="L196" s="342"/>
      <c r="M196" s="342"/>
      <c r="N196" s="342"/>
      <c r="O196" s="342"/>
      <c r="P196" s="342"/>
      <c r="Q196" s="342"/>
      <c r="R196" s="419"/>
    </row>
    <row r="197" spans="1:18" ht="15.75">
      <c r="A197" s="78">
        <v>192</v>
      </c>
      <c r="B197" s="78" t="s">
        <v>1609</v>
      </c>
      <c r="C197" s="193" t="s">
        <v>1652</v>
      </c>
      <c r="D197" s="78">
        <v>10</v>
      </c>
      <c r="E197" s="190" t="s">
        <v>1319</v>
      </c>
      <c r="F197" s="78">
        <v>175</v>
      </c>
      <c r="G197" s="299">
        <v>30</v>
      </c>
      <c r="H197" s="78">
        <v>50</v>
      </c>
      <c r="I197" s="333">
        <f t="shared" si="6"/>
        <v>519</v>
      </c>
      <c r="J197" s="122" t="s">
        <v>1320</v>
      </c>
      <c r="K197" s="423"/>
      <c r="L197" s="342"/>
      <c r="M197" s="342"/>
      <c r="N197" s="342"/>
      <c r="O197" s="342"/>
      <c r="P197" s="342"/>
      <c r="Q197" s="342"/>
      <c r="R197" s="419"/>
    </row>
    <row r="198" spans="1:18" ht="15.75">
      <c r="A198" s="78">
        <v>193</v>
      </c>
      <c r="B198" s="78" t="s">
        <v>1609</v>
      </c>
      <c r="C198" s="193" t="s">
        <v>1653</v>
      </c>
      <c r="D198" s="78">
        <v>10</v>
      </c>
      <c r="E198" s="190" t="s">
        <v>1319</v>
      </c>
      <c r="F198" s="78">
        <v>175</v>
      </c>
      <c r="G198" s="299">
        <v>21</v>
      </c>
      <c r="H198" s="78">
        <v>30</v>
      </c>
      <c r="I198" s="333">
        <f t="shared" si="6"/>
        <v>363.3</v>
      </c>
      <c r="J198" s="122" t="s">
        <v>1320</v>
      </c>
      <c r="K198" s="423"/>
      <c r="L198" s="342"/>
      <c r="M198" s="342"/>
      <c r="N198" s="342"/>
      <c r="O198" s="342"/>
      <c r="P198" s="342"/>
      <c r="Q198" s="342"/>
      <c r="R198" s="419"/>
    </row>
    <row r="199" spans="1:18" ht="15.75">
      <c r="A199" s="78">
        <v>194</v>
      </c>
      <c r="B199" s="78" t="s">
        <v>1609</v>
      </c>
      <c r="C199" s="193" t="s">
        <v>1654</v>
      </c>
      <c r="D199" s="78">
        <v>10</v>
      </c>
      <c r="E199" s="190" t="s">
        <v>1319</v>
      </c>
      <c r="F199" s="78">
        <v>175</v>
      </c>
      <c r="G199" s="299">
        <v>19</v>
      </c>
      <c r="H199" s="78">
        <v>30</v>
      </c>
      <c r="I199" s="333">
        <f t="shared" si="6"/>
        <v>328.7</v>
      </c>
      <c r="J199" s="122" t="s">
        <v>1320</v>
      </c>
      <c r="K199" s="423"/>
      <c r="L199" s="342"/>
      <c r="M199" s="342"/>
      <c r="N199" s="342"/>
      <c r="O199" s="342"/>
      <c r="P199" s="342"/>
      <c r="Q199" s="342"/>
      <c r="R199" s="419"/>
    </row>
    <row r="200" spans="1:18" ht="41.25" customHeight="1">
      <c r="A200" s="78">
        <v>195</v>
      </c>
      <c r="B200" s="78" t="s">
        <v>1609</v>
      </c>
      <c r="C200" s="193" t="s">
        <v>1655</v>
      </c>
      <c r="D200" s="78">
        <v>10</v>
      </c>
      <c r="E200" s="190" t="s">
        <v>1568</v>
      </c>
      <c r="F200" s="78" t="s">
        <v>1569</v>
      </c>
      <c r="G200" s="299">
        <v>17</v>
      </c>
      <c r="H200" s="78">
        <v>50</v>
      </c>
      <c r="I200" s="333">
        <f t="shared" si="6"/>
        <v>294.10000000000002</v>
      </c>
      <c r="J200" s="352" t="s">
        <v>1656</v>
      </c>
      <c r="K200" s="421"/>
      <c r="L200" s="342"/>
      <c r="M200" s="342"/>
      <c r="N200" s="342"/>
      <c r="O200" s="342"/>
      <c r="P200" s="342"/>
      <c r="Q200" s="345"/>
      <c r="R200" s="419"/>
    </row>
    <row r="201" spans="1:18" ht="15.75">
      <c r="A201" s="78">
        <v>196</v>
      </c>
      <c r="B201" s="78" t="s">
        <v>1609</v>
      </c>
      <c r="C201" s="193" t="s">
        <v>1657</v>
      </c>
      <c r="D201" s="78">
        <v>10</v>
      </c>
      <c r="E201" s="190" t="s">
        <v>1319</v>
      </c>
      <c r="F201" s="78">
        <v>175</v>
      </c>
      <c r="G201" s="299">
        <v>60</v>
      </c>
      <c r="H201" s="78">
        <v>100</v>
      </c>
      <c r="I201" s="333">
        <f t="shared" si="6"/>
        <v>1038</v>
      </c>
      <c r="J201" s="122" t="s">
        <v>1320</v>
      </c>
      <c r="K201" s="423"/>
      <c r="L201" s="342"/>
      <c r="M201" s="342"/>
      <c r="N201" s="342"/>
      <c r="O201" s="342"/>
      <c r="P201" s="342"/>
      <c r="Q201" s="342"/>
      <c r="R201" s="419"/>
    </row>
    <row r="202" spans="1:18" ht="15.75">
      <c r="A202" s="78">
        <v>197</v>
      </c>
      <c r="B202" s="182" t="s">
        <v>1658</v>
      </c>
      <c r="C202" s="191" t="s">
        <v>1659</v>
      </c>
      <c r="D202" s="182">
        <v>10</v>
      </c>
      <c r="E202" s="191" t="s">
        <v>1319</v>
      </c>
      <c r="F202" s="182">
        <v>175</v>
      </c>
      <c r="G202" s="299">
        <v>170</v>
      </c>
      <c r="H202" s="78">
        <v>150</v>
      </c>
      <c r="I202" s="333">
        <f>1.73*D202*H202</f>
        <v>2595</v>
      </c>
      <c r="J202" s="299" t="s">
        <v>1320</v>
      </c>
      <c r="K202" s="370"/>
    </row>
    <row r="203" spans="1:18" ht="15.75">
      <c r="A203" s="78">
        <v>198</v>
      </c>
      <c r="B203" s="182" t="s">
        <v>1658</v>
      </c>
      <c r="C203" s="191" t="s">
        <v>1660</v>
      </c>
      <c r="D203" s="78">
        <v>10</v>
      </c>
      <c r="E203" s="191" t="s">
        <v>1319</v>
      </c>
      <c r="F203" s="78">
        <v>175</v>
      </c>
      <c r="G203" s="334">
        <v>142</v>
      </c>
      <c r="H203" s="78">
        <v>100</v>
      </c>
      <c r="I203" s="333">
        <f>1.73*D203*H203</f>
        <v>1730</v>
      </c>
      <c r="J203" s="299" t="s">
        <v>1320</v>
      </c>
      <c r="K203" s="370"/>
    </row>
    <row r="204" spans="1:18" ht="15.75">
      <c r="A204" s="78">
        <v>199</v>
      </c>
      <c r="B204" s="182" t="s">
        <v>1658</v>
      </c>
      <c r="C204" s="191" t="s">
        <v>1661</v>
      </c>
      <c r="D204" s="78">
        <v>10</v>
      </c>
      <c r="E204" s="191" t="s">
        <v>1319</v>
      </c>
      <c r="F204" s="182">
        <v>175</v>
      </c>
      <c r="G204" s="299">
        <v>149</v>
      </c>
      <c r="H204" s="78">
        <v>150</v>
      </c>
      <c r="I204" s="333">
        <f>1.73*D204*G204</f>
        <v>2577.7000000000003</v>
      </c>
      <c r="J204" s="299" t="s">
        <v>1320</v>
      </c>
      <c r="K204" s="370"/>
    </row>
    <row r="205" spans="1:18" ht="15.75">
      <c r="A205" s="78">
        <v>200</v>
      </c>
      <c r="B205" s="182" t="s">
        <v>1658</v>
      </c>
      <c r="C205" s="191" t="s">
        <v>1662</v>
      </c>
      <c r="D205" s="78">
        <v>10</v>
      </c>
      <c r="E205" s="191" t="s">
        <v>1319</v>
      </c>
      <c r="F205" s="78">
        <v>175</v>
      </c>
      <c r="G205" s="122">
        <v>85</v>
      </c>
      <c r="H205" s="78">
        <v>150</v>
      </c>
      <c r="I205" s="333">
        <f>1.73*D205*G205</f>
        <v>1470.5</v>
      </c>
      <c r="J205" s="299" t="s">
        <v>1320</v>
      </c>
      <c r="K205" s="370"/>
    </row>
    <row r="206" spans="1:18" ht="15.75">
      <c r="A206" s="78">
        <v>201</v>
      </c>
      <c r="B206" s="182" t="s">
        <v>1658</v>
      </c>
      <c r="C206" s="191" t="s">
        <v>1663</v>
      </c>
      <c r="D206" s="78">
        <v>10</v>
      </c>
      <c r="E206" s="191" t="s">
        <v>1319</v>
      </c>
      <c r="F206" s="182">
        <v>175</v>
      </c>
      <c r="G206" s="122">
        <v>85</v>
      </c>
      <c r="H206" s="78">
        <v>100</v>
      </c>
      <c r="I206" s="333">
        <f>1.73*D206*G206</f>
        <v>1470.5</v>
      </c>
      <c r="J206" s="299" t="s">
        <v>1320</v>
      </c>
      <c r="K206" s="370"/>
    </row>
    <row r="207" spans="1:18" ht="15.75">
      <c r="A207" s="78">
        <v>202</v>
      </c>
      <c r="B207" s="182" t="s">
        <v>1658</v>
      </c>
      <c r="C207" s="191" t="s">
        <v>1664</v>
      </c>
      <c r="D207" s="78">
        <v>10</v>
      </c>
      <c r="E207" s="191" t="s">
        <v>1319</v>
      </c>
      <c r="F207" s="78">
        <v>175</v>
      </c>
      <c r="G207" s="122">
        <v>57</v>
      </c>
      <c r="H207" s="78">
        <v>40</v>
      </c>
      <c r="I207" s="333">
        <f>1.73*D207*G207</f>
        <v>986.1</v>
      </c>
      <c r="J207" s="299" t="s">
        <v>1320</v>
      </c>
      <c r="K207" s="370"/>
    </row>
    <row r="208" spans="1:18" ht="42.75" customHeight="1">
      <c r="A208" s="78">
        <v>203</v>
      </c>
      <c r="B208" s="182" t="s">
        <v>1658</v>
      </c>
      <c r="C208" s="191" t="s">
        <v>1665</v>
      </c>
      <c r="D208" s="78">
        <v>10</v>
      </c>
      <c r="E208" s="191" t="s">
        <v>1568</v>
      </c>
      <c r="F208" s="182" t="s">
        <v>1569</v>
      </c>
      <c r="G208" s="299">
        <v>106</v>
      </c>
      <c r="H208" s="78">
        <v>100</v>
      </c>
      <c r="I208" s="333">
        <f>1.73*D208*60</f>
        <v>1038</v>
      </c>
      <c r="J208" s="422" t="s">
        <v>1666</v>
      </c>
      <c r="K208" s="370"/>
    </row>
    <row r="209" spans="1:11" ht="15.75">
      <c r="A209" s="78">
        <v>204</v>
      </c>
      <c r="B209" s="182" t="s">
        <v>1658</v>
      </c>
      <c r="C209" s="191" t="s">
        <v>1667</v>
      </c>
      <c r="D209" s="78">
        <v>10</v>
      </c>
      <c r="E209" s="191" t="s">
        <v>1319</v>
      </c>
      <c r="F209" s="78">
        <v>175</v>
      </c>
      <c r="G209" s="122">
        <v>58</v>
      </c>
      <c r="H209" s="78">
        <v>75</v>
      </c>
      <c r="I209" s="333">
        <f t="shared" ref="I209:I214" si="7">1.73*D209*G209</f>
        <v>1003.4000000000001</v>
      </c>
      <c r="J209" s="299" t="s">
        <v>1320</v>
      </c>
      <c r="K209" s="370"/>
    </row>
    <row r="210" spans="1:11" ht="15.75">
      <c r="A210" s="78">
        <v>205</v>
      </c>
      <c r="B210" s="182" t="s">
        <v>1658</v>
      </c>
      <c r="C210" s="191" t="s">
        <v>1668</v>
      </c>
      <c r="D210" s="78">
        <v>10</v>
      </c>
      <c r="E210" s="191" t="s">
        <v>1319</v>
      </c>
      <c r="F210" s="182">
        <v>175</v>
      </c>
      <c r="G210" s="122">
        <v>44</v>
      </c>
      <c r="H210" s="78">
        <v>75</v>
      </c>
      <c r="I210" s="333">
        <f t="shared" si="7"/>
        <v>761.2</v>
      </c>
      <c r="J210" s="299" t="s">
        <v>1320</v>
      </c>
      <c r="K210" s="370"/>
    </row>
    <row r="211" spans="1:11" ht="45.75" customHeight="1">
      <c r="A211" s="78">
        <v>206</v>
      </c>
      <c r="B211" s="182" t="s">
        <v>1658</v>
      </c>
      <c r="C211" s="191" t="s">
        <v>1669</v>
      </c>
      <c r="D211" s="78">
        <v>10</v>
      </c>
      <c r="E211" s="191" t="s">
        <v>1568</v>
      </c>
      <c r="F211" s="182" t="s">
        <v>1569</v>
      </c>
      <c r="G211" s="334">
        <v>35</v>
      </c>
      <c r="H211" s="78">
        <v>50</v>
      </c>
      <c r="I211" s="333">
        <f t="shared" si="7"/>
        <v>605.5</v>
      </c>
      <c r="J211" s="111" t="s">
        <v>1670</v>
      </c>
      <c r="K211" s="366"/>
    </row>
    <row r="212" spans="1:11" ht="15.75">
      <c r="A212" s="78">
        <v>207</v>
      </c>
      <c r="B212" s="182" t="s">
        <v>1658</v>
      </c>
      <c r="C212" s="191" t="s">
        <v>1671</v>
      </c>
      <c r="D212" s="78">
        <v>10</v>
      </c>
      <c r="E212" s="191" t="s">
        <v>1319</v>
      </c>
      <c r="F212" s="182">
        <v>175</v>
      </c>
      <c r="G212" s="122">
        <v>58</v>
      </c>
      <c r="H212" s="78">
        <v>100</v>
      </c>
      <c r="I212" s="333">
        <f t="shared" si="7"/>
        <v>1003.4000000000001</v>
      </c>
      <c r="J212" s="182" t="s">
        <v>1320</v>
      </c>
      <c r="K212" s="366"/>
    </row>
    <row r="213" spans="1:11" ht="15.75">
      <c r="A213" s="78">
        <v>208</v>
      </c>
      <c r="B213" s="182" t="s">
        <v>1658</v>
      </c>
      <c r="C213" s="191" t="s">
        <v>1672</v>
      </c>
      <c r="D213" s="182">
        <v>10</v>
      </c>
      <c r="E213" s="191" t="s">
        <v>1319</v>
      </c>
      <c r="F213" s="78">
        <v>175</v>
      </c>
      <c r="G213" s="122">
        <v>58</v>
      </c>
      <c r="H213" s="78">
        <v>100</v>
      </c>
      <c r="I213" s="333">
        <f t="shared" si="7"/>
        <v>1003.4000000000001</v>
      </c>
      <c r="J213" s="182" t="s">
        <v>1320</v>
      </c>
      <c r="K213" s="366"/>
    </row>
    <row r="214" spans="1:11" ht="15.75">
      <c r="A214" s="78">
        <v>209</v>
      </c>
      <c r="B214" s="182" t="s">
        <v>1658</v>
      </c>
      <c r="C214" s="191" t="s">
        <v>1673</v>
      </c>
      <c r="D214" s="78">
        <v>10</v>
      </c>
      <c r="E214" s="191" t="s">
        <v>1319</v>
      </c>
      <c r="F214" s="182">
        <v>175</v>
      </c>
      <c r="G214" s="122">
        <v>44</v>
      </c>
      <c r="H214" s="78">
        <v>75</v>
      </c>
      <c r="I214" s="333">
        <f t="shared" si="7"/>
        <v>761.2</v>
      </c>
      <c r="J214" s="182" t="s">
        <v>1320</v>
      </c>
      <c r="K214" s="366"/>
    </row>
    <row r="215" spans="1:11" ht="15.75">
      <c r="A215" s="78">
        <v>210</v>
      </c>
      <c r="B215" s="182" t="s">
        <v>1658</v>
      </c>
      <c r="C215" s="191" t="s">
        <v>1674</v>
      </c>
      <c r="D215" s="78">
        <v>10</v>
      </c>
      <c r="E215" s="191" t="s">
        <v>1319</v>
      </c>
      <c r="F215" s="78">
        <v>175</v>
      </c>
      <c r="G215" s="122">
        <v>58</v>
      </c>
      <c r="H215" s="78">
        <v>50</v>
      </c>
      <c r="I215" s="333">
        <f>1.73*D215*H215</f>
        <v>865</v>
      </c>
      <c r="J215" s="182" t="s">
        <v>1320</v>
      </c>
      <c r="K215" s="366"/>
    </row>
    <row r="216" spans="1:11" ht="15.75">
      <c r="A216" s="78">
        <v>211</v>
      </c>
      <c r="B216" s="182" t="s">
        <v>1658</v>
      </c>
      <c r="C216" s="191" t="s">
        <v>1675</v>
      </c>
      <c r="D216" s="78">
        <v>10</v>
      </c>
      <c r="E216" s="191" t="s">
        <v>1319</v>
      </c>
      <c r="F216" s="182">
        <v>175</v>
      </c>
      <c r="G216" s="122">
        <v>44</v>
      </c>
      <c r="H216" s="78">
        <v>50</v>
      </c>
      <c r="I216" s="333">
        <f>1.73*D216*G216</f>
        <v>761.2</v>
      </c>
      <c r="J216" s="182" t="s">
        <v>1320</v>
      </c>
      <c r="K216" s="366"/>
    </row>
    <row r="217" spans="1:11" ht="15.75">
      <c r="A217" s="78">
        <v>212</v>
      </c>
      <c r="B217" s="182" t="s">
        <v>1658</v>
      </c>
      <c r="C217" s="191" t="s">
        <v>1676</v>
      </c>
      <c r="D217" s="78">
        <v>10</v>
      </c>
      <c r="E217" s="191" t="s">
        <v>1319</v>
      </c>
      <c r="F217" s="78">
        <v>175</v>
      </c>
      <c r="G217" s="122">
        <v>149</v>
      </c>
      <c r="H217" s="78">
        <v>100</v>
      </c>
      <c r="I217" s="333">
        <f>1.73*D217*H217</f>
        <v>1730</v>
      </c>
      <c r="J217" s="182" t="s">
        <v>1320</v>
      </c>
      <c r="K217" s="366"/>
    </row>
    <row r="218" spans="1:11" ht="15.75">
      <c r="A218" s="78">
        <v>213</v>
      </c>
      <c r="B218" s="182" t="s">
        <v>1658</v>
      </c>
      <c r="C218" s="191" t="s">
        <v>1677</v>
      </c>
      <c r="D218" s="182">
        <v>10</v>
      </c>
      <c r="E218" s="191" t="s">
        <v>1319</v>
      </c>
      <c r="F218" s="182">
        <v>175</v>
      </c>
      <c r="G218" s="122">
        <v>85</v>
      </c>
      <c r="H218" s="78">
        <v>100</v>
      </c>
      <c r="I218" s="333">
        <f t="shared" ref="I218:I224" si="8">1.73*D218*G218</f>
        <v>1470.5</v>
      </c>
      <c r="J218" s="182" t="s">
        <v>1320</v>
      </c>
      <c r="K218" s="366"/>
    </row>
    <row r="219" spans="1:11" ht="15.75">
      <c r="A219" s="78">
        <v>214</v>
      </c>
      <c r="B219" s="182" t="s">
        <v>1658</v>
      </c>
      <c r="C219" s="193" t="s">
        <v>1678</v>
      </c>
      <c r="D219" s="182">
        <v>10</v>
      </c>
      <c r="E219" s="191" t="s">
        <v>1319</v>
      </c>
      <c r="F219" s="78">
        <v>175</v>
      </c>
      <c r="G219" s="122">
        <v>47</v>
      </c>
      <c r="H219" s="78">
        <v>40</v>
      </c>
      <c r="I219" s="333">
        <f t="shared" si="8"/>
        <v>813.1</v>
      </c>
      <c r="J219" s="182" t="s">
        <v>1320</v>
      </c>
      <c r="K219" s="366"/>
    </row>
    <row r="220" spans="1:11" ht="15.75">
      <c r="A220" s="78">
        <v>215</v>
      </c>
      <c r="B220" s="182" t="s">
        <v>1658</v>
      </c>
      <c r="C220" s="193" t="s">
        <v>1679</v>
      </c>
      <c r="D220" s="78">
        <v>10</v>
      </c>
      <c r="E220" s="191" t="s">
        <v>1319</v>
      </c>
      <c r="F220" s="182">
        <v>175</v>
      </c>
      <c r="G220" s="122">
        <v>65</v>
      </c>
      <c r="H220" s="78">
        <v>75</v>
      </c>
      <c r="I220" s="333">
        <f t="shared" si="8"/>
        <v>1124.5</v>
      </c>
      <c r="J220" s="182" t="s">
        <v>1320</v>
      </c>
      <c r="K220" s="366"/>
    </row>
    <row r="221" spans="1:11" ht="15.75">
      <c r="A221" s="78">
        <v>216</v>
      </c>
      <c r="B221" s="182" t="s">
        <v>1658</v>
      </c>
      <c r="C221" s="193" t="s">
        <v>1680</v>
      </c>
      <c r="D221" s="78">
        <v>10</v>
      </c>
      <c r="E221" s="191" t="s">
        <v>1319</v>
      </c>
      <c r="F221" s="78">
        <v>175</v>
      </c>
      <c r="G221" s="122">
        <v>99</v>
      </c>
      <c r="H221" s="78">
        <v>100</v>
      </c>
      <c r="I221" s="333">
        <f t="shared" si="8"/>
        <v>1712.7</v>
      </c>
      <c r="J221" s="182" t="s">
        <v>1320</v>
      </c>
      <c r="K221" s="366"/>
    </row>
    <row r="222" spans="1:11" ht="15.75">
      <c r="A222" s="78">
        <v>217</v>
      </c>
      <c r="B222" s="182" t="s">
        <v>1658</v>
      </c>
      <c r="C222" s="193" t="s">
        <v>1681</v>
      </c>
      <c r="D222" s="78">
        <v>10</v>
      </c>
      <c r="E222" s="191" t="s">
        <v>1319</v>
      </c>
      <c r="F222" s="182">
        <v>175</v>
      </c>
      <c r="G222" s="122">
        <v>71</v>
      </c>
      <c r="H222" s="78">
        <v>100</v>
      </c>
      <c r="I222" s="333">
        <f t="shared" si="8"/>
        <v>1228.3</v>
      </c>
      <c r="J222" s="182" t="s">
        <v>1320</v>
      </c>
      <c r="K222" s="366"/>
    </row>
    <row r="223" spans="1:11" ht="15.75">
      <c r="A223" s="78">
        <v>218</v>
      </c>
      <c r="B223" s="182" t="s">
        <v>1658</v>
      </c>
      <c r="C223" s="193" t="s">
        <v>1682</v>
      </c>
      <c r="D223" s="78">
        <v>10</v>
      </c>
      <c r="E223" s="191" t="s">
        <v>1319</v>
      </c>
      <c r="F223" s="78">
        <v>175</v>
      </c>
      <c r="G223" s="122">
        <v>71</v>
      </c>
      <c r="H223" s="78">
        <v>100</v>
      </c>
      <c r="I223" s="333">
        <f t="shared" si="8"/>
        <v>1228.3</v>
      </c>
      <c r="J223" s="182" t="s">
        <v>1320</v>
      </c>
      <c r="K223" s="366"/>
    </row>
    <row r="224" spans="1:11" ht="15.75">
      <c r="A224" s="78">
        <v>219</v>
      </c>
      <c r="B224" s="182" t="s">
        <v>1658</v>
      </c>
      <c r="C224" s="193" t="s">
        <v>1683</v>
      </c>
      <c r="D224" s="78">
        <v>10</v>
      </c>
      <c r="E224" s="191" t="s">
        <v>1319</v>
      </c>
      <c r="F224" s="182">
        <v>175</v>
      </c>
      <c r="G224" s="122">
        <v>71</v>
      </c>
      <c r="H224" s="78">
        <v>100</v>
      </c>
      <c r="I224" s="333">
        <f t="shared" si="8"/>
        <v>1228.3</v>
      </c>
      <c r="J224" s="182" t="s">
        <v>1320</v>
      </c>
      <c r="K224" s="366"/>
    </row>
    <row r="225" spans="1:11" ht="15.75">
      <c r="A225" s="78">
        <v>220</v>
      </c>
      <c r="B225" s="182" t="s">
        <v>1658</v>
      </c>
      <c r="C225" s="193" t="s">
        <v>1684</v>
      </c>
      <c r="D225" s="78">
        <v>10</v>
      </c>
      <c r="E225" s="191" t="s">
        <v>1319</v>
      </c>
      <c r="F225" s="78">
        <v>175</v>
      </c>
      <c r="G225" s="122">
        <v>57</v>
      </c>
      <c r="H225" s="78">
        <v>50</v>
      </c>
      <c r="I225" s="333">
        <f>1.73*D225*H225</f>
        <v>865</v>
      </c>
      <c r="J225" s="182" t="s">
        <v>1320</v>
      </c>
      <c r="K225" s="366"/>
    </row>
    <row r="226" spans="1:11" ht="15.75">
      <c r="A226" s="78">
        <v>221</v>
      </c>
      <c r="B226" s="182" t="s">
        <v>1658</v>
      </c>
      <c r="C226" s="193" t="s">
        <v>1685</v>
      </c>
      <c r="D226" s="78">
        <v>10</v>
      </c>
      <c r="E226" s="191" t="s">
        <v>1319</v>
      </c>
      <c r="F226" s="182">
        <v>175</v>
      </c>
      <c r="G226" s="122">
        <v>57</v>
      </c>
      <c r="H226" s="78">
        <v>50</v>
      </c>
      <c r="I226" s="333">
        <f>1.73*D226*G226</f>
        <v>986.1</v>
      </c>
      <c r="J226" s="182" t="s">
        <v>1320</v>
      </c>
      <c r="K226" s="366"/>
    </row>
    <row r="227" spans="1:11" ht="15.75">
      <c r="A227" s="78">
        <v>222</v>
      </c>
      <c r="B227" s="182" t="s">
        <v>1658</v>
      </c>
      <c r="C227" s="193" t="s">
        <v>1686</v>
      </c>
      <c r="D227" s="78">
        <v>10</v>
      </c>
      <c r="E227" s="191" t="s">
        <v>1319</v>
      </c>
      <c r="F227" s="78">
        <v>175</v>
      </c>
      <c r="G227" s="122">
        <v>44</v>
      </c>
      <c r="H227" s="78">
        <v>100</v>
      </c>
      <c r="I227" s="333">
        <f>1.73*D227*G227</f>
        <v>761.2</v>
      </c>
      <c r="J227" s="182" t="s">
        <v>1320</v>
      </c>
      <c r="K227" s="366"/>
    </row>
    <row r="228" spans="1:11" ht="49.5" customHeight="1">
      <c r="A228" s="78">
        <v>223</v>
      </c>
      <c r="B228" s="182" t="s">
        <v>1658</v>
      </c>
      <c r="C228" s="193" t="s">
        <v>1687</v>
      </c>
      <c r="D228" s="78">
        <v>10</v>
      </c>
      <c r="E228" s="191" t="s">
        <v>1688</v>
      </c>
      <c r="F228" s="182" t="s">
        <v>1689</v>
      </c>
      <c r="G228" s="122">
        <v>29</v>
      </c>
      <c r="H228" s="78">
        <v>50</v>
      </c>
      <c r="I228" s="333">
        <f>1.73*D228*G228</f>
        <v>501.70000000000005</v>
      </c>
      <c r="J228" s="111" t="s">
        <v>1690</v>
      </c>
      <c r="K228" s="366"/>
    </row>
    <row r="229" spans="1:11" ht="15.75">
      <c r="A229" s="78">
        <v>224</v>
      </c>
      <c r="B229" s="182" t="s">
        <v>1658</v>
      </c>
      <c r="C229" s="193" t="s">
        <v>1691</v>
      </c>
      <c r="D229" s="78">
        <v>10</v>
      </c>
      <c r="E229" s="191" t="s">
        <v>1319</v>
      </c>
      <c r="F229" s="78">
        <v>175</v>
      </c>
      <c r="G229" s="334">
        <v>21</v>
      </c>
      <c r="H229" s="78">
        <v>30</v>
      </c>
      <c r="I229" s="333">
        <f>1.73*D229*G229</f>
        <v>363.3</v>
      </c>
      <c r="J229" s="78" t="s">
        <v>1320</v>
      </c>
      <c r="K229" s="366"/>
    </row>
    <row r="230" spans="1:11" ht="15.75">
      <c r="A230" s="78">
        <v>225</v>
      </c>
      <c r="B230" s="181" t="s">
        <v>1692</v>
      </c>
      <c r="C230" s="59" t="s">
        <v>1693</v>
      </c>
      <c r="D230" s="181">
        <v>10</v>
      </c>
      <c r="E230" s="190" t="s">
        <v>1694</v>
      </c>
      <c r="F230" s="78">
        <v>175</v>
      </c>
      <c r="G230" s="122">
        <v>85</v>
      </c>
      <c r="H230" s="78">
        <v>75</v>
      </c>
      <c r="I230" s="333">
        <f>1.73*D230*H230</f>
        <v>1297.5</v>
      </c>
      <c r="J230" s="78" t="s">
        <v>1320</v>
      </c>
      <c r="K230" s="366"/>
    </row>
    <row r="231" spans="1:11" ht="15.75">
      <c r="A231" s="78">
        <v>226</v>
      </c>
      <c r="B231" s="181" t="s">
        <v>1692</v>
      </c>
      <c r="C231" s="59" t="s">
        <v>1695</v>
      </c>
      <c r="D231" s="181">
        <v>10</v>
      </c>
      <c r="E231" s="190" t="s">
        <v>1319</v>
      </c>
      <c r="F231" s="78">
        <v>175</v>
      </c>
      <c r="G231" s="122">
        <v>106</v>
      </c>
      <c r="H231" s="78">
        <v>75</v>
      </c>
      <c r="I231" s="333">
        <f>1.73*D231*H231</f>
        <v>1297.5</v>
      </c>
      <c r="J231" s="78" t="s">
        <v>1320</v>
      </c>
      <c r="K231" s="366"/>
    </row>
    <row r="232" spans="1:11" ht="15.75">
      <c r="A232" s="78">
        <v>227</v>
      </c>
      <c r="B232" s="181" t="s">
        <v>1692</v>
      </c>
      <c r="C232" s="59" t="s">
        <v>1696</v>
      </c>
      <c r="D232" s="181">
        <v>10</v>
      </c>
      <c r="E232" s="190" t="s">
        <v>1319</v>
      </c>
      <c r="F232" s="78">
        <v>175</v>
      </c>
      <c r="G232" s="122">
        <v>85</v>
      </c>
      <c r="H232" s="78">
        <v>75</v>
      </c>
      <c r="I232" s="333">
        <f>1.73*D232*H232</f>
        <v>1297.5</v>
      </c>
      <c r="J232" s="78" t="s">
        <v>1320</v>
      </c>
      <c r="K232" s="366"/>
    </row>
    <row r="233" spans="1:11" ht="47.25" customHeight="1">
      <c r="A233" s="78">
        <v>228</v>
      </c>
      <c r="B233" s="181" t="s">
        <v>1692</v>
      </c>
      <c r="C233" s="59" t="s">
        <v>1697</v>
      </c>
      <c r="D233" s="181">
        <v>10</v>
      </c>
      <c r="E233" s="59" t="s">
        <v>1698</v>
      </c>
      <c r="F233" s="78">
        <v>175</v>
      </c>
      <c r="G233" s="122">
        <v>42</v>
      </c>
      <c r="H233" s="78">
        <v>50</v>
      </c>
      <c r="I233" s="333">
        <f>1.73*D233*G233</f>
        <v>726.6</v>
      </c>
      <c r="J233" s="192" t="s">
        <v>1699</v>
      </c>
      <c r="K233" s="366"/>
    </row>
    <row r="234" spans="1:11" ht="15.75">
      <c r="A234" s="78">
        <v>229</v>
      </c>
      <c r="B234" s="181" t="s">
        <v>1692</v>
      </c>
      <c r="C234" s="59" t="s">
        <v>1700</v>
      </c>
      <c r="D234" s="181">
        <v>10</v>
      </c>
      <c r="E234" s="59" t="s">
        <v>1701</v>
      </c>
      <c r="F234" s="78">
        <v>175</v>
      </c>
      <c r="G234" s="122">
        <v>106</v>
      </c>
      <c r="H234" s="78">
        <v>150</v>
      </c>
      <c r="I234" s="333">
        <f>1.73*D234*G234</f>
        <v>1833.8000000000002</v>
      </c>
      <c r="J234" s="78" t="s">
        <v>1320</v>
      </c>
      <c r="K234" s="366"/>
    </row>
    <row r="235" spans="1:11" ht="15.75">
      <c r="A235" s="78">
        <v>230</v>
      </c>
      <c r="B235" s="181" t="s">
        <v>1692</v>
      </c>
      <c r="C235" s="59" t="s">
        <v>1702</v>
      </c>
      <c r="D235" s="181">
        <v>10</v>
      </c>
      <c r="E235" s="190" t="s">
        <v>1694</v>
      </c>
      <c r="F235" s="78">
        <v>175</v>
      </c>
      <c r="G235" s="122">
        <v>53</v>
      </c>
      <c r="H235" s="78">
        <v>50</v>
      </c>
      <c r="I235" s="333">
        <f>1.73*D235*G235</f>
        <v>916.90000000000009</v>
      </c>
      <c r="J235" s="78" t="s">
        <v>1320</v>
      </c>
      <c r="K235" s="366"/>
    </row>
    <row r="236" spans="1:11" ht="15.75">
      <c r="A236" s="78">
        <v>231</v>
      </c>
      <c r="B236" s="181" t="s">
        <v>1692</v>
      </c>
      <c r="C236" s="59" t="s">
        <v>1703</v>
      </c>
      <c r="D236" s="181">
        <v>10</v>
      </c>
      <c r="E236" s="190" t="s">
        <v>1704</v>
      </c>
      <c r="F236" s="78">
        <v>175</v>
      </c>
      <c r="G236" s="122">
        <v>85</v>
      </c>
      <c r="H236" s="78">
        <v>100</v>
      </c>
      <c r="I236" s="333">
        <f>1.73*D236*G236</f>
        <v>1470.5</v>
      </c>
      <c r="J236" s="78" t="s">
        <v>1320</v>
      </c>
      <c r="K236" s="366"/>
    </row>
    <row r="237" spans="1:11" ht="15.75">
      <c r="A237" s="78">
        <v>232</v>
      </c>
      <c r="B237" s="181" t="s">
        <v>1692</v>
      </c>
      <c r="C237" s="59" t="s">
        <v>1705</v>
      </c>
      <c r="D237" s="181">
        <v>10</v>
      </c>
      <c r="E237" s="190" t="s">
        <v>1706</v>
      </c>
      <c r="F237" s="78">
        <v>210</v>
      </c>
      <c r="G237" s="122">
        <v>58</v>
      </c>
      <c r="H237" s="78">
        <v>50</v>
      </c>
      <c r="I237" s="333">
        <f>1.73*D237*H237</f>
        <v>865</v>
      </c>
      <c r="J237" s="78" t="s">
        <v>1320</v>
      </c>
      <c r="K237" s="366"/>
    </row>
    <row r="238" spans="1:11" ht="15.75">
      <c r="A238" s="78">
        <v>233</v>
      </c>
      <c r="B238" s="181" t="s">
        <v>1692</v>
      </c>
      <c r="C238" s="59" t="s">
        <v>1707</v>
      </c>
      <c r="D238" s="181">
        <v>10</v>
      </c>
      <c r="E238" s="190" t="s">
        <v>1708</v>
      </c>
      <c r="F238" s="78">
        <v>210</v>
      </c>
      <c r="G238" s="122">
        <v>140</v>
      </c>
      <c r="H238" s="78">
        <v>200</v>
      </c>
      <c r="I238" s="333">
        <f>1.73*D238*G238</f>
        <v>2422</v>
      </c>
      <c r="J238" s="78" t="s">
        <v>1320</v>
      </c>
      <c r="K238" s="366"/>
    </row>
    <row r="239" spans="1:11" ht="15.75">
      <c r="A239" s="78">
        <v>234</v>
      </c>
      <c r="B239" s="181" t="s">
        <v>1692</v>
      </c>
      <c r="C239" s="59" t="s">
        <v>1709</v>
      </c>
      <c r="D239" s="181">
        <v>10</v>
      </c>
      <c r="E239" s="190" t="s">
        <v>1319</v>
      </c>
      <c r="F239" s="78">
        <v>175</v>
      </c>
      <c r="G239" s="122">
        <v>42</v>
      </c>
      <c r="H239" s="78">
        <v>100</v>
      </c>
      <c r="I239" s="333">
        <f>1.73*D239*G239</f>
        <v>726.6</v>
      </c>
      <c r="J239" s="78" t="s">
        <v>1320</v>
      </c>
      <c r="K239" s="366"/>
    </row>
    <row r="240" spans="1:11" ht="15.75">
      <c r="A240" s="78">
        <v>235</v>
      </c>
      <c r="B240" s="181" t="s">
        <v>1692</v>
      </c>
      <c r="C240" s="59" t="s">
        <v>1710</v>
      </c>
      <c r="D240" s="181">
        <v>10</v>
      </c>
      <c r="E240" s="190" t="s">
        <v>1334</v>
      </c>
      <c r="F240" s="78">
        <v>175</v>
      </c>
      <c r="G240" s="122">
        <v>93</v>
      </c>
      <c r="H240" s="78">
        <v>50</v>
      </c>
      <c r="I240" s="333">
        <f>1.73*D240*G240</f>
        <v>1608.9</v>
      </c>
      <c r="J240" s="78" t="s">
        <v>1320</v>
      </c>
      <c r="K240" s="366"/>
    </row>
    <row r="241" spans="1:18" ht="15.75">
      <c r="A241" s="78">
        <v>236</v>
      </c>
      <c r="B241" s="181" t="s">
        <v>1692</v>
      </c>
      <c r="C241" s="59" t="s">
        <v>1711</v>
      </c>
      <c r="D241" s="181">
        <v>10</v>
      </c>
      <c r="E241" s="190" t="s">
        <v>1319</v>
      </c>
      <c r="F241" s="78">
        <v>175</v>
      </c>
      <c r="G241" s="122">
        <v>63</v>
      </c>
      <c r="H241" s="78">
        <v>50</v>
      </c>
      <c r="I241" s="333">
        <f>1.73*D241*H241</f>
        <v>865</v>
      </c>
      <c r="J241" s="78" t="s">
        <v>1320</v>
      </c>
      <c r="K241" s="366"/>
    </row>
    <row r="242" spans="1:18" ht="15.75">
      <c r="A242" s="78">
        <v>237</v>
      </c>
      <c r="B242" s="181" t="s">
        <v>1692</v>
      </c>
      <c r="C242" s="59" t="s">
        <v>1712</v>
      </c>
      <c r="D242" s="181">
        <v>10</v>
      </c>
      <c r="E242" s="190" t="s">
        <v>1319</v>
      </c>
      <c r="F242" s="78">
        <v>175</v>
      </c>
      <c r="G242" s="122">
        <v>70</v>
      </c>
      <c r="H242" s="78">
        <v>200</v>
      </c>
      <c r="I242" s="333">
        <f>1.73*D242*G242</f>
        <v>1211</v>
      </c>
      <c r="J242" s="122" t="s">
        <v>1320</v>
      </c>
      <c r="K242" s="368"/>
      <c r="L242" s="303"/>
      <c r="M242" s="303"/>
      <c r="N242" s="303"/>
      <c r="O242" s="303"/>
      <c r="P242" s="303"/>
      <c r="Q242" s="303"/>
      <c r="R242" s="303"/>
    </row>
    <row r="243" spans="1:18" ht="15.75">
      <c r="A243" s="78">
        <v>238</v>
      </c>
      <c r="B243" s="181" t="s">
        <v>1692</v>
      </c>
      <c r="C243" s="454" t="s">
        <v>1713</v>
      </c>
      <c r="D243" s="453">
        <v>10</v>
      </c>
      <c r="E243" s="190" t="s">
        <v>184</v>
      </c>
      <c r="F243" s="78">
        <v>265</v>
      </c>
      <c r="G243" s="122">
        <v>140</v>
      </c>
      <c r="H243" s="78">
        <v>200</v>
      </c>
      <c r="I243" s="386">
        <f>1.73*D243*G243</f>
        <v>2422</v>
      </c>
      <c r="J243" s="122" t="s">
        <v>1320</v>
      </c>
      <c r="K243" s="451"/>
      <c r="L243" s="450"/>
      <c r="M243" s="450"/>
      <c r="N243" s="315"/>
      <c r="O243" s="262"/>
      <c r="P243" s="262"/>
      <c r="Q243" s="321"/>
      <c r="R243" s="262"/>
    </row>
    <row r="244" spans="1:18" ht="15.75">
      <c r="A244" s="78">
        <v>239</v>
      </c>
      <c r="B244" s="181" t="s">
        <v>1692</v>
      </c>
      <c r="C244" s="59" t="s">
        <v>1714</v>
      </c>
      <c r="D244" s="181">
        <v>10</v>
      </c>
      <c r="E244" s="190" t="s">
        <v>1319</v>
      </c>
      <c r="F244" s="78">
        <v>175</v>
      </c>
      <c r="G244" s="122">
        <v>93</v>
      </c>
      <c r="H244" s="78">
        <v>100</v>
      </c>
      <c r="I244" s="333">
        <f>1.73*D244*G244</f>
        <v>1608.9</v>
      </c>
      <c r="J244" s="78" t="s">
        <v>1320</v>
      </c>
      <c r="K244" s="366"/>
    </row>
    <row r="245" spans="1:18" ht="15.75">
      <c r="A245" s="78">
        <v>240</v>
      </c>
      <c r="B245" s="181" t="s">
        <v>1692</v>
      </c>
      <c r="C245" s="59" t="s">
        <v>1715</v>
      </c>
      <c r="D245" s="181">
        <v>10</v>
      </c>
      <c r="E245" s="190" t="s">
        <v>1334</v>
      </c>
      <c r="F245" s="78">
        <v>210</v>
      </c>
      <c r="G245" s="122">
        <v>35</v>
      </c>
      <c r="H245" s="78">
        <v>50</v>
      </c>
      <c r="I245" s="333">
        <f>1.73*D245*G245</f>
        <v>605.5</v>
      </c>
      <c r="J245" s="78" t="s">
        <v>1320</v>
      </c>
      <c r="K245" s="366"/>
    </row>
    <row r="246" spans="1:18" ht="15.75">
      <c r="A246" s="78">
        <v>241</v>
      </c>
      <c r="B246" s="181" t="s">
        <v>1692</v>
      </c>
      <c r="C246" s="59" t="s">
        <v>1716</v>
      </c>
      <c r="D246" s="181">
        <v>10</v>
      </c>
      <c r="E246" s="59" t="s">
        <v>1717</v>
      </c>
      <c r="F246" s="78">
        <v>265</v>
      </c>
      <c r="G246" s="122">
        <v>35</v>
      </c>
      <c r="H246" s="78">
        <v>50</v>
      </c>
      <c r="I246" s="333">
        <f>1.73*D246*G246</f>
        <v>605.5</v>
      </c>
      <c r="J246" s="78" t="s">
        <v>1320</v>
      </c>
      <c r="K246" s="366"/>
    </row>
    <row r="247" spans="1:18" ht="15.75">
      <c r="A247" s="78">
        <v>242</v>
      </c>
      <c r="B247" s="181" t="s">
        <v>1692</v>
      </c>
      <c r="C247" s="59" t="s">
        <v>1718</v>
      </c>
      <c r="D247" s="181">
        <v>10</v>
      </c>
      <c r="E247" s="190" t="s">
        <v>1319</v>
      </c>
      <c r="F247" s="78">
        <v>175</v>
      </c>
      <c r="G247" s="122">
        <v>58</v>
      </c>
      <c r="H247" s="78">
        <v>50</v>
      </c>
      <c r="I247" s="333">
        <f>1.73*D247*H247</f>
        <v>865</v>
      </c>
      <c r="J247" s="78" t="s">
        <v>1320</v>
      </c>
      <c r="K247" s="366"/>
    </row>
    <row r="248" spans="1:18" ht="15.75">
      <c r="A248" s="78">
        <v>243</v>
      </c>
      <c r="B248" s="181" t="s">
        <v>1692</v>
      </c>
      <c r="C248" s="59" t="s">
        <v>1719</v>
      </c>
      <c r="D248" s="181">
        <v>10</v>
      </c>
      <c r="E248" s="190" t="s">
        <v>1319</v>
      </c>
      <c r="F248" s="78">
        <v>175</v>
      </c>
      <c r="G248" s="122">
        <v>58</v>
      </c>
      <c r="H248" s="78">
        <v>50</v>
      </c>
      <c r="I248" s="333">
        <f>1.73*D248*H248</f>
        <v>865</v>
      </c>
      <c r="J248" s="78" t="s">
        <v>1320</v>
      </c>
      <c r="K248" s="366"/>
    </row>
    <row r="249" spans="1:18" ht="15.75">
      <c r="A249" s="78">
        <v>244</v>
      </c>
      <c r="B249" s="181" t="s">
        <v>1692</v>
      </c>
      <c r="C249" s="59" t="s">
        <v>1720</v>
      </c>
      <c r="D249" s="181">
        <v>10</v>
      </c>
      <c r="E249" s="59" t="s">
        <v>1721</v>
      </c>
      <c r="F249" s="78">
        <v>210</v>
      </c>
      <c r="G249" s="122">
        <v>52</v>
      </c>
      <c r="H249" s="78">
        <v>75</v>
      </c>
      <c r="I249" s="333">
        <f t="shared" ref="I249:I257" si="9">1.73*D249*G249</f>
        <v>899.6</v>
      </c>
      <c r="J249" s="78" t="s">
        <v>1320</v>
      </c>
      <c r="K249" s="366"/>
    </row>
    <row r="250" spans="1:18" ht="15.75">
      <c r="A250" s="78">
        <v>245</v>
      </c>
      <c r="B250" s="181" t="s">
        <v>1692</v>
      </c>
      <c r="C250" s="59" t="s">
        <v>1722</v>
      </c>
      <c r="D250" s="181">
        <v>10</v>
      </c>
      <c r="E250" s="190" t="s">
        <v>1334</v>
      </c>
      <c r="F250" s="78">
        <v>210</v>
      </c>
      <c r="G250" s="122">
        <v>35</v>
      </c>
      <c r="H250" s="78">
        <v>50</v>
      </c>
      <c r="I250" s="333">
        <f t="shared" si="9"/>
        <v>605.5</v>
      </c>
      <c r="J250" s="78" t="s">
        <v>1320</v>
      </c>
      <c r="K250" s="366"/>
    </row>
    <row r="251" spans="1:18" ht="15.75">
      <c r="A251" s="78">
        <v>246</v>
      </c>
      <c r="B251" s="181" t="s">
        <v>1692</v>
      </c>
      <c r="C251" s="59" t="s">
        <v>1723</v>
      </c>
      <c r="D251" s="181">
        <v>10</v>
      </c>
      <c r="E251" s="190" t="s">
        <v>1334</v>
      </c>
      <c r="F251" s="78">
        <v>210</v>
      </c>
      <c r="G251" s="122">
        <v>41</v>
      </c>
      <c r="H251" s="78">
        <v>50</v>
      </c>
      <c r="I251" s="333">
        <f t="shared" si="9"/>
        <v>709.30000000000007</v>
      </c>
      <c r="J251" s="78" t="s">
        <v>1320</v>
      </c>
      <c r="K251" s="366"/>
    </row>
    <row r="252" spans="1:18" ht="15.75">
      <c r="A252" s="78">
        <v>247</v>
      </c>
      <c r="B252" s="181" t="s">
        <v>1692</v>
      </c>
      <c r="C252" s="59" t="s">
        <v>1724</v>
      </c>
      <c r="D252" s="181">
        <v>10</v>
      </c>
      <c r="E252" s="59" t="s">
        <v>1725</v>
      </c>
      <c r="F252" s="78">
        <v>175</v>
      </c>
      <c r="G252" s="122">
        <v>52</v>
      </c>
      <c r="H252" s="78">
        <v>75</v>
      </c>
      <c r="I252" s="333">
        <f t="shared" si="9"/>
        <v>899.6</v>
      </c>
      <c r="J252" s="78" t="s">
        <v>1320</v>
      </c>
      <c r="K252" s="366"/>
    </row>
    <row r="253" spans="1:18" ht="15.75">
      <c r="A253" s="78">
        <v>248</v>
      </c>
      <c r="B253" s="181" t="s">
        <v>1692</v>
      </c>
      <c r="C253" s="59" t="s">
        <v>1726</v>
      </c>
      <c r="D253" s="181">
        <v>10</v>
      </c>
      <c r="E253" s="190" t="s">
        <v>1334</v>
      </c>
      <c r="F253" s="78">
        <v>210</v>
      </c>
      <c r="G253" s="122">
        <v>46</v>
      </c>
      <c r="H253" s="78">
        <v>50</v>
      </c>
      <c r="I253" s="333">
        <f t="shared" si="9"/>
        <v>795.80000000000007</v>
      </c>
      <c r="J253" s="78" t="s">
        <v>1320</v>
      </c>
      <c r="K253" s="366"/>
    </row>
    <row r="254" spans="1:18" ht="15.75">
      <c r="A254" s="78">
        <v>249</v>
      </c>
      <c r="B254" s="181" t="s">
        <v>1692</v>
      </c>
      <c r="C254" s="59" t="s">
        <v>1727</v>
      </c>
      <c r="D254" s="181">
        <v>10</v>
      </c>
      <c r="E254" s="190" t="s">
        <v>1334</v>
      </c>
      <c r="F254" s="78">
        <v>210</v>
      </c>
      <c r="G254" s="122">
        <v>49</v>
      </c>
      <c r="H254" s="78">
        <v>50</v>
      </c>
      <c r="I254" s="333">
        <f t="shared" si="9"/>
        <v>847.7</v>
      </c>
      <c r="J254" s="78" t="s">
        <v>1320</v>
      </c>
      <c r="K254" s="366"/>
    </row>
    <row r="255" spans="1:18" ht="15.75">
      <c r="A255" s="78">
        <v>250</v>
      </c>
      <c r="B255" s="181" t="s">
        <v>1692</v>
      </c>
      <c r="C255" s="59" t="s">
        <v>1728</v>
      </c>
      <c r="D255" s="181">
        <v>10</v>
      </c>
      <c r="E255" s="190" t="s">
        <v>1334</v>
      </c>
      <c r="F255" s="78">
        <v>210</v>
      </c>
      <c r="G255" s="122">
        <v>74</v>
      </c>
      <c r="H255" s="78">
        <v>75</v>
      </c>
      <c r="I255" s="333">
        <f t="shared" si="9"/>
        <v>1280.2</v>
      </c>
      <c r="J255" s="78" t="s">
        <v>1320</v>
      </c>
      <c r="K255" s="366"/>
    </row>
    <row r="256" spans="1:18" ht="15.75">
      <c r="A256" s="78">
        <v>251</v>
      </c>
      <c r="B256" s="181" t="s">
        <v>1692</v>
      </c>
      <c r="C256" s="59" t="s">
        <v>1729</v>
      </c>
      <c r="D256" s="181">
        <v>10</v>
      </c>
      <c r="E256" s="190" t="s">
        <v>1704</v>
      </c>
      <c r="F256" s="78">
        <v>175</v>
      </c>
      <c r="G256" s="122">
        <v>42</v>
      </c>
      <c r="H256" s="78">
        <v>50</v>
      </c>
      <c r="I256" s="333">
        <f t="shared" si="9"/>
        <v>726.6</v>
      </c>
      <c r="J256" s="78" t="s">
        <v>1320</v>
      </c>
      <c r="K256" s="366"/>
    </row>
    <row r="257" spans="1:11" ht="35.25" customHeight="1">
      <c r="A257" s="78">
        <v>252</v>
      </c>
      <c r="B257" s="181" t="s">
        <v>1692</v>
      </c>
      <c r="C257" s="59" t="s">
        <v>1730</v>
      </c>
      <c r="D257" s="181">
        <v>10</v>
      </c>
      <c r="E257" s="59" t="s">
        <v>1731</v>
      </c>
      <c r="F257" s="78">
        <v>210</v>
      </c>
      <c r="G257" s="122">
        <v>52</v>
      </c>
      <c r="H257" s="78">
        <v>75</v>
      </c>
      <c r="I257" s="333">
        <f t="shared" si="9"/>
        <v>899.6</v>
      </c>
      <c r="J257" s="78" t="s">
        <v>1320</v>
      </c>
      <c r="K257" s="366"/>
    </row>
    <row r="258" spans="1:11" ht="15.75">
      <c r="A258" s="78">
        <v>253</v>
      </c>
      <c r="B258" s="181" t="s">
        <v>1692</v>
      </c>
      <c r="C258" s="59" t="s">
        <v>1732</v>
      </c>
      <c r="D258" s="181">
        <v>10</v>
      </c>
      <c r="E258" s="190" t="s">
        <v>1694</v>
      </c>
      <c r="F258" s="78">
        <v>175</v>
      </c>
      <c r="G258" s="122">
        <v>127</v>
      </c>
      <c r="H258" s="78">
        <v>100</v>
      </c>
      <c r="I258" s="333">
        <f>1.73*D258*H258</f>
        <v>1730</v>
      </c>
      <c r="J258" s="78" t="s">
        <v>1320</v>
      </c>
      <c r="K258" s="366"/>
    </row>
    <row r="259" spans="1:11" ht="33.75" customHeight="1">
      <c r="A259" s="78">
        <v>254</v>
      </c>
      <c r="B259" s="181" t="s">
        <v>1692</v>
      </c>
      <c r="C259" s="59" t="s">
        <v>1733</v>
      </c>
      <c r="D259" s="181">
        <v>10</v>
      </c>
      <c r="E259" s="190" t="s">
        <v>1734</v>
      </c>
      <c r="F259" s="78">
        <v>175</v>
      </c>
      <c r="G259" s="122">
        <v>113</v>
      </c>
      <c r="H259" s="78">
        <v>50</v>
      </c>
      <c r="I259" s="333">
        <f>1.73*D259*H259</f>
        <v>865</v>
      </c>
      <c r="J259" s="78" t="s">
        <v>1320</v>
      </c>
      <c r="K259" s="366"/>
    </row>
    <row r="260" spans="1:11" ht="38.25" customHeight="1">
      <c r="A260" s="78">
        <v>255</v>
      </c>
      <c r="B260" s="181" t="s">
        <v>1692</v>
      </c>
      <c r="C260" s="59" t="s">
        <v>1735</v>
      </c>
      <c r="D260" s="181">
        <v>10</v>
      </c>
      <c r="E260" s="190" t="s">
        <v>1319</v>
      </c>
      <c r="F260" s="78">
        <v>175</v>
      </c>
      <c r="G260" s="122">
        <v>170</v>
      </c>
      <c r="H260" s="78">
        <v>50</v>
      </c>
      <c r="I260" s="333">
        <f>1.73*D260*H260</f>
        <v>865</v>
      </c>
      <c r="J260" s="78" t="s">
        <v>1320</v>
      </c>
      <c r="K260" s="366"/>
    </row>
    <row r="261" spans="1:11" ht="35.25" customHeight="1">
      <c r="A261" s="78">
        <v>256</v>
      </c>
      <c r="B261" s="181" t="s">
        <v>1692</v>
      </c>
      <c r="C261" s="59" t="s">
        <v>1736</v>
      </c>
      <c r="D261" s="181">
        <v>10</v>
      </c>
      <c r="E261" s="190" t="s">
        <v>1319</v>
      </c>
      <c r="F261" s="78">
        <v>175</v>
      </c>
      <c r="G261" s="122">
        <v>85</v>
      </c>
      <c r="H261" s="78">
        <v>50</v>
      </c>
      <c r="I261" s="333">
        <f>1.73*D261*H261</f>
        <v>865</v>
      </c>
      <c r="J261" s="78" t="s">
        <v>1320</v>
      </c>
      <c r="K261" s="366"/>
    </row>
    <row r="262" spans="1:11" ht="49.5" customHeight="1">
      <c r="A262" s="78">
        <v>257</v>
      </c>
      <c r="B262" s="181" t="s">
        <v>1692</v>
      </c>
      <c r="C262" s="59" t="s">
        <v>1737</v>
      </c>
      <c r="D262" s="181">
        <v>10</v>
      </c>
      <c r="E262" s="190" t="s">
        <v>1738</v>
      </c>
      <c r="F262" s="78">
        <v>210</v>
      </c>
      <c r="G262" s="122">
        <v>58</v>
      </c>
      <c r="H262" s="78">
        <v>50</v>
      </c>
      <c r="I262" s="333">
        <f>1.73*D262*H262</f>
        <v>865</v>
      </c>
      <c r="J262" s="192" t="s">
        <v>1739</v>
      </c>
      <c r="K262" s="366"/>
    </row>
    <row r="263" spans="1:11" ht="15.75">
      <c r="A263" s="78">
        <v>258</v>
      </c>
      <c r="B263" s="181" t="s">
        <v>1692</v>
      </c>
      <c r="C263" s="59" t="s">
        <v>1740</v>
      </c>
      <c r="D263" s="181">
        <v>10</v>
      </c>
      <c r="E263" s="59" t="s">
        <v>1721</v>
      </c>
      <c r="F263" s="78">
        <v>175</v>
      </c>
      <c r="G263" s="122">
        <v>35</v>
      </c>
      <c r="H263" s="78">
        <v>50</v>
      </c>
      <c r="I263" s="333">
        <f>1.73*D263*G263</f>
        <v>605.5</v>
      </c>
      <c r="J263" s="78" t="s">
        <v>1320</v>
      </c>
      <c r="K263" s="366"/>
    </row>
    <row r="264" spans="1:11" ht="15.75">
      <c r="A264" s="78">
        <v>259</v>
      </c>
      <c r="B264" s="181" t="s">
        <v>1692</v>
      </c>
      <c r="C264" s="59" t="s">
        <v>1741</v>
      </c>
      <c r="D264" s="181">
        <v>10</v>
      </c>
      <c r="E264" s="190" t="s">
        <v>1319</v>
      </c>
      <c r="F264" s="78">
        <v>175</v>
      </c>
      <c r="G264" s="122">
        <v>35</v>
      </c>
      <c r="H264" s="78">
        <v>50</v>
      </c>
      <c r="I264" s="333">
        <f>1.73*D264*G264</f>
        <v>605.5</v>
      </c>
      <c r="J264" s="78" t="s">
        <v>1320</v>
      </c>
      <c r="K264" s="366"/>
    </row>
    <row r="265" spans="1:11" ht="15.75">
      <c r="A265" s="78">
        <v>260</v>
      </c>
      <c r="B265" s="181" t="s">
        <v>1692</v>
      </c>
      <c r="C265" s="59" t="s">
        <v>1742</v>
      </c>
      <c r="D265" s="181">
        <v>10</v>
      </c>
      <c r="E265" s="190" t="s">
        <v>1694</v>
      </c>
      <c r="F265" s="78">
        <v>175</v>
      </c>
      <c r="G265" s="122">
        <v>35</v>
      </c>
      <c r="H265" s="78">
        <v>50</v>
      </c>
      <c r="I265" s="333">
        <f>1.73*D265*G265</f>
        <v>605.5</v>
      </c>
      <c r="J265" s="78" t="s">
        <v>1320</v>
      </c>
      <c r="K265" s="366"/>
    </row>
    <row r="266" spans="1:11" ht="15.75">
      <c r="A266" s="78">
        <v>261</v>
      </c>
      <c r="B266" s="181" t="s">
        <v>1692</v>
      </c>
      <c r="C266" s="59" t="s">
        <v>1743</v>
      </c>
      <c r="D266" s="181">
        <v>10</v>
      </c>
      <c r="E266" s="190" t="s">
        <v>1334</v>
      </c>
      <c r="F266" s="78">
        <v>210</v>
      </c>
      <c r="G266" s="122">
        <v>43</v>
      </c>
      <c r="H266" s="78">
        <v>50</v>
      </c>
      <c r="I266" s="333">
        <f>1.73*D266*G266</f>
        <v>743.9</v>
      </c>
      <c r="J266" s="78" t="s">
        <v>1320</v>
      </c>
      <c r="K266" s="366"/>
    </row>
    <row r="267" spans="1:11" ht="40.5" customHeight="1">
      <c r="A267" s="78">
        <v>262</v>
      </c>
      <c r="B267" s="181" t="s">
        <v>1692</v>
      </c>
      <c r="C267" s="59" t="s">
        <v>1744</v>
      </c>
      <c r="D267" s="181">
        <v>10</v>
      </c>
      <c r="E267" s="59" t="s">
        <v>1745</v>
      </c>
      <c r="F267" s="78">
        <v>210</v>
      </c>
      <c r="G267" s="122">
        <v>58</v>
      </c>
      <c r="H267" s="78">
        <v>100</v>
      </c>
      <c r="I267" s="333">
        <f>1.73*D267*G267</f>
        <v>1003.4000000000001</v>
      </c>
      <c r="J267" s="78" t="s">
        <v>1320</v>
      </c>
      <c r="K267" s="366"/>
    </row>
    <row r="268" spans="1:11" ht="15.75">
      <c r="A268" s="78">
        <v>263</v>
      </c>
      <c r="B268" s="181" t="s">
        <v>1692</v>
      </c>
      <c r="C268" s="59" t="s">
        <v>1746</v>
      </c>
      <c r="D268" s="181">
        <v>10</v>
      </c>
      <c r="E268" s="59" t="s">
        <v>1747</v>
      </c>
      <c r="F268" s="78">
        <v>175</v>
      </c>
      <c r="G268" s="122">
        <v>67</v>
      </c>
      <c r="H268" s="78">
        <v>50</v>
      </c>
      <c r="I268" s="333">
        <f>1.73*D268*H268</f>
        <v>865</v>
      </c>
      <c r="J268" s="78" t="s">
        <v>1320</v>
      </c>
      <c r="K268" s="366"/>
    </row>
    <row r="269" spans="1:11" ht="15.75">
      <c r="A269" s="78">
        <v>264</v>
      </c>
      <c r="B269" s="181" t="s">
        <v>1692</v>
      </c>
      <c r="C269" s="59" t="s">
        <v>1748</v>
      </c>
      <c r="D269" s="181">
        <v>10</v>
      </c>
      <c r="E269" s="190" t="s">
        <v>1334</v>
      </c>
      <c r="F269" s="78">
        <v>210</v>
      </c>
      <c r="G269" s="122">
        <v>58</v>
      </c>
      <c r="H269" s="78">
        <v>50</v>
      </c>
      <c r="I269" s="333">
        <f>1.73*D269*H269</f>
        <v>865</v>
      </c>
      <c r="J269" s="78" t="s">
        <v>1320</v>
      </c>
      <c r="K269" s="366"/>
    </row>
    <row r="270" spans="1:11" ht="15.75">
      <c r="A270" s="78">
        <v>265</v>
      </c>
      <c r="B270" s="181" t="s">
        <v>1692</v>
      </c>
      <c r="C270" s="59" t="s">
        <v>1749</v>
      </c>
      <c r="D270" s="181">
        <v>10</v>
      </c>
      <c r="E270" s="190" t="s">
        <v>1319</v>
      </c>
      <c r="F270" s="78">
        <v>175</v>
      </c>
      <c r="G270" s="122">
        <v>73</v>
      </c>
      <c r="H270" s="78">
        <v>50</v>
      </c>
      <c r="I270" s="333">
        <f>1.73*D270*H270</f>
        <v>865</v>
      </c>
      <c r="J270" s="78" t="s">
        <v>1320</v>
      </c>
      <c r="K270" s="366"/>
    </row>
    <row r="271" spans="1:11" ht="15.75">
      <c r="A271" s="78">
        <v>266</v>
      </c>
      <c r="B271" s="181" t="s">
        <v>1692</v>
      </c>
      <c r="C271" s="59" t="s">
        <v>1750</v>
      </c>
      <c r="D271" s="181">
        <v>10</v>
      </c>
      <c r="E271" s="190" t="s">
        <v>1319</v>
      </c>
      <c r="F271" s="78">
        <v>175</v>
      </c>
      <c r="G271" s="122">
        <v>84</v>
      </c>
      <c r="H271" s="78">
        <v>50</v>
      </c>
      <c r="I271" s="333">
        <f>1.73*D271*H271</f>
        <v>865</v>
      </c>
      <c r="J271" s="78" t="s">
        <v>1320</v>
      </c>
      <c r="K271" s="366"/>
    </row>
    <row r="272" spans="1:11" ht="15.75">
      <c r="A272" s="78">
        <v>267</v>
      </c>
      <c r="B272" s="181" t="s">
        <v>1692</v>
      </c>
      <c r="C272" s="59" t="s">
        <v>1751</v>
      </c>
      <c r="D272" s="181">
        <v>10</v>
      </c>
      <c r="E272" s="190" t="s">
        <v>185</v>
      </c>
      <c r="F272" s="78">
        <v>330</v>
      </c>
      <c r="G272" s="122">
        <v>240</v>
      </c>
      <c r="H272" s="78">
        <v>150</v>
      </c>
      <c r="I272" s="333">
        <f>1.73*D272*H272</f>
        <v>2595</v>
      </c>
      <c r="J272" s="78" t="s">
        <v>1320</v>
      </c>
      <c r="K272" s="366"/>
    </row>
    <row r="273" spans="1:11" ht="37.5" customHeight="1">
      <c r="A273" s="78">
        <v>268</v>
      </c>
      <c r="B273" s="181" t="s">
        <v>1692</v>
      </c>
      <c r="C273" s="59" t="s">
        <v>1752</v>
      </c>
      <c r="D273" s="181">
        <v>10</v>
      </c>
      <c r="E273" s="59" t="s">
        <v>1753</v>
      </c>
      <c r="F273" s="78">
        <v>210</v>
      </c>
      <c r="G273" s="122">
        <v>35</v>
      </c>
      <c r="H273" s="78">
        <v>50</v>
      </c>
      <c r="I273" s="333">
        <f>1.73*D273*G273</f>
        <v>605.5</v>
      </c>
      <c r="J273" s="78" t="s">
        <v>1320</v>
      </c>
      <c r="K273" s="366"/>
    </row>
    <row r="274" spans="1:11" ht="54.75" customHeight="1">
      <c r="A274" s="78">
        <v>269</v>
      </c>
      <c r="B274" s="181" t="s">
        <v>1692</v>
      </c>
      <c r="C274" s="59" t="s">
        <v>1754</v>
      </c>
      <c r="D274" s="181">
        <v>10</v>
      </c>
      <c r="E274" s="59" t="s">
        <v>1755</v>
      </c>
      <c r="F274" s="78">
        <v>175</v>
      </c>
      <c r="G274" s="122">
        <v>35</v>
      </c>
      <c r="H274" s="78">
        <v>50</v>
      </c>
      <c r="I274" s="333">
        <f>1.73*D274*G274</f>
        <v>605.5</v>
      </c>
      <c r="J274" s="192" t="s">
        <v>1756</v>
      </c>
      <c r="K274" s="366"/>
    </row>
    <row r="275" spans="1:11" ht="42" customHeight="1">
      <c r="A275" s="78">
        <v>270</v>
      </c>
      <c r="B275" s="181" t="s">
        <v>1692</v>
      </c>
      <c r="C275" s="59" t="s">
        <v>1757</v>
      </c>
      <c r="D275" s="181">
        <v>10</v>
      </c>
      <c r="E275" s="190" t="s">
        <v>1334</v>
      </c>
      <c r="F275" s="78">
        <v>210</v>
      </c>
      <c r="G275" s="122">
        <v>41</v>
      </c>
      <c r="H275" s="78">
        <v>50</v>
      </c>
      <c r="I275" s="333">
        <f>1.73*D275*G275</f>
        <v>709.30000000000007</v>
      </c>
      <c r="J275" s="78" t="s">
        <v>1320</v>
      </c>
      <c r="K275" s="366"/>
    </row>
    <row r="276" spans="1:11" ht="53.25" customHeight="1">
      <c r="A276" s="78">
        <v>271</v>
      </c>
      <c r="B276" s="181" t="s">
        <v>1692</v>
      </c>
      <c r="C276" s="59" t="s">
        <v>1758</v>
      </c>
      <c r="D276" s="181">
        <v>10</v>
      </c>
      <c r="E276" s="59" t="s">
        <v>1759</v>
      </c>
      <c r="F276" s="78">
        <v>175</v>
      </c>
      <c r="G276" s="122">
        <v>35</v>
      </c>
      <c r="H276" s="78">
        <v>50</v>
      </c>
      <c r="I276" s="333">
        <f>1.73*D276*G276</f>
        <v>605.5</v>
      </c>
      <c r="J276" s="192" t="s">
        <v>1760</v>
      </c>
      <c r="K276" s="366"/>
    </row>
    <row r="277" spans="1:11" ht="39.75" customHeight="1">
      <c r="A277" s="78">
        <v>272</v>
      </c>
      <c r="B277" s="181" t="s">
        <v>1692</v>
      </c>
      <c r="C277" s="59" t="s">
        <v>1761</v>
      </c>
      <c r="D277" s="181">
        <v>10</v>
      </c>
      <c r="E277" s="59" t="s">
        <v>1759</v>
      </c>
      <c r="F277" s="78">
        <v>175</v>
      </c>
      <c r="G277" s="122">
        <v>35</v>
      </c>
      <c r="H277" s="78">
        <v>50</v>
      </c>
      <c r="I277" s="333">
        <f>1.73*D277*G277</f>
        <v>605.5</v>
      </c>
      <c r="J277" s="192" t="s">
        <v>1762</v>
      </c>
      <c r="K277" s="366"/>
    </row>
    <row r="278" spans="1:11" ht="36" customHeight="1">
      <c r="A278" s="78">
        <v>273</v>
      </c>
      <c r="B278" s="181" t="s">
        <v>1692</v>
      </c>
      <c r="C278" s="59" t="s">
        <v>1763</v>
      </c>
      <c r="D278" s="181">
        <v>10</v>
      </c>
      <c r="E278" s="190" t="s">
        <v>1334</v>
      </c>
      <c r="F278" s="78">
        <v>210</v>
      </c>
      <c r="G278" s="122">
        <v>114</v>
      </c>
      <c r="H278" s="78">
        <v>100</v>
      </c>
      <c r="I278" s="333">
        <f>1.73*D278*H278</f>
        <v>1730</v>
      </c>
      <c r="J278" s="78" t="s">
        <v>1320</v>
      </c>
      <c r="K278" s="366"/>
    </row>
    <row r="279" spans="1:11" ht="30" customHeight="1">
      <c r="A279" s="78">
        <v>274</v>
      </c>
      <c r="B279" s="181" t="s">
        <v>1692</v>
      </c>
      <c r="C279" s="59" t="s">
        <v>1764</v>
      </c>
      <c r="D279" s="181">
        <v>10</v>
      </c>
      <c r="E279" s="59" t="s">
        <v>1765</v>
      </c>
      <c r="F279" s="78">
        <v>175</v>
      </c>
      <c r="G279" s="122">
        <v>75</v>
      </c>
      <c r="H279" s="78">
        <v>100</v>
      </c>
      <c r="I279" s="333">
        <f>1.73*D279*G279</f>
        <v>1297.5</v>
      </c>
      <c r="J279" s="78" t="s">
        <v>1320</v>
      </c>
      <c r="K279" s="366"/>
    </row>
    <row r="280" spans="1:11" ht="33.75" customHeight="1">
      <c r="A280" s="78">
        <v>275</v>
      </c>
      <c r="B280" s="181" t="s">
        <v>1692</v>
      </c>
      <c r="C280" s="59" t="s">
        <v>1766</v>
      </c>
      <c r="D280" s="181">
        <v>10</v>
      </c>
      <c r="E280" s="190" t="s">
        <v>1334</v>
      </c>
      <c r="F280" s="78">
        <v>210</v>
      </c>
      <c r="G280" s="122">
        <v>60</v>
      </c>
      <c r="H280" s="78">
        <v>100</v>
      </c>
      <c r="I280" s="333">
        <f>1.73*D280*G280</f>
        <v>1038</v>
      </c>
      <c r="J280" s="78" t="s">
        <v>1320</v>
      </c>
      <c r="K280" s="366"/>
    </row>
    <row r="281" spans="1:11" ht="40.5" customHeight="1">
      <c r="A281" s="78">
        <v>276</v>
      </c>
      <c r="B281" s="181" t="s">
        <v>1692</v>
      </c>
      <c r="C281" s="59" t="s">
        <v>1767</v>
      </c>
      <c r="D281" s="181">
        <v>10</v>
      </c>
      <c r="E281" s="59" t="s">
        <v>1334</v>
      </c>
      <c r="F281" s="78">
        <v>210</v>
      </c>
      <c r="G281" s="122">
        <v>114</v>
      </c>
      <c r="H281" s="78">
        <v>150</v>
      </c>
      <c r="I281" s="333">
        <f>1.73*D281*G281</f>
        <v>1972.2</v>
      </c>
      <c r="J281" s="78" t="s">
        <v>1320</v>
      </c>
      <c r="K281" s="366"/>
    </row>
    <row r="282" spans="1:11" ht="35.25" customHeight="1">
      <c r="A282" s="78">
        <v>277</v>
      </c>
      <c r="B282" s="181" t="s">
        <v>1692</v>
      </c>
      <c r="C282" s="59" t="s">
        <v>1768</v>
      </c>
      <c r="D282" s="181">
        <v>10</v>
      </c>
      <c r="E282" s="190" t="s">
        <v>1334</v>
      </c>
      <c r="F282" s="78">
        <v>210</v>
      </c>
      <c r="G282" s="122">
        <v>166</v>
      </c>
      <c r="H282" s="78">
        <v>150</v>
      </c>
      <c r="I282" s="333">
        <f>1.73*D282*H282</f>
        <v>2595</v>
      </c>
      <c r="J282" s="78" t="s">
        <v>1320</v>
      </c>
      <c r="K282" s="366"/>
    </row>
    <row r="283" spans="1:11" ht="40.5" customHeight="1">
      <c r="A283" s="78">
        <v>278</v>
      </c>
      <c r="B283" s="181" t="s">
        <v>1692</v>
      </c>
      <c r="C283" s="59" t="s">
        <v>1769</v>
      </c>
      <c r="D283" s="181">
        <v>10</v>
      </c>
      <c r="E283" s="59" t="s">
        <v>1770</v>
      </c>
      <c r="F283" s="78">
        <v>210</v>
      </c>
      <c r="G283" s="122">
        <v>190</v>
      </c>
      <c r="H283" s="78">
        <v>200</v>
      </c>
      <c r="I283" s="333">
        <f>1.73*D283*G283</f>
        <v>3287</v>
      </c>
      <c r="J283" s="78" t="s">
        <v>1320</v>
      </c>
      <c r="K283" s="366"/>
    </row>
    <row r="284" spans="1:11" ht="34.5" customHeight="1">
      <c r="A284" s="78">
        <v>279</v>
      </c>
      <c r="B284" s="181" t="s">
        <v>1692</v>
      </c>
      <c r="C284" s="59" t="s">
        <v>1771</v>
      </c>
      <c r="D284" s="181">
        <v>10</v>
      </c>
      <c r="E284" s="190" t="s">
        <v>1319</v>
      </c>
      <c r="F284" s="78">
        <v>175</v>
      </c>
      <c r="G284" s="122">
        <v>163</v>
      </c>
      <c r="H284" s="78">
        <v>150</v>
      </c>
      <c r="I284" s="333">
        <f>1.73*D284*H284</f>
        <v>2595</v>
      </c>
      <c r="J284" s="78" t="s">
        <v>1320</v>
      </c>
      <c r="K284" s="366"/>
    </row>
    <row r="285" spans="1:11" ht="38.25" customHeight="1">
      <c r="A285" s="78">
        <v>280</v>
      </c>
      <c r="B285" s="181" t="s">
        <v>1692</v>
      </c>
      <c r="C285" s="59" t="s">
        <v>1772</v>
      </c>
      <c r="D285" s="181">
        <v>10</v>
      </c>
      <c r="E285" s="59" t="s">
        <v>1704</v>
      </c>
      <c r="F285" s="78">
        <v>175</v>
      </c>
      <c r="G285" s="122">
        <v>163</v>
      </c>
      <c r="H285" s="78">
        <v>150</v>
      </c>
      <c r="I285" s="333">
        <f>1.73*D285*H285</f>
        <v>2595</v>
      </c>
      <c r="J285" s="78" t="s">
        <v>1320</v>
      </c>
      <c r="K285" s="366"/>
    </row>
    <row r="286" spans="1:11" ht="43.5" customHeight="1">
      <c r="A286" s="78">
        <v>281</v>
      </c>
      <c r="B286" s="181" t="s">
        <v>1692</v>
      </c>
      <c r="C286" s="59" t="s">
        <v>1773</v>
      </c>
      <c r="D286" s="181">
        <v>10</v>
      </c>
      <c r="E286" s="59" t="s">
        <v>1774</v>
      </c>
      <c r="F286" s="78">
        <v>175</v>
      </c>
      <c r="G286" s="122">
        <v>163</v>
      </c>
      <c r="H286" s="78">
        <v>150</v>
      </c>
      <c r="I286" s="333">
        <f>1.73*D286*H286</f>
        <v>2595</v>
      </c>
      <c r="J286" s="192" t="s">
        <v>1775</v>
      </c>
      <c r="K286" s="366"/>
    </row>
    <row r="287" spans="1:11" ht="15.75">
      <c r="A287" s="78">
        <v>282</v>
      </c>
      <c r="B287" s="181" t="s">
        <v>1692</v>
      </c>
      <c r="C287" s="59" t="s">
        <v>1776</v>
      </c>
      <c r="D287" s="181">
        <v>10</v>
      </c>
      <c r="E287" s="190" t="s">
        <v>1777</v>
      </c>
      <c r="F287" s="78">
        <v>175</v>
      </c>
      <c r="G287" s="122">
        <v>100</v>
      </c>
      <c r="H287" s="78">
        <v>100</v>
      </c>
      <c r="I287" s="333">
        <f>1.73*D287*G287</f>
        <v>1730</v>
      </c>
      <c r="J287" s="78" t="s">
        <v>1320</v>
      </c>
      <c r="K287" s="366"/>
    </row>
    <row r="288" spans="1:11" ht="39" customHeight="1">
      <c r="A288" s="78">
        <v>283</v>
      </c>
      <c r="B288" s="181" t="s">
        <v>1692</v>
      </c>
      <c r="C288" s="59" t="s">
        <v>1778</v>
      </c>
      <c r="D288" s="181">
        <v>10</v>
      </c>
      <c r="E288" s="190" t="s">
        <v>1777</v>
      </c>
      <c r="F288" s="78">
        <v>175</v>
      </c>
      <c r="G288" s="122">
        <v>127</v>
      </c>
      <c r="H288" s="78">
        <v>150</v>
      </c>
      <c r="I288" s="333">
        <f>1.73*D288*G288</f>
        <v>2197.1</v>
      </c>
      <c r="J288" s="78" t="s">
        <v>1320</v>
      </c>
      <c r="K288" s="366"/>
    </row>
    <row r="289" spans="1:11" ht="31.5">
      <c r="A289" s="78">
        <v>284</v>
      </c>
      <c r="B289" s="181" t="s">
        <v>1692</v>
      </c>
      <c r="C289" s="59" t="s">
        <v>1779</v>
      </c>
      <c r="D289" s="181">
        <v>10</v>
      </c>
      <c r="E289" s="59" t="s">
        <v>1780</v>
      </c>
      <c r="F289" s="78">
        <v>175</v>
      </c>
      <c r="G289" s="122">
        <v>191</v>
      </c>
      <c r="H289" s="78">
        <v>150</v>
      </c>
      <c r="I289" s="333">
        <f>1.73*D289*H289</f>
        <v>2595</v>
      </c>
      <c r="J289" s="78" t="s">
        <v>1320</v>
      </c>
      <c r="K289" s="366"/>
    </row>
    <row r="290" spans="1:11" ht="15.75">
      <c r="A290" s="78">
        <v>285</v>
      </c>
      <c r="B290" s="181" t="s">
        <v>1692</v>
      </c>
      <c r="C290" s="59" t="s">
        <v>1781</v>
      </c>
      <c r="D290" s="181">
        <v>6</v>
      </c>
      <c r="E290" s="190" t="s">
        <v>1782</v>
      </c>
      <c r="F290" s="78">
        <v>210</v>
      </c>
      <c r="G290" s="122">
        <v>170</v>
      </c>
      <c r="H290" s="78">
        <v>200</v>
      </c>
      <c r="I290" s="333">
        <f>1.73*D290*G290</f>
        <v>1764.6</v>
      </c>
      <c r="J290" s="78" t="s">
        <v>1320</v>
      </c>
      <c r="K290" s="366"/>
    </row>
    <row r="291" spans="1:11" ht="44.25" customHeight="1">
      <c r="A291" s="78">
        <v>286</v>
      </c>
      <c r="B291" s="182" t="s">
        <v>157</v>
      </c>
      <c r="C291" s="111" t="s">
        <v>1783</v>
      </c>
      <c r="D291" s="182">
        <v>10</v>
      </c>
      <c r="E291" s="191" t="s">
        <v>1784</v>
      </c>
      <c r="F291" s="182">
        <v>355</v>
      </c>
      <c r="G291" s="299">
        <v>190</v>
      </c>
      <c r="H291" s="78">
        <v>200</v>
      </c>
      <c r="I291" s="333">
        <f>1.73*D291*G291</f>
        <v>3287</v>
      </c>
      <c r="J291" s="182" t="s">
        <v>1320</v>
      </c>
      <c r="K291" s="366"/>
    </row>
    <row r="292" spans="1:11" ht="31.5">
      <c r="A292" s="78">
        <v>287</v>
      </c>
      <c r="B292" s="182" t="s">
        <v>157</v>
      </c>
      <c r="C292" s="111" t="s">
        <v>1785</v>
      </c>
      <c r="D292" s="78">
        <v>10</v>
      </c>
      <c r="E292" s="195" t="s">
        <v>1784</v>
      </c>
      <c r="F292" s="78">
        <v>355</v>
      </c>
      <c r="G292" s="334">
        <v>253</v>
      </c>
      <c r="H292" s="78">
        <v>200</v>
      </c>
      <c r="I292" s="333">
        <f>1.73*D292*H292</f>
        <v>3460</v>
      </c>
      <c r="J292" s="182" t="s">
        <v>1320</v>
      </c>
      <c r="K292" s="366"/>
    </row>
    <row r="293" spans="1:11" ht="39" customHeight="1">
      <c r="A293" s="78">
        <v>288</v>
      </c>
      <c r="B293" s="182" t="s">
        <v>157</v>
      </c>
      <c r="C293" s="197" t="s">
        <v>1786</v>
      </c>
      <c r="D293" s="78">
        <v>10</v>
      </c>
      <c r="E293" s="198" t="s">
        <v>1787</v>
      </c>
      <c r="F293" s="78">
        <v>240</v>
      </c>
      <c r="G293" s="122">
        <v>190</v>
      </c>
      <c r="H293" s="78">
        <v>200</v>
      </c>
      <c r="I293" s="333">
        <f>1.73*D293*G293</f>
        <v>3287</v>
      </c>
      <c r="J293" s="182" t="s">
        <v>1320</v>
      </c>
      <c r="K293" s="366"/>
    </row>
    <row r="294" spans="1:11" ht="42.75" customHeight="1">
      <c r="A294" s="78">
        <v>289</v>
      </c>
      <c r="B294" s="182" t="s">
        <v>157</v>
      </c>
      <c r="C294" s="111" t="s">
        <v>1788</v>
      </c>
      <c r="D294" s="78">
        <v>10</v>
      </c>
      <c r="E294" s="59" t="s">
        <v>1789</v>
      </c>
      <c r="F294" s="78" t="s">
        <v>1790</v>
      </c>
      <c r="G294" s="122">
        <v>285</v>
      </c>
      <c r="H294" s="78">
        <v>200</v>
      </c>
      <c r="I294" s="333">
        <f>1.73*D294*170</f>
        <v>2941</v>
      </c>
      <c r="J294" s="59" t="s">
        <v>1791</v>
      </c>
      <c r="K294" s="366"/>
    </row>
    <row r="295" spans="1:11" ht="51" customHeight="1">
      <c r="A295" s="78">
        <v>290</v>
      </c>
      <c r="B295" s="182" t="s">
        <v>157</v>
      </c>
      <c r="C295" s="111" t="s">
        <v>1792</v>
      </c>
      <c r="D295" s="78">
        <v>10</v>
      </c>
      <c r="E295" s="59" t="s">
        <v>1793</v>
      </c>
      <c r="F295" s="78" t="s">
        <v>1794</v>
      </c>
      <c r="G295" s="122">
        <v>285</v>
      </c>
      <c r="H295" s="78">
        <v>200</v>
      </c>
      <c r="I295" s="333">
        <f>1.73*D295*170</f>
        <v>2941</v>
      </c>
      <c r="J295" s="59" t="s">
        <v>1795</v>
      </c>
      <c r="K295" s="366"/>
    </row>
    <row r="296" spans="1:11" ht="31.5">
      <c r="A296" s="78">
        <v>291</v>
      </c>
      <c r="B296" s="182" t="s">
        <v>157</v>
      </c>
      <c r="C296" s="111" t="s">
        <v>1796</v>
      </c>
      <c r="D296" s="78">
        <v>10</v>
      </c>
      <c r="E296" s="190" t="s">
        <v>1797</v>
      </c>
      <c r="F296" s="80">
        <v>275</v>
      </c>
      <c r="G296" s="122">
        <v>329</v>
      </c>
      <c r="H296" s="78">
        <v>300</v>
      </c>
      <c r="I296" s="333">
        <f>1.73*D296*F296</f>
        <v>4757.5</v>
      </c>
      <c r="J296" s="182" t="s">
        <v>1320</v>
      </c>
      <c r="K296" s="366"/>
    </row>
    <row r="297" spans="1:11" ht="31.5">
      <c r="A297" s="78">
        <v>292</v>
      </c>
      <c r="B297" s="182" t="s">
        <v>157</v>
      </c>
      <c r="C297" s="111" t="s">
        <v>1798</v>
      </c>
      <c r="D297" s="78">
        <v>10</v>
      </c>
      <c r="E297" s="190" t="s">
        <v>1797</v>
      </c>
      <c r="F297" s="80">
        <v>275</v>
      </c>
      <c r="G297" s="122">
        <v>237</v>
      </c>
      <c r="H297" s="78">
        <v>100</v>
      </c>
      <c r="I297" s="333">
        <f>1.73*D297*H297</f>
        <v>1730</v>
      </c>
      <c r="J297" s="182" t="s">
        <v>1320</v>
      </c>
      <c r="K297" s="366"/>
    </row>
    <row r="298" spans="1:11" ht="31.5">
      <c r="A298" s="78">
        <v>293</v>
      </c>
      <c r="B298" s="182" t="s">
        <v>157</v>
      </c>
      <c r="C298" s="197" t="s">
        <v>1799</v>
      </c>
      <c r="D298" s="78">
        <v>10</v>
      </c>
      <c r="E298" s="190" t="s">
        <v>1787</v>
      </c>
      <c r="F298" s="80">
        <v>240</v>
      </c>
      <c r="G298" s="122">
        <v>285</v>
      </c>
      <c r="H298" s="78">
        <v>150</v>
      </c>
      <c r="I298" s="333">
        <f>1.73*D298*H298</f>
        <v>2595</v>
      </c>
      <c r="J298" s="182" t="s">
        <v>1320</v>
      </c>
      <c r="K298" s="366"/>
    </row>
    <row r="299" spans="1:11" ht="15.75">
      <c r="A299" s="78">
        <v>294</v>
      </c>
      <c r="B299" s="182" t="s">
        <v>157</v>
      </c>
      <c r="C299" s="199" t="s">
        <v>1800</v>
      </c>
      <c r="D299" s="78">
        <v>10</v>
      </c>
      <c r="E299" s="190" t="s">
        <v>1784</v>
      </c>
      <c r="F299" s="78">
        <v>355</v>
      </c>
      <c r="G299" s="122">
        <v>368</v>
      </c>
      <c r="H299" s="78">
        <v>300</v>
      </c>
      <c r="I299" s="333">
        <f>1.73*D299*H299</f>
        <v>5190</v>
      </c>
      <c r="J299" s="78" t="s">
        <v>1320</v>
      </c>
      <c r="K299" s="366"/>
    </row>
    <row r="300" spans="1:11" ht="31.5">
      <c r="A300" s="78">
        <v>295</v>
      </c>
      <c r="B300" s="182" t="s">
        <v>157</v>
      </c>
      <c r="C300" s="199" t="s">
        <v>1801</v>
      </c>
      <c r="D300" s="78">
        <v>10</v>
      </c>
      <c r="E300" s="190" t="s">
        <v>1334</v>
      </c>
      <c r="F300" s="78">
        <v>215</v>
      </c>
      <c r="G300" s="122">
        <v>170</v>
      </c>
      <c r="H300" s="78">
        <v>200</v>
      </c>
      <c r="I300" s="333">
        <f>1.73*D300*G300</f>
        <v>2941</v>
      </c>
      <c r="J300" s="182" t="s">
        <v>1320</v>
      </c>
      <c r="K300" s="366"/>
    </row>
    <row r="301" spans="1:11" ht="63" customHeight="1">
      <c r="A301" s="78">
        <v>296</v>
      </c>
      <c r="B301" s="182" t="s">
        <v>157</v>
      </c>
      <c r="C301" s="59" t="s">
        <v>1802</v>
      </c>
      <c r="D301" s="78">
        <v>10</v>
      </c>
      <c r="E301" s="59" t="s">
        <v>1803</v>
      </c>
      <c r="F301" s="78" t="s">
        <v>1804</v>
      </c>
      <c r="G301" s="122">
        <v>141</v>
      </c>
      <c r="H301" s="78">
        <v>100</v>
      </c>
      <c r="I301" s="333">
        <f>1.73*D301*H301</f>
        <v>1730</v>
      </c>
      <c r="J301" s="59" t="s">
        <v>1805</v>
      </c>
      <c r="K301" s="366"/>
    </row>
    <row r="302" spans="1:11" ht="31.5">
      <c r="A302" s="78">
        <v>297</v>
      </c>
      <c r="B302" s="182" t="s">
        <v>157</v>
      </c>
      <c r="C302" s="59" t="s">
        <v>1806</v>
      </c>
      <c r="D302" s="78">
        <v>10</v>
      </c>
      <c r="E302" s="190" t="s">
        <v>1434</v>
      </c>
      <c r="F302" s="78">
        <v>240</v>
      </c>
      <c r="G302" s="122">
        <v>237</v>
      </c>
      <c r="H302" s="78">
        <v>600</v>
      </c>
      <c r="I302" s="333">
        <f>1.73*D302*G302</f>
        <v>4100.1000000000004</v>
      </c>
      <c r="J302" s="182" t="s">
        <v>1320</v>
      </c>
      <c r="K302" s="366"/>
    </row>
    <row r="303" spans="1:11" ht="31.5">
      <c r="A303" s="78">
        <v>298</v>
      </c>
      <c r="B303" s="182" t="s">
        <v>157</v>
      </c>
      <c r="C303" s="59" t="s">
        <v>1807</v>
      </c>
      <c r="D303" s="78">
        <v>10</v>
      </c>
      <c r="E303" s="190" t="s">
        <v>1808</v>
      </c>
      <c r="F303" s="78">
        <v>240</v>
      </c>
      <c r="G303" s="122">
        <v>237</v>
      </c>
      <c r="H303" s="78">
        <v>300</v>
      </c>
      <c r="I303" s="333">
        <f>1.73*D303*G303</f>
        <v>4100.1000000000004</v>
      </c>
      <c r="J303" s="182" t="s">
        <v>1320</v>
      </c>
      <c r="K303" s="366"/>
    </row>
    <row r="304" spans="1:11" ht="31.5">
      <c r="A304" s="78">
        <v>299</v>
      </c>
      <c r="B304" s="182" t="s">
        <v>157</v>
      </c>
      <c r="C304" s="59" t="s">
        <v>1809</v>
      </c>
      <c r="D304" s="78">
        <v>10</v>
      </c>
      <c r="E304" s="190" t="s">
        <v>1810</v>
      </c>
      <c r="F304" s="78">
        <v>355</v>
      </c>
      <c r="G304" s="122">
        <v>294</v>
      </c>
      <c r="H304" s="78">
        <v>400</v>
      </c>
      <c r="I304" s="333">
        <f>1.73*D304*G304</f>
        <v>5086.2</v>
      </c>
      <c r="J304" s="182" t="s">
        <v>1320</v>
      </c>
      <c r="K304" s="366"/>
    </row>
    <row r="305" spans="1:11" ht="31.5">
      <c r="A305" s="78">
        <v>300</v>
      </c>
      <c r="B305" s="182" t="s">
        <v>157</v>
      </c>
      <c r="C305" s="59" t="s">
        <v>1811</v>
      </c>
      <c r="D305" s="78">
        <v>10</v>
      </c>
      <c r="E305" s="190" t="s">
        <v>1787</v>
      </c>
      <c r="F305" s="78">
        <v>240</v>
      </c>
      <c r="G305" s="122">
        <v>348</v>
      </c>
      <c r="H305" s="78">
        <v>300</v>
      </c>
      <c r="I305" s="333">
        <f>1.73*D305*F305</f>
        <v>4152</v>
      </c>
      <c r="J305" s="182" t="s">
        <v>1320</v>
      </c>
      <c r="K305" s="366"/>
    </row>
    <row r="306" spans="1:11" ht="78.75" customHeight="1">
      <c r="A306" s="78">
        <v>301</v>
      </c>
      <c r="B306" s="182" t="s">
        <v>157</v>
      </c>
      <c r="C306" s="59" t="s">
        <v>1812</v>
      </c>
      <c r="D306" s="78">
        <v>10</v>
      </c>
      <c r="E306" s="59" t="s">
        <v>1813</v>
      </c>
      <c r="F306" s="78" t="s">
        <v>1814</v>
      </c>
      <c r="G306" s="122">
        <v>234</v>
      </c>
      <c r="H306" s="78">
        <v>600</v>
      </c>
      <c r="I306" s="333">
        <f>1.73*D306*175</f>
        <v>3027.5</v>
      </c>
      <c r="J306" s="59" t="s">
        <v>1815</v>
      </c>
      <c r="K306" s="366"/>
    </row>
    <row r="307" spans="1:11" ht="31.5">
      <c r="A307" s="78">
        <v>302</v>
      </c>
      <c r="B307" s="182" t="s">
        <v>157</v>
      </c>
      <c r="C307" s="199" t="s">
        <v>1816</v>
      </c>
      <c r="D307" s="78">
        <v>10</v>
      </c>
      <c r="E307" s="190" t="s">
        <v>1817</v>
      </c>
      <c r="F307" s="78">
        <v>240</v>
      </c>
      <c r="G307" s="122">
        <v>285</v>
      </c>
      <c r="H307" s="78">
        <v>400</v>
      </c>
      <c r="I307" s="333">
        <f>1.73*D307*F307</f>
        <v>4152</v>
      </c>
      <c r="J307" s="191" t="s">
        <v>1320</v>
      </c>
      <c r="K307" s="366"/>
    </row>
    <row r="308" spans="1:11" ht="31.5">
      <c r="A308" s="78">
        <v>303</v>
      </c>
      <c r="B308" s="182" t="s">
        <v>157</v>
      </c>
      <c r="C308" s="199" t="s">
        <v>1818</v>
      </c>
      <c r="D308" s="78">
        <v>10</v>
      </c>
      <c r="E308" s="190" t="s">
        <v>1784</v>
      </c>
      <c r="F308" s="78">
        <v>355</v>
      </c>
      <c r="G308" s="122">
        <v>475</v>
      </c>
      <c r="H308" s="78">
        <v>400</v>
      </c>
      <c r="I308" s="333">
        <f>1.73*D308*F308</f>
        <v>6141.5</v>
      </c>
      <c r="J308" s="191" t="s">
        <v>1320</v>
      </c>
      <c r="K308" s="366"/>
    </row>
    <row r="309" spans="1:11" ht="31.5">
      <c r="A309" s="78">
        <v>304</v>
      </c>
      <c r="B309" s="182" t="s">
        <v>157</v>
      </c>
      <c r="C309" s="199" t="s">
        <v>1819</v>
      </c>
      <c r="D309" s="78">
        <v>10</v>
      </c>
      <c r="E309" s="190" t="s">
        <v>1820</v>
      </c>
      <c r="F309" s="78">
        <v>275</v>
      </c>
      <c r="G309" s="122">
        <v>237</v>
      </c>
      <c r="H309" s="78">
        <v>300</v>
      </c>
      <c r="I309" s="333">
        <f>1.73*D309*H309</f>
        <v>5190</v>
      </c>
      <c r="J309" s="59" t="s">
        <v>1821</v>
      </c>
      <c r="K309" s="366"/>
    </row>
    <row r="310" spans="1:11" ht="31.5">
      <c r="A310" s="78">
        <v>305</v>
      </c>
      <c r="B310" s="182" t="s">
        <v>157</v>
      </c>
      <c r="C310" s="199" t="s">
        <v>1822</v>
      </c>
      <c r="D310" s="78">
        <v>10</v>
      </c>
      <c r="E310" s="190" t="s">
        <v>1411</v>
      </c>
      <c r="F310" s="78">
        <v>205</v>
      </c>
      <c r="G310" s="122">
        <v>190</v>
      </c>
      <c r="H310" s="78">
        <v>400</v>
      </c>
      <c r="I310" s="333">
        <f>1.73*D310*G310</f>
        <v>3287</v>
      </c>
      <c r="J310" s="182" t="s">
        <v>1320</v>
      </c>
      <c r="K310" s="366"/>
    </row>
    <row r="311" spans="1:11" ht="31.5">
      <c r="A311" s="78">
        <v>306</v>
      </c>
      <c r="B311" s="182" t="s">
        <v>157</v>
      </c>
      <c r="C311" s="199" t="s">
        <v>1823</v>
      </c>
      <c r="D311" s="78">
        <v>10</v>
      </c>
      <c r="E311" s="190" t="s">
        <v>1810</v>
      </c>
      <c r="F311" s="78">
        <v>355</v>
      </c>
      <c r="G311" s="122">
        <v>434</v>
      </c>
      <c r="H311" s="78">
        <v>300</v>
      </c>
      <c r="I311" s="333">
        <f>1.73*D311*H311</f>
        <v>5190</v>
      </c>
      <c r="J311" s="182" t="s">
        <v>1320</v>
      </c>
      <c r="K311" s="366"/>
    </row>
    <row r="312" spans="1:11" ht="63" customHeight="1">
      <c r="A312" s="78">
        <v>307</v>
      </c>
      <c r="B312" s="182" t="s">
        <v>157</v>
      </c>
      <c r="C312" s="59" t="s">
        <v>1824</v>
      </c>
      <c r="D312" s="78">
        <v>10</v>
      </c>
      <c r="E312" s="59" t="s">
        <v>1825</v>
      </c>
      <c r="F312" s="78" t="s">
        <v>1826</v>
      </c>
      <c r="G312" s="122">
        <v>234</v>
      </c>
      <c r="H312" s="78">
        <v>400</v>
      </c>
      <c r="I312" s="333">
        <f>1.73*D312*170</f>
        <v>2941</v>
      </c>
      <c r="J312" s="59" t="s">
        <v>1827</v>
      </c>
      <c r="K312" s="366"/>
    </row>
    <row r="313" spans="1:11" ht="31.5">
      <c r="A313" s="78">
        <v>308</v>
      </c>
      <c r="B313" s="182" t="s">
        <v>157</v>
      </c>
      <c r="C313" s="199" t="s">
        <v>1828</v>
      </c>
      <c r="D313" s="78">
        <v>10</v>
      </c>
      <c r="E313" s="190" t="s">
        <v>1434</v>
      </c>
      <c r="F313" s="78">
        <v>240</v>
      </c>
      <c r="G313" s="122">
        <v>190</v>
      </c>
      <c r="H313" s="78">
        <v>400</v>
      </c>
      <c r="I313" s="333">
        <f>1.73*D313*G313</f>
        <v>3287</v>
      </c>
      <c r="J313" s="182" t="s">
        <v>1320</v>
      </c>
      <c r="K313" s="366"/>
    </row>
    <row r="314" spans="1:11" ht="31.5">
      <c r="A314" s="78">
        <v>309</v>
      </c>
      <c r="B314" s="182" t="s">
        <v>157</v>
      </c>
      <c r="C314" s="199" t="s">
        <v>1829</v>
      </c>
      <c r="D314" s="78">
        <v>10</v>
      </c>
      <c r="E314" s="190" t="s">
        <v>1492</v>
      </c>
      <c r="F314" s="78">
        <v>275</v>
      </c>
      <c r="G314" s="122">
        <v>316</v>
      </c>
      <c r="H314" s="78">
        <v>300</v>
      </c>
      <c r="I314" s="333">
        <f>1.73*D314*F314</f>
        <v>4757.5</v>
      </c>
      <c r="J314" s="182" t="s">
        <v>1320</v>
      </c>
      <c r="K314" s="366"/>
    </row>
    <row r="315" spans="1:11" ht="31.5">
      <c r="A315" s="78">
        <v>310</v>
      </c>
      <c r="B315" s="182" t="s">
        <v>157</v>
      </c>
      <c r="C315" s="199" t="s">
        <v>1830</v>
      </c>
      <c r="D315" s="78">
        <v>10</v>
      </c>
      <c r="E315" s="190" t="s">
        <v>1831</v>
      </c>
      <c r="F315" s="78">
        <v>275</v>
      </c>
      <c r="G315" s="122">
        <v>237</v>
      </c>
      <c r="H315" s="78">
        <v>400</v>
      </c>
      <c r="I315" s="333">
        <f>1.73*D315*G315</f>
        <v>4100.1000000000004</v>
      </c>
      <c r="J315" s="182" t="s">
        <v>1320</v>
      </c>
      <c r="K315" s="366"/>
    </row>
    <row r="316" spans="1:11" ht="31.5">
      <c r="A316" s="78">
        <v>311</v>
      </c>
      <c r="B316" s="182" t="s">
        <v>157</v>
      </c>
      <c r="C316" s="199" t="s">
        <v>1832</v>
      </c>
      <c r="D316" s="78">
        <v>10</v>
      </c>
      <c r="E316" s="190" t="s">
        <v>1434</v>
      </c>
      <c r="F316" s="78">
        <v>240</v>
      </c>
      <c r="G316" s="122">
        <v>142</v>
      </c>
      <c r="H316" s="78">
        <v>300</v>
      </c>
      <c r="I316" s="333">
        <f>1.73*D316*G316</f>
        <v>2456.6</v>
      </c>
      <c r="J316" s="182" t="s">
        <v>1320</v>
      </c>
      <c r="K316" s="366"/>
    </row>
    <row r="317" spans="1:11" ht="63" customHeight="1">
      <c r="A317" s="78">
        <v>312</v>
      </c>
      <c r="B317" s="182" t="s">
        <v>157</v>
      </c>
      <c r="C317" s="59" t="s">
        <v>1833</v>
      </c>
      <c r="D317" s="78">
        <v>10</v>
      </c>
      <c r="E317" s="59" t="s">
        <v>1834</v>
      </c>
      <c r="F317" s="78" t="s">
        <v>1835</v>
      </c>
      <c r="G317" s="122">
        <v>251</v>
      </c>
      <c r="H317" s="78">
        <v>600</v>
      </c>
      <c r="I317" s="333">
        <f>1.73*D317*175</f>
        <v>3027.5</v>
      </c>
      <c r="J317" s="59" t="s">
        <v>1836</v>
      </c>
      <c r="K317" s="366"/>
    </row>
    <row r="318" spans="1:11" ht="31.5">
      <c r="A318" s="78">
        <v>313</v>
      </c>
      <c r="B318" s="182" t="s">
        <v>157</v>
      </c>
      <c r="C318" s="199" t="s">
        <v>1837</v>
      </c>
      <c r="D318" s="78">
        <v>10</v>
      </c>
      <c r="E318" s="190" t="s">
        <v>1492</v>
      </c>
      <c r="F318" s="78">
        <v>275</v>
      </c>
      <c r="G318" s="122">
        <v>261</v>
      </c>
      <c r="H318" s="78">
        <v>300</v>
      </c>
      <c r="I318" s="333">
        <f>1.73*D318*G318</f>
        <v>4515.3</v>
      </c>
      <c r="J318" s="182" t="s">
        <v>1320</v>
      </c>
      <c r="K318" s="366"/>
    </row>
    <row r="319" spans="1:11" ht="31.5">
      <c r="A319" s="78">
        <v>314</v>
      </c>
      <c r="B319" s="182" t="s">
        <v>157</v>
      </c>
      <c r="C319" s="199" t="s">
        <v>1838</v>
      </c>
      <c r="D319" s="78">
        <v>10</v>
      </c>
      <c r="E319" s="190" t="s">
        <v>1808</v>
      </c>
      <c r="F319" s="78">
        <v>240</v>
      </c>
      <c r="G319" s="122">
        <v>259</v>
      </c>
      <c r="H319" s="78">
        <v>400</v>
      </c>
      <c r="I319" s="333">
        <f>1.73*D319*G319</f>
        <v>4480.7</v>
      </c>
      <c r="J319" s="182" t="s">
        <v>1320</v>
      </c>
      <c r="K319" s="366"/>
    </row>
    <row r="320" spans="1:11" ht="31.5">
      <c r="A320" s="78">
        <v>315</v>
      </c>
      <c r="B320" s="182" t="s">
        <v>157</v>
      </c>
      <c r="C320" s="199" t="s">
        <v>1839</v>
      </c>
      <c r="D320" s="78">
        <v>10</v>
      </c>
      <c r="E320" s="190" t="s">
        <v>1784</v>
      </c>
      <c r="F320" s="78">
        <v>355</v>
      </c>
      <c r="G320" s="122">
        <v>459</v>
      </c>
      <c r="H320" s="78">
        <v>300</v>
      </c>
      <c r="I320" s="333">
        <f>1.73*D320*H320</f>
        <v>5190</v>
      </c>
      <c r="J320" s="182" t="s">
        <v>1320</v>
      </c>
      <c r="K320" s="366"/>
    </row>
    <row r="321" spans="1:11" ht="47.25" customHeight="1">
      <c r="A321" s="78">
        <v>316</v>
      </c>
      <c r="B321" s="182" t="s">
        <v>157</v>
      </c>
      <c r="C321" s="59" t="s">
        <v>1840</v>
      </c>
      <c r="D321" s="78">
        <v>10</v>
      </c>
      <c r="E321" s="190" t="s">
        <v>1765</v>
      </c>
      <c r="F321" s="78" t="s">
        <v>1366</v>
      </c>
      <c r="G321" s="122">
        <v>255</v>
      </c>
      <c r="H321" s="78">
        <v>300</v>
      </c>
      <c r="I321" s="333">
        <f>1.73*D321*175</f>
        <v>3027.5</v>
      </c>
      <c r="J321" s="59" t="s">
        <v>1841</v>
      </c>
      <c r="K321" s="366"/>
    </row>
    <row r="322" spans="1:11" ht="15.75">
      <c r="A322" s="78">
        <v>317</v>
      </c>
      <c r="B322" s="182" t="s">
        <v>157</v>
      </c>
      <c r="C322" s="199" t="s">
        <v>1842</v>
      </c>
      <c r="D322" s="78">
        <v>10</v>
      </c>
      <c r="E322" s="190" t="s">
        <v>1784</v>
      </c>
      <c r="F322" s="78">
        <v>355</v>
      </c>
      <c r="G322" s="122">
        <v>255</v>
      </c>
      <c r="H322" s="78">
        <v>300</v>
      </c>
      <c r="I322" s="333">
        <f>1.73*D322*G322</f>
        <v>4411.5</v>
      </c>
      <c r="J322" s="182" t="s">
        <v>1320</v>
      </c>
      <c r="K322" s="366"/>
    </row>
    <row r="323" spans="1:11" ht="15.75">
      <c r="A323" s="78">
        <v>318</v>
      </c>
      <c r="B323" s="182" t="s">
        <v>157</v>
      </c>
      <c r="C323" s="199" t="s">
        <v>1843</v>
      </c>
      <c r="D323" s="78">
        <v>10</v>
      </c>
      <c r="E323" s="190" t="s">
        <v>1844</v>
      </c>
      <c r="F323" s="78">
        <v>275</v>
      </c>
      <c r="G323" s="122">
        <v>255</v>
      </c>
      <c r="H323" s="78">
        <v>300</v>
      </c>
      <c r="I323" s="333">
        <f>1.73*D323*G323</f>
        <v>4411.5</v>
      </c>
      <c r="J323" s="182" t="s">
        <v>1320</v>
      </c>
      <c r="K323" s="366"/>
    </row>
    <row r="324" spans="1:11" ht="31.5">
      <c r="A324" s="78">
        <v>319</v>
      </c>
      <c r="B324" s="182" t="s">
        <v>157</v>
      </c>
      <c r="C324" s="199" t="s">
        <v>1845</v>
      </c>
      <c r="D324" s="78">
        <v>10</v>
      </c>
      <c r="E324" s="190" t="s">
        <v>1784</v>
      </c>
      <c r="F324" s="78">
        <v>355</v>
      </c>
      <c r="G324" s="122">
        <v>340</v>
      </c>
      <c r="H324" s="78">
        <v>400</v>
      </c>
      <c r="I324" s="333">
        <f>1.73*D324*G324</f>
        <v>5882</v>
      </c>
      <c r="J324" s="182" t="s">
        <v>1320</v>
      </c>
      <c r="K324" s="366"/>
    </row>
    <row r="325" spans="1:11" ht="31.5">
      <c r="A325" s="78">
        <v>320</v>
      </c>
      <c r="B325" s="182" t="s">
        <v>157</v>
      </c>
      <c r="C325" s="199" t="s">
        <v>1846</v>
      </c>
      <c r="D325" s="78">
        <v>10</v>
      </c>
      <c r="E325" s="190" t="s">
        <v>1492</v>
      </c>
      <c r="F325" s="78">
        <v>275</v>
      </c>
      <c r="G325" s="122">
        <v>340</v>
      </c>
      <c r="H325" s="78">
        <v>300</v>
      </c>
      <c r="I325" s="333">
        <f>1.73*D325*F325</f>
        <v>4757.5</v>
      </c>
      <c r="J325" s="182" t="s">
        <v>1320</v>
      </c>
      <c r="K325" s="366"/>
    </row>
    <row r="326" spans="1:11" ht="15.75">
      <c r="A326" s="78">
        <v>321</v>
      </c>
      <c r="B326" s="182" t="s">
        <v>157</v>
      </c>
      <c r="C326" s="199" t="s">
        <v>1847</v>
      </c>
      <c r="D326" s="78">
        <v>10</v>
      </c>
      <c r="E326" s="190" t="s">
        <v>1787</v>
      </c>
      <c r="F326" s="80">
        <v>240</v>
      </c>
      <c r="G326" s="122">
        <v>255</v>
      </c>
      <c r="H326" s="78">
        <v>300</v>
      </c>
      <c r="I326" s="333">
        <f>1.73*D326*F326</f>
        <v>4152</v>
      </c>
      <c r="J326" s="182" t="s">
        <v>1320</v>
      </c>
      <c r="K326" s="366"/>
    </row>
    <row r="327" spans="1:11" ht="31.5">
      <c r="A327" s="78">
        <v>322</v>
      </c>
      <c r="B327" s="182" t="s">
        <v>157</v>
      </c>
      <c r="C327" s="199" t="s">
        <v>1848</v>
      </c>
      <c r="D327" s="78">
        <v>10</v>
      </c>
      <c r="E327" s="190" t="s">
        <v>1784</v>
      </c>
      <c r="F327" s="78">
        <v>355</v>
      </c>
      <c r="G327" s="122">
        <v>459</v>
      </c>
      <c r="H327" s="78">
        <v>300</v>
      </c>
      <c r="I327" s="333">
        <f>1.73*D327*H327</f>
        <v>5190</v>
      </c>
      <c r="J327" s="182" t="s">
        <v>1320</v>
      </c>
      <c r="K327" s="366"/>
    </row>
    <row r="328" spans="1:11" ht="31.5">
      <c r="A328" s="78">
        <v>323</v>
      </c>
      <c r="B328" s="182" t="s">
        <v>157</v>
      </c>
      <c r="C328" s="199" t="s">
        <v>1849</v>
      </c>
      <c r="D328" s="78">
        <v>10</v>
      </c>
      <c r="E328" s="190" t="s">
        <v>1850</v>
      </c>
      <c r="F328" s="78">
        <v>355</v>
      </c>
      <c r="G328" s="122">
        <v>452</v>
      </c>
      <c r="H328" s="78">
        <v>400</v>
      </c>
      <c r="I328" s="333">
        <f>1.73*D328*F328</f>
        <v>6141.5</v>
      </c>
      <c r="J328" s="182" t="s">
        <v>1320</v>
      </c>
      <c r="K328" s="366"/>
    </row>
    <row r="329" spans="1:11" ht="31.5">
      <c r="A329" s="78">
        <v>324</v>
      </c>
      <c r="B329" s="182" t="s">
        <v>157</v>
      </c>
      <c r="C329" s="199" t="s">
        <v>1851</v>
      </c>
      <c r="D329" s="78">
        <v>10</v>
      </c>
      <c r="E329" s="190" t="s">
        <v>1797</v>
      </c>
      <c r="F329" s="80">
        <v>275</v>
      </c>
      <c r="G329" s="122">
        <v>255</v>
      </c>
      <c r="H329" s="78">
        <v>200</v>
      </c>
      <c r="I329" s="333">
        <f>1.73*D329*H329</f>
        <v>3460</v>
      </c>
      <c r="J329" s="182" t="s">
        <v>1320</v>
      </c>
      <c r="K329" s="366"/>
    </row>
    <row r="330" spans="1:11" ht="31.5">
      <c r="A330" s="78">
        <v>325</v>
      </c>
      <c r="B330" s="182" t="s">
        <v>157</v>
      </c>
      <c r="C330" s="199" t="s">
        <v>1852</v>
      </c>
      <c r="D330" s="78">
        <v>10</v>
      </c>
      <c r="E330" s="190" t="s">
        <v>1844</v>
      </c>
      <c r="F330" s="78">
        <v>275</v>
      </c>
      <c r="G330" s="122">
        <v>170</v>
      </c>
      <c r="H330" s="78">
        <v>300</v>
      </c>
      <c r="I330" s="333">
        <f>1.73*D330*G330</f>
        <v>2941</v>
      </c>
      <c r="J330" s="182" t="s">
        <v>1320</v>
      </c>
      <c r="K330" s="366"/>
    </row>
    <row r="331" spans="1:11" ht="31.5">
      <c r="A331" s="78">
        <v>326</v>
      </c>
      <c r="B331" s="182" t="s">
        <v>157</v>
      </c>
      <c r="C331" s="199" t="s">
        <v>1853</v>
      </c>
      <c r="D331" s="78">
        <v>10</v>
      </c>
      <c r="E331" s="190" t="s">
        <v>1784</v>
      </c>
      <c r="F331" s="78">
        <v>355</v>
      </c>
      <c r="G331" s="122">
        <v>382</v>
      </c>
      <c r="H331" s="78">
        <v>300</v>
      </c>
      <c r="I331" s="333">
        <f>1.73*D331*H331</f>
        <v>5190</v>
      </c>
      <c r="J331" s="182" t="s">
        <v>1320</v>
      </c>
      <c r="K331" s="366"/>
    </row>
    <row r="332" spans="1:11" ht="31.5">
      <c r="A332" s="78">
        <v>327</v>
      </c>
      <c r="B332" s="182" t="s">
        <v>157</v>
      </c>
      <c r="C332" s="199" t="s">
        <v>1854</v>
      </c>
      <c r="D332" s="78">
        <v>10</v>
      </c>
      <c r="E332" s="190" t="s">
        <v>1432</v>
      </c>
      <c r="F332" s="78">
        <v>355</v>
      </c>
      <c r="G332" s="122">
        <v>340</v>
      </c>
      <c r="H332" s="78">
        <v>300</v>
      </c>
      <c r="I332" s="333">
        <f>1.73*D332*H332</f>
        <v>5190</v>
      </c>
      <c r="J332" s="182" t="s">
        <v>1320</v>
      </c>
      <c r="K332" s="366"/>
    </row>
    <row r="333" spans="1:11" ht="31.5">
      <c r="A333" s="78">
        <v>328</v>
      </c>
      <c r="B333" s="182" t="s">
        <v>157</v>
      </c>
      <c r="C333" s="199" t="s">
        <v>1855</v>
      </c>
      <c r="D333" s="78">
        <v>10</v>
      </c>
      <c r="E333" s="190" t="s">
        <v>1784</v>
      </c>
      <c r="F333" s="78">
        <v>355</v>
      </c>
      <c r="G333" s="122">
        <v>255</v>
      </c>
      <c r="H333" s="78">
        <v>300</v>
      </c>
      <c r="I333" s="333">
        <f>1.73*D333*G333</f>
        <v>4411.5</v>
      </c>
      <c r="J333" s="182" t="s">
        <v>1320</v>
      </c>
      <c r="K333" s="366"/>
    </row>
    <row r="334" spans="1:11" ht="31.5">
      <c r="A334" s="78">
        <v>329</v>
      </c>
      <c r="B334" s="182" t="s">
        <v>157</v>
      </c>
      <c r="C334" s="199" t="s">
        <v>1856</v>
      </c>
      <c r="D334" s="78">
        <v>10</v>
      </c>
      <c r="E334" s="190" t="s">
        <v>1850</v>
      </c>
      <c r="F334" s="78">
        <v>355</v>
      </c>
      <c r="G334" s="122">
        <v>452</v>
      </c>
      <c r="H334" s="78">
        <v>400</v>
      </c>
      <c r="I334" s="333">
        <f>1.73*D334*H334</f>
        <v>6920</v>
      </c>
      <c r="J334" s="182" t="s">
        <v>1320</v>
      </c>
      <c r="K334" s="366"/>
    </row>
    <row r="335" spans="1:11" ht="31.5">
      <c r="A335" s="78">
        <v>330</v>
      </c>
      <c r="B335" s="182" t="s">
        <v>157</v>
      </c>
      <c r="C335" s="199" t="s">
        <v>1857</v>
      </c>
      <c r="D335" s="78">
        <v>10</v>
      </c>
      <c r="E335" s="190" t="s">
        <v>1334</v>
      </c>
      <c r="F335" s="78">
        <v>140</v>
      </c>
      <c r="G335" s="122">
        <v>197</v>
      </c>
      <c r="H335" s="78">
        <v>200</v>
      </c>
      <c r="I335" s="333">
        <f>1.73*D335*F335</f>
        <v>2422</v>
      </c>
      <c r="J335" s="182" t="s">
        <v>1320</v>
      </c>
      <c r="K335" s="366"/>
    </row>
    <row r="336" spans="1:11" ht="47.25" customHeight="1">
      <c r="A336" s="78">
        <v>331</v>
      </c>
      <c r="B336" s="182" t="s">
        <v>157</v>
      </c>
      <c r="C336" s="199" t="s">
        <v>1858</v>
      </c>
      <c r="D336" s="78">
        <v>10</v>
      </c>
      <c r="E336" s="190" t="s">
        <v>1859</v>
      </c>
      <c r="F336" s="78" t="s">
        <v>1860</v>
      </c>
      <c r="G336" s="122">
        <v>170</v>
      </c>
      <c r="H336" s="78">
        <v>200</v>
      </c>
      <c r="I336" s="333">
        <f>1.73*D336*G336</f>
        <v>2941</v>
      </c>
      <c r="J336" s="59" t="s">
        <v>1861</v>
      </c>
      <c r="K336" s="366"/>
    </row>
    <row r="337" spans="1:11" ht="31.5">
      <c r="A337" s="78">
        <v>332</v>
      </c>
      <c r="B337" s="182" t="s">
        <v>157</v>
      </c>
      <c r="C337" s="199" t="s">
        <v>1862</v>
      </c>
      <c r="D337" s="78">
        <v>10</v>
      </c>
      <c r="E337" s="190" t="s">
        <v>1797</v>
      </c>
      <c r="F337" s="80">
        <v>275</v>
      </c>
      <c r="G337" s="122">
        <v>141</v>
      </c>
      <c r="H337" s="78">
        <v>100</v>
      </c>
      <c r="I337" s="333">
        <f>1.73*D337*G337</f>
        <v>2439.3000000000002</v>
      </c>
      <c r="J337" s="182" t="s">
        <v>1320</v>
      </c>
      <c r="K337" s="366"/>
    </row>
    <row r="338" spans="1:11" ht="31.5">
      <c r="A338" s="78">
        <v>333</v>
      </c>
      <c r="B338" s="182" t="s">
        <v>157</v>
      </c>
      <c r="C338" s="199" t="s">
        <v>1863</v>
      </c>
      <c r="D338" s="78">
        <v>10</v>
      </c>
      <c r="E338" s="190" t="s">
        <v>1850</v>
      </c>
      <c r="F338" s="78">
        <v>355</v>
      </c>
      <c r="G338" s="122">
        <v>425</v>
      </c>
      <c r="H338" s="78">
        <v>300</v>
      </c>
      <c r="I338" s="333">
        <f>1.73*D338*H338</f>
        <v>5190</v>
      </c>
      <c r="J338" s="182" t="s">
        <v>1320</v>
      </c>
      <c r="K338" s="366"/>
    </row>
    <row r="339" spans="1:11" ht="31.5">
      <c r="A339" s="78">
        <v>334</v>
      </c>
      <c r="B339" s="182" t="s">
        <v>157</v>
      </c>
      <c r="C339" s="199" t="s">
        <v>1864</v>
      </c>
      <c r="D339" s="78">
        <v>10</v>
      </c>
      <c r="E339" s="190" t="s">
        <v>1797</v>
      </c>
      <c r="F339" s="80">
        <v>275</v>
      </c>
      <c r="G339" s="122">
        <v>340</v>
      </c>
      <c r="H339" s="78">
        <v>400</v>
      </c>
      <c r="I339" s="333">
        <f>1.73*D339*F339</f>
        <v>4757.5</v>
      </c>
      <c r="J339" s="182" t="s">
        <v>1320</v>
      </c>
      <c r="K339" s="366"/>
    </row>
    <row r="340" spans="1:11" ht="31.5">
      <c r="A340" s="78">
        <v>335</v>
      </c>
      <c r="B340" s="182" t="s">
        <v>157</v>
      </c>
      <c r="C340" s="199" t="s">
        <v>1865</v>
      </c>
      <c r="D340" s="78">
        <v>10</v>
      </c>
      <c r="E340" s="190" t="s">
        <v>1797</v>
      </c>
      <c r="F340" s="80">
        <v>275</v>
      </c>
      <c r="G340" s="122">
        <v>297</v>
      </c>
      <c r="H340" s="78">
        <v>300</v>
      </c>
      <c r="I340" s="333">
        <f>1.73*D340*F340</f>
        <v>4757.5</v>
      </c>
      <c r="J340" s="182" t="s">
        <v>1320</v>
      </c>
      <c r="K340" s="366"/>
    </row>
    <row r="341" spans="1:11" ht="31.5">
      <c r="A341" s="78">
        <v>336</v>
      </c>
      <c r="B341" s="182" t="s">
        <v>157</v>
      </c>
      <c r="C341" s="199" t="s">
        <v>1866</v>
      </c>
      <c r="D341" s="78">
        <v>10</v>
      </c>
      <c r="E341" s="190" t="s">
        <v>1850</v>
      </c>
      <c r="F341" s="78">
        <v>355</v>
      </c>
      <c r="G341" s="122">
        <v>453</v>
      </c>
      <c r="H341" s="78">
        <v>400</v>
      </c>
      <c r="I341" s="333">
        <f>1.73*D341*H341</f>
        <v>6920</v>
      </c>
      <c r="J341" s="182" t="s">
        <v>1320</v>
      </c>
      <c r="K341" s="366"/>
    </row>
    <row r="342" spans="1:11" ht="31.5">
      <c r="A342" s="78">
        <v>337</v>
      </c>
      <c r="B342" s="182" t="s">
        <v>157</v>
      </c>
      <c r="C342" s="199" t="s">
        <v>1867</v>
      </c>
      <c r="D342" s="78">
        <v>10</v>
      </c>
      <c r="E342" s="190" t="s">
        <v>1784</v>
      </c>
      <c r="F342" s="78">
        <v>355</v>
      </c>
      <c r="G342" s="122">
        <v>255</v>
      </c>
      <c r="H342" s="78">
        <v>300</v>
      </c>
      <c r="I342" s="333">
        <f>1.73*D342*G342</f>
        <v>4411.5</v>
      </c>
      <c r="J342" s="182" t="s">
        <v>1320</v>
      </c>
      <c r="K342" s="366"/>
    </row>
    <row r="343" spans="1:11" ht="31.5">
      <c r="A343" s="78">
        <v>338</v>
      </c>
      <c r="B343" s="182" t="s">
        <v>157</v>
      </c>
      <c r="C343" s="199" t="s">
        <v>1868</v>
      </c>
      <c r="D343" s="78">
        <v>10</v>
      </c>
      <c r="E343" s="190" t="s">
        <v>1810</v>
      </c>
      <c r="F343" s="78">
        <v>355</v>
      </c>
      <c r="G343" s="122">
        <v>340</v>
      </c>
      <c r="H343" s="78">
        <v>300</v>
      </c>
      <c r="I343" s="333">
        <f>1.73*D343*H343</f>
        <v>5190</v>
      </c>
      <c r="J343" s="182" t="s">
        <v>1320</v>
      </c>
      <c r="K343" s="366"/>
    </row>
    <row r="344" spans="1:11" ht="31.5">
      <c r="A344" s="78">
        <v>339</v>
      </c>
      <c r="B344" s="182" t="s">
        <v>157</v>
      </c>
      <c r="C344" s="199" t="s">
        <v>1869</v>
      </c>
      <c r="D344" s="78">
        <v>10</v>
      </c>
      <c r="E344" s="190" t="s">
        <v>1784</v>
      </c>
      <c r="F344" s="78">
        <v>355</v>
      </c>
      <c r="G344" s="122">
        <v>297</v>
      </c>
      <c r="H344" s="78">
        <v>300</v>
      </c>
      <c r="I344" s="333">
        <f>1.73*D344*H344</f>
        <v>5190</v>
      </c>
      <c r="J344" s="182" t="s">
        <v>1320</v>
      </c>
      <c r="K344" s="366"/>
    </row>
    <row r="345" spans="1:11" ht="31.5">
      <c r="A345" s="78">
        <v>340</v>
      </c>
      <c r="B345" s="182" t="s">
        <v>157</v>
      </c>
      <c r="C345" s="199" t="s">
        <v>1870</v>
      </c>
      <c r="D345" s="78">
        <v>10</v>
      </c>
      <c r="E345" s="190" t="s">
        <v>1871</v>
      </c>
      <c r="F345" s="78">
        <v>205</v>
      </c>
      <c r="G345" s="122">
        <v>316</v>
      </c>
      <c r="H345" s="78">
        <v>400</v>
      </c>
      <c r="I345" s="333">
        <f>1.73*D345*F345</f>
        <v>3546.5</v>
      </c>
      <c r="J345" s="182" t="s">
        <v>1320</v>
      </c>
      <c r="K345" s="366"/>
    </row>
    <row r="346" spans="1:11" ht="31.5">
      <c r="A346" s="78">
        <v>341</v>
      </c>
      <c r="B346" s="182" t="s">
        <v>157</v>
      </c>
      <c r="C346" s="199" t="s">
        <v>1872</v>
      </c>
      <c r="D346" s="78">
        <v>10</v>
      </c>
      <c r="E346" s="190" t="s">
        <v>1873</v>
      </c>
      <c r="F346" s="78">
        <v>310</v>
      </c>
      <c r="G346" s="122">
        <v>316</v>
      </c>
      <c r="H346" s="78">
        <v>400</v>
      </c>
      <c r="I346" s="333">
        <f>1.73*D346*F346</f>
        <v>5363</v>
      </c>
      <c r="J346" s="182" t="s">
        <v>1320</v>
      </c>
      <c r="K346" s="366"/>
    </row>
    <row r="347" spans="1:11" ht="31.5">
      <c r="A347" s="78">
        <v>342</v>
      </c>
      <c r="B347" s="182" t="s">
        <v>157</v>
      </c>
      <c r="C347" s="199" t="s">
        <v>1874</v>
      </c>
      <c r="D347" s="78">
        <v>10</v>
      </c>
      <c r="E347" s="190" t="s">
        <v>1871</v>
      </c>
      <c r="F347" s="78">
        <v>205</v>
      </c>
      <c r="G347" s="122">
        <v>237</v>
      </c>
      <c r="H347" s="78">
        <v>400</v>
      </c>
      <c r="I347" s="333">
        <f>1.73*D347*G347</f>
        <v>4100.1000000000004</v>
      </c>
      <c r="J347" s="182" t="s">
        <v>1320</v>
      </c>
      <c r="K347" s="366"/>
    </row>
    <row r="348" spans="1:11" ht="31.5">
      <c r="A348" s="78">
        <v>343</v>
      </c>
      <c r="B348" s="182" t="s">
        <v>157</v>
      </c>
      <c r="C348" s="199" t="s">
        <v>1875</v>
      </c>
      <c r="D348" s="78">
        <v>10</v>
      </c>
      <c r="E348" s="190" t="s">
        <v>1876</v>
      </c>
      <c r="F348" s="78">
        <v>140</v>
      </c>
      <c r="G348" s="122">
        <v>133</v>
      </c>
      <c r="H348" s="78">
        <v>400</v>
      </c>
      <c r="I348" s="333">
        <f>1.73*D348*G348</f>
        <v>2300.9</v>
      </c>
      <c r="J348" s="182" t="s">
        <v>1320</v>
      </c>
      <c r="K348" s="366"/>
    </row>
    <row r="349" spans="1:11" ht="31.5">
      <c r="A349" s="78">
        <v>344</v>
      </c>
      <c r="B349" s="182" t="s">
        <v>157</v>
      </c>
      <c r="C349" s="199" t="s">
        <v>1877</v>
      </c>
      <c r="D349" s="78">
        <v>10</v>
      </c>
      <c r="E349" s="190" t="s">
        <v>1787</v>
      </c>
      <c r="F349" s="80">
        <v>240</v>
      </c>
      <c r="G349" s="122">
        <v>196</v>
      </c>
      <c r="H349" s="78">
        <v>400</v>
      </c>
      <c r="I349" s="333">
        <f>1.73*D349*G349</f>
        <v>3390.8</v>
      </c>
      <c r="J349" s="182" t="s">
        <v>1320</v>
      </c>
      <c r="K349" s="366"/>
    </row>
    <row r="350" spans="1:11" ht="31.5">
      <c r="A350" s="78">
        <v>345</v>
      </c>
      <c r="B350" s="182" t="s">
        <v>157</v>
      </c>
      <c r="C350" s="199" t="s">
        <v>1878</v>
      </c>
      <c r="D350" s="78">
        <v>10</v>
      </c>
      <c r="E350" s="190" t="s">
        <v>1879</v>
      </c>
      <c r="F350" s="78">
        <v>205</v>
      </c>
      <c r="G350" s="122">
        <v>316</v>
      </c>
      <c r="H350" s="78">
        <v>400</v>
      </c>
      <c r="I350" s="333">
        <f>1.73*D350*F350</f>
        <v>3546.5</v>
      </c>
      <c r="J350" s="182" t="s">
        <v>1320</v>
      </c>
      <c r="K350" s="366"/>
    </row>
    <row r="351" spans="1:11" ht="31.5">
      <c r="A351" s="78">
        <v>346</v>
      </c>
      <c r="B351" s="182" t="s">
        <v>157</v>
      </c>
      <c r="C351" s="199" t="s">
        <v>1880</v>
      </c>
      <c r="D351" s="78">
        <v>10</v>
      </c>
      <c r="E351" s="190" t="s">
        <v>1787</v>
      </c>
      <c r="F351" s="80">
        <v>240</v>
      </c>
      <c r="G351" s="122">
        <v>38</v>
      </c>
      <c r="H351" s="78">
        <v>400</v>
      </c>
      <c r="I351" s="333">
        <f>1.73*D351*G351</f>
        <v>657.4</v>
      </c>
      <c r="J351" s="182" t="s">
        <v>1320</v>
      </c>
      <c r="K351" s="366"/>
    </row>
    <row r="352" spans="1:11" ht="31.5">
      <c r="A352" s="78">
        <v>347</v>
      </c>
      <c r="B352" s="182" t="s">
        <v>157</v>
      </c>
      <c r="C352" s="199" t="s">
        <v>1881</v>
      </c>
      <c r="D352" s="78">
        <v>10</v>
      </c>
      <c r="E352" s="190" t="s">
        <v>1879</v>
      </c>
      <c r="F352" s="78">
        <v>205</v>
      </c>
      <c r="G352" s="122">
        <v>237</v>
      </c>
      <c r="H352" s="78">
        <v>400</v>
      </c>
      <c r="I352" s="333">
        <f>1.73*D352*F352</f>
        <v>3546.5</v>
      </c>
      <c r="J352" s="182" t="s">
        <v>1320</v>
      </c>
      <c r="K352" s="366"/>
    </row>
    <row r="353" spans="1:11" ht="31.5">
      <c r="A353" s="78">
        <v>348</v>
      </c>
      <c r="B353" s="182" t="s">
        <v>157</v>
      </c>
      <c r="C353" s="199" t="s">
        <v>1882</v>
      </c>
      <c r="D353" s="78">
        <v>10</v>
      </c>
      <c r="E353" s="190" t="s">
        <v>1873</v>
      </c>
      <c r="F353" s="78">
        <v>310</v>
      </c>
      <c r="G353" s="122">
        <v>142</v>
      </c>
      <c r="H353" s="78">
        <v>100</v>
      </c>
      <c r="I353" s="333">
        <f>1.73*D353*H353</f>
        <v>1730</v>
      </c>
      <c r="J353" s="182" t="s">
        <v>1320</v>
      </c>
      <c r="K353" s="366"/>
    </row>
    <row r="354" spans="1:11" ht="31.5">
      <c r="A354" s="78">
        <v>349</v>
      </c>
      <c r="B354" s="182" t="s">
        <v>157</v>
      </c>
      <c r="C354" s="199" t="s">
        <v>1883</v>
      </c>
      <c r="D354" s="78">
        <v>10</v>
      </c>
      <c r="E354" s="190" t="s">
        <v>1381</v>
      </c>
      <c r="F354" s="78">
        <v>165</v>
      </c>
      <c r="G354" s="122">
        <v>142</v>
      </c>
      <c r="H354" s="78">
        <v>150</v>
      </c>
      <c r="I354" s="333">
        <f>1.73*D354*G354</f>
        <v>2456.6</v>
      </c>
      <c r="J354" s="182" t="s">
        <v>1320</v>
      </c>
      <c r="K354" s="366"/>
    </row>
    <row r="355" spans="1:11" ht="47.25">
      <c r="A355" s="78">
        <v>350</v>
      </c>
      <c r="B355" s="182" t="s">
        <v>157</v>
      </c>
      <c r="C355" s="199" t="s">
        <v>1884</v>
      </c>
      <c r="D355" s="78">
        <v>10</v>
      </c>
      <c r="E355" s="190" t="s">
        <v>1885</v>
      </c>
      <c r="F355" s="80">
        <v>310</v>
      </c>
      <c r="G355" s="122">
        <v>285</v>
      </c>
      <c r="H355" s="78">
        <v>300</v>
      </c>
      <c r="I355" s="333">
        <f>1.73*D355*G355</f>
        <v>4930.5</v>
      </c>
      <c r="J355" s="182" t="s">
        <v>1320</v>
      </c>
      <c r="K355" s="366"/>
    </row>
    <row r="356" spans="1:11" ht="47.25">
      <c r="A356" s="78">
        <v>351</v>
      </c>
      <c r="B356" s="182" t="s">
        <v>157</v>
      </c>
      <c r="C356" s="199" t="s">
        <v>1886</v>
      </c>
      <c r="D356" s="78">
        <v>10</v>
      </c>
      <c r="E356" s="190" t="s">
        <v>1885</v>
      </c>
      <c r="F356" s="80">
        <v>310</v>
      </c>
      <c r="G356" s="122">
        <v>285</v>
      </c>
      <c r="H356" s="78">
        <v>300</v>
      </c>
      <c r="I356" s="333">
        <f>1.73*D356*G356</f>
        <v>4930.5</v>
      </c>
      <c r="J356" s="182" t="s">
        <v>1320</v>
      </c>
      <c r="K356" s="366"/>
    </row>
    <row r="357" spans="1:11" ht="47.25">
      <c r="A357" s="78">
        <v>352</v>
      </c>
      <c r="B357" s="182" t="s">
        <v>157</v>
      </c>
      <c r="C357" s="199" t="s">
        <v>1887</v>
      </c>
      <c r="D357" s="78">
        <v>10</v>
      </c>
      <c r="E357" s="190" t="s">
        <v>1873</v>
      </c>
      <c r="F357" s="78">
        <v>310</v>
      </c>
      <c r="G357" s="122">
        <v>285</v>
      </c>
      <c r="H357" s="78">
        <v>300</v>
      </c>
      <c r="I357" s="333">
        <f>1.73*D357*G357</f>
        <v>4930.5</v>
      </c>
      <c r="J357" s="182" t="s">
        <v>1320</v>
      </c>
      <c r="K357" s="366"/>
    </row>
    <row r="358" spans="1:11" ht="31.5">
      <c r="A358" s="78">
        <v>353</v>
      </c>
      <c r="B358" s="182" t="s">
        <v>157</v>
      </c>
      <c r="C358" s="199" t="s">
        <v>1888</v>
      </c>
      <c r="D358" s="78">
        <v>10</v>
      </c>
      <c r="E358" s="190" t="s">
        <v>1879</v>
      </c>
      <c r="F358" s="78">
        <v>205</v>
      </c>
      <c r="G358" s="122">
        <v>253</v>
      </c>
      <c r="H358" s="78">
        <v>400</v>
      </c>
      <c r="I358" s="333">
        <f>1.73*D358*F358</f>
        <v>3546.5</v>
      </c>
      <c r="J358" s="182" t="s">
        <v>1320</v>
      </c>
      <c r="K358" s="366"/>
    </row>
    <row r="359" spans="1:11" ht="31.5">
      <c r="A359" s="78">
        <v>354</v>
      </c>
      <c r="B359" s="182" t="s">
        <v>157</v>
      </c>
      <c r="C359" s="199" t="s">
        <v>1889</v>
      </c>
      <c r="D359" s="78">
        <v>10</v>
      </c>
      <c r="E359" s="190" t="s">
        <v>1885</v>
      </c>
      <c r="F359" s="80">
        <v>310</v>
      </c>
      <c r="G359" s="122">
        <v>212</v>
      </c>
      <c r="H359" s="78">
        <v>400</v>
      </c>
      <c r="I359" s="333">
        <f>1.73*D359*F359</f>
        <v>5363</v>
      </c>
      <c r="J359" s="182" t="s">
        <v>1320</v>
      </c>
      <c r="K359" s="366"/>
    </row>
    <row r="360" spans="1:11" ht="31.5">
      <c r="A360" s="78">
        <v>355</v>
      </c>
      <c r="B360" s="182" t="s">
        <v>157</v>
      </c>
      <c r="C360" s="199" t="s">
        <v>1890</v>
      </c>
      <c r="D360" s="78">
        <v>10</v>
      </c>
      <c r="E360" s="190" t="s">
        <v>1492</v>
      </c>
      <c r="F360" s="78">
        <v>275</v>
      </c>
      <c r="G360" s="122">
        <v>221</v>
      </c>
      <c r="H360" s="78">
        <v>400</v>
      </c>
      <c r="I360" s="333">
        <f t="shared" ref="I360:I367" si="10">1.73*D360*G360</f>
        <v>3823.3</v>
      </c>
      <c r="J360" s="182" t="s">
        <v>1320</v>
      </c>
      <c r="K360" s="366"/>
    </row>
    <row r="361" spans="1:11" ht="31.5">
      <c r="A361" s="78">
        <v>356</v>
      </c>
      <c r="B361" s="182" t="s">
        <v>157</v>
      </c>
      <c r="C361" s="199" t="s">
        <v>1891</v>
      </c>
      <c r="D361" s="78">
        <v>10</v>
      </c>
      <c r="E361" s="190" t="s">
        <v>1784</v>
      </c>
      <c r="F361" s="78">
        <v>355</v>
      </c>
      <c r="G361" s="122">
        <v>105</v>
      </c>
      <c r="H361" s="78">
        <v>150</v>
      </c>
      <c r="I361" s="333">
        <f t="shared" si="10"/>
        <v>1816.5</v>
      </c>
      <c r="J361" s="182" t="s">
        <v>1320</v>
      </c>
      <c r="K361" s="366"/>
    </row>
    <row r="362" spans="1:11" ht="31.5">
      <c r="A362" s="78">
        <v>357</v>
      </c>
      <c r="B362" s="182" t="s">
        <v>157</v>
      </c>
      <c r="C362" s="199" t="s">
        <v>1892</v>
      </c>
      <c r="D362" s="78">
        <v>10</v>
      </c>
      <c r="E362" s="190" t="s">
        <v>1787</v>
      </c>
      <c r="F362" s="80">
        <v>240</v>
      </c>
      <c r="G362" s="122">
        <v>105</v>
      </c>
      <c r="H362" s="78">
        <v>150</v>
      </c>
      <c r="I362" s="333">
        <f t="shared" si="10"/>
        <v>1816.5</v>
      </c>
      <c r="J362" s="182" t="s">
        <v>1320</v>
      </c>
      <c r="K362" s="366"/>
    </row>
    <row r="363" spans="1:11" ht="31.5">
      <c r="A363" s="78">
        <v>358</v>
      </c>
      <c r="B363" s="182" t="s">
        <v>157</v>
      </c>
      <c r="C363" s="199" t="s">
        <v>1893</v>
      </c>
      <c r="D363" s="78">
        <v>10</v>
      </c>
      <c r="E363" s="190" t="s">
        <v>1885</v>
      </c>
      <c r="F363" s="80">
        <v>310</v>
      </c>
      <c r="G363" s="122">
        <v>186</v>
      </c>
      <c r="H363" s="78">
        <v>200</v>
      </c>
      <c r="I363" s="333">
        <f t="shared" si="10"/>
        <v>3217.8</v>
      </c>
      <c r="J363" s="182" t="s">
        <v>1320</v>
      </c>
      <c r="K363" s="366"/>
    </row>
    <row r="364" spans="1:11" ht="36" customHeight="1">
      <c r="A364" s="78">
        <v>359</v>
      </c>
      <c r="B364" s="182" t="s">
        <v>157</v>
      </c>
      <c r="C364" s="199" t="s">
        <v>1894</v>
      </c>
      <c r="D364" s="78">
        <v>10</v>
      </c>
      <c r="E364" s="190" t="s">
        <v>1797</v>
      </c>
      <c r="F364" s="80">
        <v>275</v>
      </c>
      <c r="G364" s="122">
        <v>175</v>
      </c>
      <c r="H364" s="78">
        <v>200</v>
      </c>
      <c r="I364" s="333">
        <f t="shared" si="10"/>
        <v>3027.5</v>
      </c>
      <c r="J364" s="182" t="s">
        <v>1320</v>
      </c>
      <c r="K364" s="366"/>
    </row>
    <row r="365" spans="1:11" ht="36.75" customHeight="1">
      <c r="A365" s="78">
        <v>360</v>
      </c>
      <c r="B365" s="182" t="s">
        <v>157</v>
      </c>
      <c r="C365" s="199" t="s">
        <v>1895</v>
      </c>
      <c r="D365" s="78">
        <v>10</v>
      </c>
      <c r="E365" s="190" t="s">
        <v>1808</v>
      </c>
      <c r="F365" s="78">
        <v>240</v>
      </c>
      <c r="G365" s="122">
        <v>157</v>
      </c>
      <c r="H365" s="78">
        <v>150</v>
      </c>
      <c r="I365" s="333">
        <f t="shared" si="10"/>
        <v>2716.1</v>
      </c>
      <c r="J365" s="182" t="s">
        <v>1320</v>
      </c>
      <c r="K365" s="366"/>
    </row>
    <row r="366" spans="1:11" ht="35.25" customHeight="1">
      <c r="A366" s="78">
        <v>361</v>
      </c>
      <c r="B366" s="182" t="s">
        <v>157</v>
      </c>
      <c r="C366" s="199" t="s">
        <v>1896</v>
      </c>
      <c r="D366" s="78">
        <v>10</v>
      </c>
      <c r="E366" s="190" t="s">
        <v>1885</v>
      </c>
      <c r="F366" s="80">
        <v>310</v>
      </c>
      <c r="G366" s="122">
        <v>186</v>
      </c>
      <c r="H366" s="78">
        <v>200</v>
      </c>
      <c r="I366" s="333">
        <f t="shared" si="10"/>
        <v>3217.8</v>
      </c>
      <c r="J366" s="182" t="s">
        <v>1320</v>
      </c>
      <c r="K366" s="366"/>
    </row>
    <row r="367" spans="1:11" ht="37.5" customHeight="1">
      <c r="A367" s="78">
        <v>362</v>
      </c>
      <c r="B367" s="182" t="s">
        <v>157</v>
      </c>
      <c r="C367" s="199" t="s">
        <v>1897</v>
      </c>
      <c r="D367" s="78">
        <v>10</v>
      </c>
      <c r="E367" s="190" t="s">
        <v>1787</v>
      </c>
      <c r="F367" s="80">
        <v>240</v>
      </c>
      <c r="G367" s="122">
        <v>122</v>
      </c>
      <c r="H367" s="78">
        <v>150</v>
      </c>
      <c r="I367" s="333">
        <f t="shared" si="10"/>
        <v>2110.6</v>
      </c>
      <c r="J367" s="182" t="s">
        <v>1320</v>
      </c>
      <c r="K367" s="366"/>
    </row>
    <row r="368" spans="1:11" ht="31.5">
      <c r="A368" s="78">
        <v>363</v>
      </c>
      <c r="B368" s="182" t="s">
        <v>157</v>
      </c>
      <c r="C368" s="199" t="s">
        <v>1898</v>
      </c>
      <c r="D368" s="78">
        <v>10</v>
      </c>
      <c r="E368" s="190" t="s">
        <v>1899</v>
      </c>
      <c r="F368" s="78">
        <v>140</v>
      </c>
      <c r="G368" s="122">
        <v>175</v>
      </c>
      <c r="H368" s="78">
        <v>200</v>
      </c>
      <c r="I368" s="333">
        <f>1.73*D368*F368</f>
        <v>2422</v>
      </c>
      <c r="J368" s="182" t="s">
        <v>1320</v>
      </c>
      <c r="K368" s="366"/>
    </row>
    <row r="369" spans="1:11" ht="31.5">
      <c r="A369" s="78">
        <v>364</v>
      </c>
      <c r="B369" s="182" t="s">
        <v>157</v>
      </c>
      <c r="C369" s="199" t="s">
        <v>1900</v>
      </c>
      <c r="D369" s="78">
        <v>10</v>
      </c>
      <c r="E369" s="190" t="s">
        <v>1901</v>
      </c>
      <c r="F369" s="78">
        <v>240</v>
      </c>
      <c r="G369" s="122">
        <v>116</v>
      </c>
      <c r="H369" s="78">
        <v>100</v>
      </c>
      <c r="I369" s="333">
        <f>1.73*D369*H369</f>
        <v>1730</v>
      </c>
      <c r="J369" s="182" t="s">
        <v>1320</v>
      </c>
      <c r="K369" s="366"/>
    </row>
    <row r="370" spans="1:11" ht="31.5">
      <c r="A370" s="78">
        <v>365</v>
      </c>
      <c r="B370" s="182" t="s">
        <v>157</v>
      </c>
      <c r="C370" s="199" t="s">
        <v>1902</v>
      </c>
      <c r="D370" s="78">
        <v>10</v>
      </c>
      <c r="E370" s="190" t="s">
        <v>1903</v>
      </c>
      <c r="F370" s="78">
        <v>355</v>
      </c>
      <c r="G370" s="122">
        <v>116</v>
      </c>
      <c r="H370" s="78">
        <v>100</v>
      </c>
      <c r="I370" s="333">
        <f>1.73*D370*H370</f>
        <v>1730</v>
      </c>
      <c r="J370" s="182" t="s">
        <v>1320</v>
      </c>
      <c r="K370" s="366"/>
    </row>
    <row r="371" spans="1:11" ht="31.5">
      <c r="A371" s="78">
        <v>366</v>
      </c>
      <c r="B371" s="182" t="s">
        <v>157</v>
      </c>
      <c r="C371" s="199" t="s">
        <v>1904</v>
      </c>
      <c r="D371" s="78">
        <v>10</v>
      </c>
      <c r="E371" s="190" t="s">
        <v>1495</v>
      </c>
      <c r="F371" s="78">
        <v>310</v>
      </c>
      <c r="G371" s="122">
        <v>116</v>
      </c>
      <c r="H371" s="78">
        <v>100</v>
      </c>
      <c r="I371" s="333">
        <f>1.73*D371*H371</f>
        <v>1730</v>
      </c>
      <c r="J371" s="182" t="s">
        <v>1320</v>
      </c>
      <c r="K371" s="366"/>
    </row>
    <row r="372" spans="1:11" ht="31.5">
      <c r="A372" s="78">
        <v>367</v>
      </c>
      <c r="B372" s="182" t="s">
        <v>157</v>
      </c>
      <c r="C372" s="199" t="s">
        <v>1905</v>
      </c>
      <c r="D372" s="78">
        <v>10</v>
      </c>
      <c r="E372" s="190" t="s">
        <v>1903</v>
      </c>
      <c r="F372" s="78">
        <v>355</v>
      </c>
      <c r="G372" s="122">
        <v>116</v>
      </c>
      <c r="H372" s="78">
        <v>100</v>
      </c>
      <c r="I372" s="333">
        <f>1.73*D372*H372</f>
        <v>1730</v>
      </c>
      <c r="J372" s="182" t="s">
        <v>1320</v>
      </c>
      <c r="K372" s="366"/>
    </row>
    <row r="373" spans="1:11" ht="31.5">
      <c r="A373" s="78">
        <v>368</v>
      </c>
      <c r="B373" s="182" t="s">
        <v>157</v>
      </c>
      <c r="C373" s="199" t="s">
        <v>1906</v>
      </c>
      <c r="D373" s="78">
        <v>10</v>
      </c>
      <c r="E373" s="190" t="s">
        <v>1907</v>
      </c>
      <c r="F373" s="78">
        <v>140</v>
      </c>
      <c r="G373" s="122">
        <v>131</v>
      </c>
      <c r="H373" s="78">
        <v>150</v>
      </c>
      <c r="I373" s="333">
        <f t="shared" ref="I373:I384" si="11">1.73*D373*G373</f>
        <v>2266.3000000000002</v>
      </c>
      <c r="J373" s="182" t="s">
        <v>1320</v>
      </c>
      <c r="K373" s="366"/>
    </row>
    <row r="374" spans="1:11" ht="31.5">
      <c r="A374" s="78">
        <v>369</v>
      </c>
      <c r="B374" s="182" t="s">
        <v>157</v>
      </c>
      <c r="C374" s="199" t="s">
        <v>1908</v>
      </c>
      <c r="D374" s="78">
        <v>10</v>
      </c>
      <c r="E374" s="190" t="s">
        <v>1784</v>
      </c>
      <c r="F374" s="78">
        <v>355</v>
      </c>
      <c r="G374" s="122">
        <v>210</v>
      </c>
      <c r="H374" s="78">
        <v>300</v>
      </c>
      <c r="I374" s="333">
        <f t="shared" si="11"/>
        <v>3633</v>
      </c>
      <c r="J374" s="182" t="s">
        <v>1320</v>
      </c>
      <c r="K374" s="366"/>
    </row>
    <row r="375" spans="1:11" ht="31.5">
      <c r="A375" s="78">
        <v>370</v>
      </c>
      <c r="B375" s="182" t="s">
        <v>157</v>
      </c>
      <c r="C375" s="199" t="s">
        <v>1909</v>
      </c>
      <c r="D375" s="78">
        <v>10</v>
      </c>
      <c r="E375" s="190" t="s">
        <v>1817</v>
      </c>
      <c r="F375" s="78">
        <v>240</v>
      </c>
      <c r="G375" s="122">
        <v>210</v>
      </c>
      <c r="H375" s="78">
        <v>300</v>
      </c>
      <c r="I375" s="333">
        <f t="shared" si="11"/>
        <v>3633</v>
      </c>
      <c r="J375" s="182" t="s">
        <v>1320</v>
      </c>
      <c r="K375" s="366"/>
    </row>
    <row r="376" spans="1:11" ht="31.5">
      <c r="A376" s="78">
        <v>371</v>
      </c>
      <c r="B376" s="182" t="s">
        <v>157</v>
      </c>
      <c r="C376" s="199" t="s">
        <v>1910</v>
      </c>
      <c r="D376" s="78">
        <v>10</v>
      </c>
      <c r="E376" s="190" t="s">
        <v>1817</v>
      </c>
      <c r="F376" s="78">
        <v>240</v>
      </c>
      <c r="G376" s="122">
        <v>81</v>
      </c>
      <c r="H376" s="78">
        <v>100</v>
      </c>
      <c r="I376" s="333">
        <f t="shared" si="11"/>
        <v>1401.3</v>
      </c>
      <c r="J376" s="182" t="s">
        <v>1320</v>
      </c>
      <c r="K376" s="366"/>
    </row>
    <row r="377" spans="1:11" ht="31.5">
      <c r="A377" s="78">
        <v>372</v>
      </c>
      <c r="B377" s="182" t="s">
        <v>157</v>
      </c>
      <c r="C377" s="199" t="s">
        <v>1911</v>
      </c>
      <c r="D377" s="78">
        <v>10</v>
      </c>
      <c r="E377" s="190" t="s">
        <v>1817</v>
      </c>
      <c r="F377" s="78">
        <v>240</v>
      </c>
      <c r="G377" s="122">
        <v>81</v>
      </c>
      <c r="H377" s="78">
        <v>100</v>
      </c>
      <c r="I377" s="333">
        <f t="shared" si="11"/>
        <v>1401.3</v>
      </c>
      <c r="J377" s="182" t="s">
        <v>1320</v>
      </c>
      <c r="K377" s="366"/>
    </row>
    <row r="378" spans="1:11" ht="31.5">
      <c r="A378" s="78">
        <v>373</v>
      </c>
      <c r="B378" s="182" t="s">
        <v>157</v>
      </c>
      <c r="C378" s="199" t="s">
        <v>1912</v>
      </c>
      <c r="D378" s="78">
        <v>10</v>
      </c>
      <c r="E378" s="190" t="s">
        <v>1817</v>
      </c>
      <c r="F378" s="78">
        <v>240</v>
      </c>
      <c r="G378" s="122">
        <v>210</v>
      </c>
      <c r="H378" s="78">
        <v>300</v>
      </c>
      <c r="I378" s="333">
        <f t="shared" si="11"/>
        <v>3633</v>
      </c>
      <c r="J378" s="182" t="s">
        <v>1320</v>
      </c>
      <c r="K378" s="366"/>
    </row>
    <row r="379" spans="1:11" ht="31.5">
      <c r="A379" s="78">
        <v>374</v>
      </c>
      <c r="B379" s="182" t="s">
        <v>157</v>
      </c>
      <c r="C379" s="199" t="s">
        <v>1913</v>
      </c>
      <c r="D379" s="78">
        <v>10</v>
      </c>
      <c r="E379" s="190" t="s">
        <v>1797</v>
      </c>
      <c r="F379" s="80">
        <v>275</v>
      </c>
      <c r="G379" s="122">
        <v>210</v>
      </c>
      <c r="H379" s="78">
        <v>300</v>
      </c>
      <c r="I379" s="333">
        <f t="shared" si="11"/>
        <v>3633</v>
      </c>
      <c r="J379" s="182" t="s">
        <v>1320</v>
      </c>
      <c r="K379" s="366"/>
    </row>
    <row r="380" spans="1:11" ht="47.25" customHeight="1">
      <c r="A380" s="78">
        <v>375</v>
      </c>
      <c r="B380" s="182" t="s">
        <v>157</v>
      </c>
      <c r="C380" s="59" t="s">
        <v>1914</v>
      </c>
      <c r="D380" s="78">
        <v>10</v>
      </c>
      <c r="E380" s="190" t="s">
        <v>1915</v>
      </c>
      <c r="F380" s="78" t="s">
        <v>1916</v>
      </c>
      <c r="G380" s="122">
        <v>201</v>
      </c>
      <c r="H380" s="78">
        <v>300</v>
      </c>
      <c r="I380" s="333">
        <f t="shared" si="11"/>
        <v>3477.3</v>
      </c>
      <c r="J380" s="59" t="s">
        <v>1917</v>
      </c>
      <c r="K380" s="366"/>
    </row>
    <row r="381" spans="1:11" ht="31.5">
      <c r="A381" s="78">
        <v>376</v>
      </c>
      <c r="B381" s="182" t="s">
        <v>157</v>
      </c>
      <c r="C381" s="59" t="s">
        <v>1918</v>
      </c>
      <c r="D381" s="78">
        <v>10</v>
      </c>
      <c r="E381" s="190" t="s">
        <v>1492</v>
      </c>
      <c r="F381" s="78">
        <v>275</v>
      </c>
      <c r="G381" s="122">
        <v>242</v>
      </c>
      <c r="H381" s="78">
        <v>300</v>
      </c>
      <c r="I381" s="333">
        <f t="shared" si="11"/>
        <v>4186.6000000000004</v>
      </c>
      <c r="J381" s="78" t="s">
        <v>1320</v>
      </c>
      <c r="K381" s="366"/>
    </row>
    <row r="382" spans="1:11" ht="31.5">
      <c r="A382" s="78">
        <v>377</v>
      </c>
      <c r="B382" s="182" t="s">
        <v>157</v>
      </c>
      <c r="C382" s="59" t="s">
        <v>1919</v>
      </c>
      <c r="D382" s="78">
        <v>10</v>
      </c>
      <c r="E382" s="190" t="s">
        <v>1787</v>
      </c>
      <c r="F382" s="80">
        <v>240</v>
      </c>
      <c r="G382" s="122">
        <v>135</v>
      </c>
      <c r="H382" s="78">
        <v>200</v>
      </c>
      <c r="I382" s="333">
        <f t="shared" si="11"/>
        <v>2335.5</v>
      </c>
      <c r="J382" s="78" t="s">
        <v>1320</v>
      </c>
      <c r="K382" s="366"/>
    </row>
    <row r="383" spans="1:11" ht="31.5">
      <c r="A383" s="78">
        <v>378</v>
      </c>
      <c r="B383" s="182" t="s">
        <v>157</v>
      </c>
      <c r="C383" s="59" t="s">
        <v>1920</v>
      </c>
      <c r="D383" s="78">
        <v>10</v>
      </c>
      <c r="E383" s="190" t="s">
        <v>1831</v>
      </c>
      <c r="F383" s="78">
        <v>275</v>
      </c>
      <c r="G383" s="122">
        <v>242</v>
      </c>
      <c r="H383" s="78">
        <v>400</v>
      </c>
      <c r="I383" s="333">
        <f t="shared" si="11"/>
        <v>4186.6000000000004</v>
      </c>
      <c r="J383" s="78" t="s">
        <v>1320</v>
      </c>
      <c r="K383" s="366"/>
    </row>
    <row r="384" spans="1:11" ht="31.5">
      <c r="A384" s="78">
        <v>379</v>
      </c>
      <c r="B384" s="182" t="s">
        <v>157</v>
      </c>
      <c r="C384" s="59" t="s">
        <v>1921</v>
      </c>
      <c r="D384" s="78">
        <v>10</v>
      </c>
      <c r="E384" s="190" t="s">
        <v>1797</v>
      </c>
      <c r="F384" s="80">
        <v>275</v>
      </c>
      <c r="G384" s="122">
        <v>242</v>
      </c>
      <c r="H384" s="78">
        <v>300</v>
      </c>
      <c r="I384" s="333">
        <f t="shared" si="11"/>
        <v>4186.6000000000004</v>
      </c>
      <c r="J384" s="78" t="s">
        <v>1320</v>
      </c>
      <c r="K384" s="366"/>
    </row>
    <row r="385" spans="1:11" ht="31.5">
      <c r="A385" s="78">
        <v>380</v>
      </c>
      <c r="B385" s="182" t="s">
        <v>157</v>
      </c>
      <c r="C385" s="59" t="s">
        <v>1922</v>
      </c>
      <c r="D385" s="78">
        <v>10</v>
      </c>
      <c r="E385" s="190" t="s">
        <v>1432</v>
      </c>
      <c r="F385" s="78">
        <v>355</v>
      </c>
      <c r="G385" s="122">
        <v>215</v>
      </c>
      <c r="H385" s="78">
        <v>200</v>
      </c>
      <c r="I385" s="333">
        <f>1.73*D385*H385</f>
        <v>3460</v>
      </c>
      <c r="J385" s="78" t="s">
        <v>1320</v>
      </c>
      <c r="K385" s="366"/>
    </row>
    <row r="386" spans="1:11" ht="31.5">
      <c r="A386" s="78">
        <v>381</v>
      </c>
      <c r="B386" s="182" t="s">
        <v>157</v>
      </c>
      <c r="C386" s="59" t="s">
        <v>1923</v>
      </c>
      <c r="D386" s="78">
        <v>10</v>
      </c>
      <c r="E386" s="190" t="s">
        <v>1787</v>
      </c>
      <c r="F386" s="80">
        <v>240</v>
      </c>
      <c r="G386" s="122">
        <v>140</v>
      </c>
      <c r="H386" s="78">
        <v>200</v>
      </c>
      <c r="I386" s="333">
        <f>1.73*D386*H386</f>
        <v>3460</v>
      </c>
      <c r="J386" s="78" t="s">
        <v>1320</v>
      </c>
      <c r="K386" s="366"/>
    </row>
    <row r="387" spans="1:11" ht="31.5">
      <c r="A387" s="78">
        <v>382</v>
      </c>
      <c r="B387" s="182" t="s">
        <v>157</v>
      </c>
      <c r="C387" s="59" t="s">
        <v>1924</v>
      </c>
      <c r="D387" s="78">
        <v>10</v>
      </c>
      <c r="E387" s="190" t="s">
        <v>1831</v>
      </c>
      <c r="F387" s="78">
        <v>275</v>
      </c>
      <c r="G387" s="122">
        <v>198</v>
      </c>
      <c r="H387" s="78">
        <v>200</v>
      </c>
      <c r="I387" s="333">
        <f>1.73*D387*G387</f>
        <v>3425.4</v>
      </c>
      <c r="J387" s="78" t="s">
        <v>1320</v>
      </c>
      <c r="K387" s="366"/>
    </row>
    <row r="388" spans="1:11" ht="31.5">
      <c r="A388" s="78">
        <v>383</v>
      </c>
      <c r="B388" s="182" t="s">
        <v>157</v>
      </c>
      <c r="C388" s="59" t="s">
        <v>1925</v>
      </c>
      <c r="D388" s="78">
        <v>10</v>
      </c>
      <c r="E388" s="190" t="s">
        <v>1876</v>
      </c>
      <c r="F388" s="78">
        <v>140</v>
      </c>
      <c r="G388" s="122">
        <v>255</v>
      </c>
      <c r="H388" s="78">
        <v>300</v>
      </c>
      <c r="I388" s="333">
        <f>1.73*D388*F388</f>
        <v>2422</v>
      </c>
      <c r="J388" s="78" t="s">
        <v>1320</v>
      </c>
      <c r="K388" s="366"/>
    </row>
    <row r="389" spans="1:11" ht="31.5">
      <c r="A389" s="78">
        <v>384</v>
      </c>
      <c r="B389" s="182" t="s">
        <v>157</v>
      </c>
      <c r="C389" s="59" t="s">
        <v>1926</v>
      </c>
      <c r="D389" s="78">
        <v>10</v>
      </c>
      <c r="E389" s="190" t="s">
        <v>1831</v>
      </c>
      <c r="F389" s="78">
        <v>275</v>
      </c>
      <c r="G389" s="122">
        <v>226</v>
      </c>
      <c r="H389" s="78">
        <v>200</v>
      </c>
      <c r="I389" s="333">
        <f>1.73*D389*H389</f>
        <v>3460</v>
      </c>
      <c r="J389" s="78" t="s">
        <v>1320</v>
      </c>
      <c r="K389" s="366"/>
    </row>
    <row r="390" spans="1:11" ht="31.5">
      <c r="A390" s="78">
        <v>385</v>
      </c>
      <c r="B390" s="182" t="s">
        <v>157</v>
      </c>
      <c r="C390" s="59" t="s">
        <v>1927</v>
      </c>
      <c r="D390" s="78">
        <v>10</v>
      </c>
      <c r="E390" s="190" t="s">
        <v>1831</v>
      </c>
      <c r="F390" s="78">
        <v>275</v>
      </c>
      <c r="G390" s="122">
        <v>170</v>
      </c>
      <c r="H390" s="78">
        <v>200</v>
      </c>
      <c r="I390" s="333">
        <f>1.73*D390*G390</f>
        <v>2941</v>
      </c>
      <c r="J390" s="78" t="s">
        <v>1320</v>
      </c>
      <c r="K390" s="366"/>
    </row>
    <row r="391" spans="1:11" ht="31.5">
      <c r="A391" s="78">
        <v>386</v>
      </c>
      <c r="B391" s="182" t="s">
        <v>157</v>
      </c>
      <c r="C391" s="59" t="s">
        <v>1928</v>
      </c>
      <c r="D391" s="78">
        <v>10</v>
      </c>
      <c r="E391" s="190" t="s">
        <v>1411</v>
      </c>
      <c r="F391" s="78">
        <v>205</v>
      </c>
      <c r="G391" s="122">
        <v>198</v>
      </c>
      <c r="H391" s="78">
        <v>200</v>
      </c>
      <c r="I391" s="333">
        <f>1.73*D391*G391</f>
        <v>3425.4</v>
      </c>
      <c r="J391" s="78" t="s">
        <v>1320</v>
      </c>
      <c r="K391" s="366"/>
    </row>
    <row r="392" spans="1:11" ht="31.5">
      <c r="A392" s="78">
        <v>387</v>
      </c>
      <c r="B392" s="182" t="s">
        <v>157</v>
      </c>
      <c r="C392" s="59" t="s">
        <v>1929</v>
      </c>
      <c r="D392" s="78">
        <v>10</v>
      </c>
      <c r="E392" s="190" t="s">
        <v>1797</v>
      </c>
      <c r="F392" s="80">
        <v>275</v>
      </c>
      <c r="G392" s="122">
        <v>140</v>
      </c>
      <c r="H392" s="78">
        <v>200</v>
      </c>
      <c r="I392" s="333">
        <f>1.73*D392*G392</f>
        <v>2422</v>
      </c>
      <c r="J392" s="78" t="s">
        <v>1320</v>
      </c>
      <c r="K392" s="366"/>
    </row>
    <row r="393" spans="1:11" ht="31.5">
      <c r="A393" s="78">
        <v>388</v>
      </c>
      <c r="B393" s="182" t="s">
        <v>157</v>
      </c>
      <c r="C393" s="59" t="s">
        <v>1930</v>
      </c>
      <c r="D393" s="78">
        <v>10</v>
      </c>
      <c r="E393" s="190" t="s">
        <v>1784</v>
      </c>
      <c r="F393" s="78">
        <v>355</v>
      </c>
      <c r="G393" s="122">
        <v>531</v>
      </c>
      <c r="H393" s="78">
        <v>300</v>
      </c>
      <c r="I393" s="333">
        <f>1.73*D393*H393</f>
        <v>5190</v>
      </c>
      <c r="J393" s="78" t="s">
        <v>1320</v>
      </c>
      <c r="K393" s="366"/>
    </row>
    <row r="394" spans="1:11" ht="31.5">
      <c r="A394" s="78">
        <v>389</v>
      </c>
      <c r="B394" s="182" t="s">
        <v>157</v>
      </c>
      <c r="C394" s="59" t="s">
        <v>1931</v>
      </c>
      <c r="D394" s="78">
        <v>10</v>
      </c>
      <c r="E394" s="190" t="s">
        <v>1932</v>
      </c>
      <c r="F394" s="78">
        <v>165</v>
      </c>
      <c r="G394" s="122">
        <v>134</v>
      </c>
      <c r="H394" s="78">
        <v>200</v>
      </c>
      <c r="I394" s="333">
        <f>1.73*D394*G394</f>
        <v>2318.2000000000003</v>
      </c>
      <c r="J394" s="78" t="s">
        <v>1320</v>
      </c>
      <c r="K394" s="366"/>
    </row>
    <row r="395" spans="1:11" ht="63" customHeight="1">
      <c r="A395" s="78">
        <v>390</v>
      </c>
      <c r="B395" s="182" t="s">
        <v>157</v>
      </c>
      <c r="C395" s="59" t="s">
        <v>1933</v>
      </c>
      <c r="D395" s="78">
        <v>6</v>
      </c>
      <c r="E395" s="59" t="s">
        <v>1934</v>
      </c>
      <c r="F395" s="78" t="s">
        <v>1935</v>
      </c>
      <c r="G395" s="122">
        <v>198</v>
      </c>
      <c r="H395" s="78">
        <v>200</v>
      </c>
      <c r="I395" s="333">
        <f>1.73*D395*175</f>
        <v>1816.4999999999998</v>
      </c>
      <c r="J395" s="59" t="s">
        <v>1936</v>
      </c>
      <c r="K395" s="366"/>
    </row>
    <row r="396" spans="1:11" ht="63" customHeight="1">
      <c r="A396" s="78">
        <v>391</v>
      </c>
      <c r="B396" s="182" t="s">
        <v>157</v>
      </c>
      <c r="C396" s="59" t="s">
        <v>1937</v>
      </c>
      <c r="D396" s="78">
        <v>6</v>
      </c>
      <c r="E396" s="59" t="s">
        <v>1803</v>
      </c>
      <c r="F396" s="78" t="s">
        <v>1804</v>
      </c>
      <c r="G396" s="122">
        <v>212</v>
      </c>
      <c r="H396" s="78">
        <v>300</v>
      </c>
      <c r="I396" s="333">
        <f>1.73*D396*175</f>
        <v>1816.4999999999998</v>
      </c>
      <c r="J396" s="59" t="s">
        <v>1938</v>
      </c>
      <c r="K396" s="366"/>
    </row>
    <row r="397" spans="1:11" ht="47.25" customHeight="1">
      <c r="A397" s="78">
        <v>392</v>
      </c>
      <c r="B397" s="182" t="s">
        <v>157</v>
      </c>
      <c r="C397" s="59" t="s">
        <v>1939</v>
      </c>
      <c r="D397" s="78">
        <v>10</v>
      </c>
      <c r="E397" s="59" t="s">
        <v>1940</v>
      </c>
      <c r="F397" s="78" t="s">
        <v>1941</v>
      </c>
      <c r="G397" s="122">
        <v>226</v>
      </c>
      <c r="H397" s="78">
        <v>200</v>
      </c>
      <c r="I397" s="333">
        <f>1.73*D397*H397</f>
        <v>3460</v>
      </c>
      <c r="J397" s="59" t="s">
        <v>1942</v>
      </c>
      <c r="K397" s="366"/>
    </row>
    <row r="398" spans="1:11" ht="15.75">
      <c r="A398" s="78">
        <v>393</v>
      </c>
      <c r="B398" s="182" t="s">
        <v>157</v>
      </c>
      <c r="C398" s="59" t="s">
        <v>1943</v>
      </c>
      <c r="D398" s="78">
        <v>10</v>
      </c>
      <c r="E398" s="59" t="s">
        <v>1940</v>
      </c>
      <c r="F398" s="78" t="s">
        <v>1941</v>
      </c>
      <c r="G398" s="122">
        <v>226</v>
      </c>
      <c r="H398" s="78">
        <v>200</v>
      </c>
      <c r="I398" s="333">
        <f>1.73*D398*H398</f>
        <v>3460</v>
      </c>
      <c r="J398" s="317" t="s">
        <v>1320</v>
      </c>
      <c r="K398" s="366"/>
    </row>
    <row r="399" spans="1:11" ht="31.5">
      <c r="A399" s="78">
        <v>394</v>
      </c>
      <c r="B399" s="182" t="s">
        <v>157</v>
      </c>
      <c r="C399" s="59" t="s">
        <v>1944</v>
      </c>
      <c r="D399" s="78">
        <v>10</v>
      </c>
      <c r="E399" s="190" t="s">
        <v>1784</v>
      </c>
      <c r="F399" s="78">
        <v>355</v>
      </c>
      <c r="G399" s="122">
        <v>285</v>
      </c>
      <c r="H399" s="78">
        <v>600</v>
      </c>
      <c r="I399" s="333">
        <f>1.73*D399*G399</f>
        <v>4930.5</v>
      </c>
      <c r="J399" s="78" t="s">
        <v>1320</v>
      </c>
      <c r="K399" s="366"/>
    </row>
    <row r="400" spans="1:11" ht="31.5">
      <c r="A400" s="78">
        <v>395</v>
      </c>
      <c r="B400" s="182" t="s">
        <v>157</v>
      </c>
      <c r="C400" s="59" t="s">
        <v>1945</v>
      </c>
      <c r="D400" s="78">
        <v>10</v>
      </c>
      <c r="E400" s="190" t="s">
        <v>1784</v>
      </c>
      <c r="F400" s="78">
        <v>355</v>
      </c>
      <c r="G400" s="122">
        <v>285</v>
      </c>
      <c r="H400" s="78">
        <v>600</v>
      </c>
      <c r="I400" s="333">
        <f>1.73*D400*G400</f>
        <v>4930.5</v>
      </c>
      <c r="J400" s="78" t="s">
        <v>1320</v>
      </c>
      <c r="K400" s="366"/>
    </row>
    <row r="401" spans="1:11" ht="31.5">
      <c r="A401" s="78">
        <v>396</v>
      </c>
      <c r="B401" s="182" t="s">
        <v>157</v>
      </c>
      <c r="C401" s="59" t="s">
        <v>1946</v>
      </c>
      <c r="D401" s="78">
        <v>10</v>
      </c>
      <c r="E401" s="190" t="s">
        <v>1885</v>
      </c>
      <c r="F401" s="80">
        <v>310</v>
      </c>
      <c r="G401" s="122">
        <v>350</v>
      </c>
      <c r="H401" s="78">
        <v>400</v>
      </c>
      <c r="I401" s="333">
        <f>1.73*D401*F401</f>
        <v>5363</v>
      </c>
      <c r="J401" s="78" t="s">
        <v>1320</v>
      </c>
      <c r="K401" s="366"/>
    </row>
    <row r="402" spans="1:11" ht="31.5">
      <c r="A402" s="78">
        <v>397</v>
      </c>
      <c r="B402" s="182" t="s">
        <v>157</v>
      </c>
      <c r="C402" s="59" t="s">
        <v>1947</v>
      </c>
      <c r="D402" s="78">
        <v>10</v>
      </c>
      <c r="E402" s="190" t="s">
        <v>1784</v>
      </c>
      <c r="F402" s="78">
        <v>355</v>
      </c>
      <c r="G402" s="122">
        <v>323</v>
      </c>
      <c r="H402" s="78">
        <v>400</v>
      </c>
      <c r="I402" s="333">
        <f>1.73*D402*G402</f>
        <v>5587.9000000000005</v>
      </c>
      <c r="J402" s="78" t="s">
        <v>1320</v>
      </c>
      <c r="K402" s="366"/>
    </row>
    <row r="403" spans="1:11" ht="31.5">
      <c r="A403" s="78">
        <v>398</v>
      </c>
      <c r="B403" s="182" t="s">
        <v>157</v>
      </c>
      <c r="C403" s="59" t="s">
        <v>1948</v>
      </c>
      <c r="D403" s="78">
        <v>10</v>
      </c>
      <c r="E403" s="190" t="s">
        <v>1784</v>
      </c>
      <c r="F403" s="78">
        <v>355</v>
      </c>
      <c r="G403" s="122">
        <v>182</v>
      </c>
      <c r="H403" s="78">
        <v>200</v>
      </c>
      <c r="I403" s="333">
        <f>1.73*D403*G403</f>
        <v>3148.6</v>
      </c>
      <c r="J403" s="78" t="s">
        <v>1320</v>
      </c>
      <c r="K403" s="366"/>
    </row>
    <row r="404" spans="1:11" ht="31.5">
      <c r="A404" s="78">
        <v>399</v>
      </c>
      <c r="B404" s="182" t="s">
        <v>157</v>
      </c>
      <c r="C404" s="59" t="s">
        <v>1949</v>
      </c>
      <c r="D404" s="78">
        <v>10</v>
      </c>
      <c r="E404" s="190" t="s">
        <v>1885</v>
      </c>
      <c r="F404" s="80">
        <v>310</v>
      </c>
      <c r="G404" s="122">
        <v>226</v>
      </c>
      <c r="H404" s="78">
        <v>200</v>
      </c>
      <c r="I404" s="333">
        <f>1.73*D404*H404</f>
        <v>3460</v>
      </c>
      <c r="J404" s="78" t="s">
        <v>1320</v>
      </c>
      <c r="K404" s="366"/>
    </row>
    <row r="405" spans="1:11" ht="31.5">
      <c r="A405" s="78">
        <v>400</v>
      </c>
      <c r="B405" s="182" t="s">
        <v>157</v>
      </c>
      <c r="C405" s="59" t="s">
        <v>1950</v>
      </c>
      <c r="D405" s="78">
        <v>10</v>
      </c>
      <c r="E405" s="190" t="s">
        <v>1784</v>
      </c>
      <c r="F405" s="78">
        <v>355</v>
      </c>
      <c r="G405" s="122">
        <v>283</v>
      </c>
      <c r="H405" s="78">
        <v>300</v>
      </c>
      <c r="I405" s="333">
        <f>1.73*D405*G405</f>
        <v>4895.9000000000005</v>
      </c>
      <c r="J405" s="78" t="s">
        <v>1320</v>
      </c>
      <c r="K405" s="366"/>
    </row>
    <row r="406" spans="1:11" ht="31.5">
      <c r="A406" s="78">
        <v>401</v>
      </c>
      <c r="B406" s="182" t="s">
        <v>157</v>
      </c>
      <c r="C406" s="59" t="s">
        <v>1951</v>
      </c>
      <c r="D406" s="78">
        <v>10</v>
      </c>
      <c r="E406" s="190" t="s">
        <v>1952</v>
      </c>
      <c r="F406" s="78">
        <v>310</v>
      </c>
      <c r="G406" s="122">
        <v>98</v>
      </c>
      <c r="H406" s="78">
        <v>150</v>
      </c>
      <c r="I406" s="333">
        <f>1.73*D406*G406</f>
        <v>1695.4</v>
      </c>
      <c r="J406" s="78" t="s">
        <v>1320</v>
      </c>
      <c r="K406" s="366"/>
    </row>
    <row r="407" spans="1:11" ht="31.5">
      <c r="A407" s="78">
        <v>402</v>
      </c>
      <c r="B407" s="182" t="s">
        <v>157</v>
      </c>
      <c r="C407" s="59" t="s">
        <v>1953</v>
      </c>
      <c r="D407" s="78">
        <v>10</v>
      </c>
      <c r="E407" s="190" t="s">
        <v>1434</v>
      </c>
      <c r="F407" s="78">
        <v>240</v>
      </c>
      <c r="G407" s="122">
        <v>161</v>
      </c>
      <c r="H407" s="78">
        <v>200</v>
      </c>
      <c r="I407" s="333">
        <f>1.73*D407*G407</f>
        <v>2785.3</v>
      </c>
      <c r="J407" s="78" t="s">
        <v>1320</v>
      </c>
      <c r="K407" s="366"/>
    </row>
    <row r="408" spans="1:11" ht="31.5">
      <c r="A408" s="78">
        <v>403</v>
      </c>
      <c r="B408" s="182" t="s">
        <v>157</v>
      </c>
      <c r="C408" s="59" t="s">
        <v>1954</v>
      </c>
      <c r="D408" s="78">
        <v>10</v>
      </c>
      <c r="E408" s="190" t="s">
        <v>1797</v>
      </c>
      <c r="F408" s="80">
        <v>275</v>
      </c>
      <c r="G408" s="122">
        <v>250</v>
      </c>
      <c r="H408" s="78">
        <v>400</v>
      </c>
      <c r="I408" s="333">
        <f>1.73*D408*G408</f>
        <v>4325</v>
      </c>
      <c r="J408" s="78" t="s">
        <v>1320</v>
      </c>
      <c r="K408" s="366"/>
    </row>
    <row r="409" spans="1:11" ht="31.5">
      <c r="A409" s="78">
        <v>404</v>
      </c>
      <c r="B409" s="182" t="s">
        <v>157</v>
      </c>
      <c r="C409" s="59" t="s">
        <v>1955</v>
      </c>
      <c r="D409" s="78">
        <v>10</v>
      </c>
      <c r="E409" s="190" t="s">
        <v>1885</v>
      </c>
      <c r="F409" s="80">
        <v>310</v>
      </c>
      <c r="G409" s="122">
        <v>121</v>
      </c>
      <c r="H409" s="78">
        <v>150</v>
      </c>
      <c r="I409" s="333">
        <f>1.73*D409*G409</f>
        <v>2093.3000000000002</v>
      </c>
      <c r="J409" s="78" t="s">
        <v>1320</v>
      </c>
      <c r="K409" s="366"/>
    </row>
    <row r="410" spans="1:11" ht="31.5">
      <c r="A410" s="78">
        <v>405</v>
      </c>
      <c r="B410" s="182" t="s">
        <v>157</v>
      </c>
      <c r="C410" s="59" t="s">
        <v>1956</v>
      </c>
      <c r="D410" s="78">
        <v>10</v>
      </c>
      <c r="E410" s="190" t="s">
        <v>1810</v>
      </c>
      <c r="F410" s="78">
        <v>355</v>
      </c>
      <c r="G410" s="122">
        <v>262</v>
      </c>
      <c r="H410" s="78">
        <v>150</v>
      </c>
      <c r="I410" s="333">
        <f>1.73*D410*H410</f>
        <v>2595</v>
      </c>
      <c r="J410" s="78" t="s">
        <v>1320</v>
      </c>
      <c r="K410" s="366"/>
    </row>
    <row r="411" spans="1:11" ht="31.5">
      <c r="A411" s="78">
        <v>406</v>
      </c>
      <c r="B411" s="182" t="s">
        <v>157</v>
      </c>
      <c r="C411" s="59" t="s">
        <v>1957</v>
      </c>
      <c r="D411" s="78">
        <v>10</v>
      </c>
      <c r="E411" s="190" t="s">
        <v>1831</v>
      </c>
      <c r="F411" s="78">
        <v>275</v>
      </c>
      <c r="G411" s="122">
        <v>201</v>
      </c>
      <c r="H411" s="78">
        <v>200</v>
      </c>
      <c r="I411" s="333">
        <f>1.73*D411*H411</f>
        <v>3460</v>
      </c>
      <c r="J411" s="78" t="s">
        <v>1320</v>
      </c>
      <c r="K411" s="366"/>
    </row>
    <row r="412" spans="1:11" ht="31.5">
      <c r="A412" s="78">
        <v>407</v>
      </c>
      <c r="B412" s="182" t="s">
        <v>157</v>
      </c>
      <c r="C412" s="59" t="s">
        <v>1958</v>
      </c>
      <c r="D412" s="78">
        <v>10</v>
      </c>
      <c r="E412" s="190" t="s">
        <v>1831</v>
      </c>
      <c r="F412" s="78">
        <v>275</v>
      </c>
      <c r="G412" s="122">
        <v>198</v>
      </c>
      <c r="H412" s="78">
        <v>200</v>
      </c>
      <c r="I412" s="333">
        <f>1.73*D412*G412</f>
        <v>3425.4</v>
      </c>
      <c r="J412" s="78" t="s">
        <v>1320</v>
      </c>
      <c r="K412" s="366"/>
    </row>
    <row r="413" spans="1:11" ht="31.5">
      <c r="A413" s="78">
        <v>408</v>
      </c>
      <c r="B413" s="182" t="s">
        <v>157</v>
      </c>
      <c r="C413" s="59" t="s">
        <v>1959</v>
      </c>
      <c r="D413" s="78">
        <v>10</v>
      </c>
      <c r="E413" s="190" t="s">
        <v>1432</v>
      </c>
      <c r="F413" s="78">
        <v>355</v>
      </c>
      <c r="G413" s="122">
        <v>233</v>
      </c>
      <c r="H413" s="78">
        <v>200</v>
      </c>
      <c r="I413" s="333">
        <f>1.73*D413*H413</f>
        <v>3460</v>
      </c>
      <c r="J413" s="78" t="s">
        <v>1320</v>
      </c>
      <c r="K413" s="366"/>
    </row>
    <row r="414" spans="1:11" ht="31.5">
      <c r="A414" s="78">
        <v>409</v>
      </c>
      <c r="B414" s="182" t="s">
        <v>157</v>
      </c>
      <c r="C414" s="59" t="s">
        <v>1960</v>
      </c>
      <c r="D414" s="78">
        <v>10</v>
      </c>
      <c r="E414" s="190" t="s">
        <v>1784</v>
      </c>
      <c r="F414" s="78">
        <v>355</v>
      </c>
      <c r="G414" s="122">
        <v>233</v>
      </c>
      <c r="H414" s="78">
        <v>300</v>
      </c>
      <c r="I414" s="333">
        <f>1.73*D414*G414</f>
        <v>4030.9</v>
      </c>
      <c r="J414" s="78" t="s">
        <v>1320</v>
      </c>
      <c r="K414" s="366"/>
    </row>
    <row r="415" spans="1:11" ht="31.5">
      <c r="A415" s="78">
        <v>410</v>
      </c>
      <c r="B415" s="182" t="s">
        <v>157</v>
      </c>
      <c r="C415" s="59" t="s">
        <v>1961</v>
      </c>
      <c r="D415" s="78">
        <v>10</v>
      </c>
      <c r="E415" s="190" t="s">
        <v>1784</v>
      </c>
      <c r="F415" s="78">
        <v>355</v>
      </c>
      <c r="G415" s="122">
        <v>241</v>
      </c>
      <c r="H415" s="78">
        <v>300</v>
      </c>
      <c r="I415" s="333">
        <f>1.73*D415*G415</f>
        <v>4169.3</v>
      </c>
      <c r="J415" s="78" t="s">
        <v>1320</v>
      </c>
      <c r="K415" s="366"/>
    </row>
    <row r="416" spans="1:11" ht="31.5">
      <c r="A416" s="78">
        <v>411</v>
      </c>
      <c r="B416" s="182" t="s">
        <v>157</v>
      </c>
      <c r="C416" s="59" t="s">
        <v>1962</v>
      </c>
      <c r="D416" s="78">
        <v>10</v>
      </c>
      <c r="E416" s="190" t="s">
        <v>1831</v>
      </c>
      <c r="F416" s="78">
        <v>275</v>
      </c>
      <c r="G416" s="122">
        <v>175</v>
      </c>
      <c r="H416" s="78">
        <v>200</v>
      </c>
      <c r="I416" s="333">
        <f>1.73*D416*G416</f>
        <v>3027.5</v>
      </c>
      <c r="J416" s="78" t="s">
        <v>1320</v>
      </c>
      <c r="K416" s="366"/>
    </row>
    <row r="417" spans="1:11" ht="31.5">
      <c r="A417" s="78">
        <v>412</v>
      </c>
      <c r="B417" s="182" t="s">
        <v>157</v>
      </c>
      <c r="C417" s="59" t="s">
        <v>1963</v>
      </c>
      <c r="D417" s="78">
        <v>10</v>
      </c>
      <c r="E417" s="190" t="s">
        <v>1784</v>
      </c>
      <c r="F417" s="78">
        <v>355</v>
      </c>
      <c r="G417" s="122">
        <v>326</v>
      </c>
      <c r="H417" s="78">
        <v>400</v>
      </c>
      <c r="I417" s="333">
        <f>1.73*D417*G417</f>
        <v>5639.8</v>
      </c>
      <c r="J417" s="78" t="s">
        <v>1320</v>
      </c>
      <c r="K417" s="366"/>
    </row>
    <row r="418" spans="1:11" ht="31.5">
      <c r="A418" s="78">
        <v>413</v>
      </c>
      <c r="B418" s="182" t="s">
        <v>157</v>
      </c>
      <c r="C418" s="59" t="s">
        <v>1964</v>
      </c>
      <c r="D418" s="78">
        <v>10</v>
      </c>
      <c r="E418" s="190" t="s">
        <v>1810</v>
      </c>
      <c r="F418" s="78">
        <v>355</v>
      </c>
      <c r="G418" s="122">
        <v>202</v>
      </c>
      <c r="H418" s="78">
        <v>150</v>
      </c>
      <c r="I418" s="333">
        <f>1.73*D418*H418</f>
        <v>2595</v>
      </c>
      <c r="J418" s="78" t="s">
        <v>1320</v>
      </c>
      <c r="K418" s="366"/>
    </row>
    <row r="419" spans="1:11" ht="78.75" customHeight="1">
      <c r="A419" s="78">
        <v>414</v>
      </c>
      <c r="B419" s="182" t="s">
        <v>157</v>
      </c>
      <c r="C419" s="59" t="s">
        <v>1965</v>
      </c>
      <c r="D419" s="78">
        <v>10</v>
      </c>
      <c r="E419" s="59" t="s">
        <v>1834</v>
      </c>
      <c r="F419" s="78" t="s">
        <v>1835</v>
      </c>
      <c r="G419" s="122">
        <v>226</v>
      </c>
      <c r="H419" s="78">
        <v>200</v>
      </c>
      <c r="I419" s="333">
        <f>1.73*D419*130</f>
        <v>2249</v>
      </c>
      <c r="J419" s="59" t="s">
        <v>1966</v>
      </c>
      <c r="K419" s="366"/>
    </row>
    <row r="420" spans="1:11" ht="31.5">
      <c r="A420" s="78">
        <v>415</v>
      </c>
      <c r="B420" s="182" t="s">
        <v>157</v>
      </c>
      <c r="C420" s="59" t="s">
        <v>1967</v>
      </c>
      <c r="D420" s="78">
        <v>10</v>
      </c>
      <c r="E420" s="190" t="s">
        <v>1968</v>
      </c>
      <c r="F420" s="78">
        <v>310</v>
      </c>
      <c r="G420" s="122">
        <v>382</v>
      </c>
      <c r="H420" s="78">
        <v>300</v>
      </c>
      <c r="I420" s="333">
        <f>1.73*D420*H420</f>
        <v>5190</v>
      </c>
      <c r="J420" s="78" t="s">
        <v>1320</v>
      </c>
      <c r="K420" s="366"/>
    </row>
    <row r="421" spans="1:11" ht="31.5">
      <c r="A421" s="78">
        <v>416</v>
      </c>
      <c r="B421" s="182" t="s">
        <v>157</v>
      </c>
      <c r="C421" s="59" t="s">
        <v>1969</v>
      </c>
      <c r="D421" s="78">
        <v>10</v>
      </c>
      <c r="E421" s="190" t="s">
        <v>1879</v>
      </c>
      <c r="F421" s="78">
        <v>205</v>
      </c>
      <c r="G421" s="203">
        <v>382</v>
      </c>
      <c r="H421" s="78">
        <v>300</v>
      </c>
      <c r="I421" s="333">
        <f>1.73*D421*F421</f>
        <v>3546.5</v>
      </c>
      <c r="J421" s="78" t="s">
        <v>1320</v>
      </c>
      <c r="K421" s="366"/>
    </row>
    <row r="422" spans="1:11" ht="31.5">
      <c r="A422" s="78">
        <v>417</v>
      </c>
      <c r="B422" s="182" t="s">
        <v>157</v>
      </c>
      <c r="C422" s="59" t="s">
        <v>1970</v>
      </c>
      <c r="D422" s="78">
        <v>10</v>
      </c>
      <c r="E422" s="190" t="s">
        <v>1797</v>
      </c>
      <c r="F422" s="80">
        <v>275</v>
      </c>
      <c r="G422" s="122">
        <v>230</v>
      </c>
      <c r="H422" s="78">
        <v>200</v>
      </c>
      <c r="I422" s="333">
        <f>1.73*D422*H422</f>
        <v>3460</v>
      </c>
      <c r="J422" s="78" t="s">
        <v>1320</v>
      </c>
      <c r="K422" s="366"/>
    </row>
    <row r="423" spans="1:11" ht="31.5">
      <c r="A423" s="78">
        <v>418</v>
      </c>
      <c r="B423" s="182" t="s">
        <v>157</v>
      </c>
      <c r="C423" s="59" t="s">
        <v>1971</v>
      </c>
      <c r="D423" s="78">
        <v>10</v>
      </c>
      <c r="E423" s="190" t="s">
        <v>1972</v>
      </c>
      <c r="F423" s="78">
        <v>355</v>
      </c>
      <c r="G423" s="122">
        <v>396</v>
      </c>
      <c r="H423" s="78">
        <v>400</v>
      </c>
      <c r="I423" s="333">
        <f>1.73*D423*F423</f>
        <v>6141.5</v>
      </c>
      <c r="J423" s="78" t="s">
        <v>1320</v>
      </c>
      <c r="K423" s="366"/>
    </row>
    <row r="424" spans="1:11" ht="31.5">
      <c r="A424" s="78">
        <v>419</v>
      </c>
      <c r="B424" s="182" t="s">
        <v>157</v>
      </c>
      <c r="C424" s="59" t="s">
        <v>1973</v>
      </c>
      <c r="D424" s="78">
        <v>10</v>
      </c>
      <c r="E424" s="190" t="s">
        <v>1787</v>
      </c>
      <c r="F424" s="80">
        <v>240</v>
      </c>
      <c r="G424" s="122">
        <v>212</v>
      </c>
      <c r="H424" s="78">
        <v>150</v>
      </c>
      <c r="I424" s="333">
        <f>1.73*D424*H424</f>
        <v>2595</v>
      </c>
      <c r="J424" s="78" t="s">
        <v>1320</v>
      </c>
      <c r="K424" s="366"/>
    </row>
    <row r="425" spans="1:11" ht="31.5">
      <c r="A425" s="78">
        <v>420</v>
      </c>
      <c r="B425" s="182" t="s">
        <v>157</v>
      </c>
      <c r="C425" s="59" t="s">
        <v>1974</v>
      </c>
      <c r="D425" s="78">
        <v>10</v>
      </c>
      <c r="E425" s="190" t="s">
        <v>1876</v>
      </c>
      <c r="F425" s="78">
        <v>140</v>
      </c>
      <c r="G425" s="122">
        <v>170</v>
      </c>
      <c r="H425" s="78">
        <v>200</v>
      </c>
      <c r="I425" s="333">
        <f>1.73*D425*F425</f>
        <v>2422</v>
      </c>
      <c r="J425" s="78" t="s">
        <v>1320</v>
      </c>
      <c r="K425" s="366"/>
    </row>
    <row r="426" spans="1:11" ht="31.5">
      <c r="A426" s="78">
        <v>421</v>
      </c>
      <c r="B426" s="182" t="s">
        <v>157</v>
      </c>
      <c r="C426" s="59" t="s">
        <v>1975</v>
      </c>
      <c r="D426" s="78">
        <v>10</v>
      </c>
      <c r="E426" s="190" t="s">
        <v>1932</v>
      </c>
      <c r="F426" s="78">
        <v>165</v>
      </c>
      <c r="G426" s="122">
        <v>425</v>
      </c>
      <c r="H426" s="78">
        <v>300</v>
      </c>
      <c r="I426" s="333">
        <f>1.73*D426*F426</f>
        <v>2854.5</v>
      </c>
      <c r="J426" s="78" t="s">
        <v>1320</v>
      </c>
      <c r="K426" s="366"/>
    </row>
    <row r="427" spans="1:11" ht="31.5">
      <c r="A427" s="78">
        <v>422</v>
      </c>
      <c r="B427" s="182" t="s">
        <v>157</v>
      </c>
      <c r="C427" s="59" t="s">
        <v>1976</v>
      </c>
      <c r="D427" s="78">
        <v>10</v>
      </c>
      <c r="E427" s="190" t="s">
        <v>1797</v>
      </c>
      <c r="F427" s="80">
        <v>275</v>
      </c>
      <c r="G427" s="122">
        <v>170</v>
      </c>
      <c r="H427" s="78">
        <v>200</v>
      </c>
      <c r="I427" s="333">
        <f>1.73*D427*G427</f>
        <v>2941</v>
      </c>
      <c r="J427" s="78" t="s">
        <v>1320</v>
      </c>
      <c r="K427" s="366"/>
    </row>
    <row r="428" spans="1:11" ht="31.5">
      <c r="A428" s="78">
        <v>423</v>
      </c>
      <c r="B428" s="182" t="s">
        <v>157</v>
      </c>
      <c r="C428" s="59" t="s">
        <v>1977</v>
      </c>
      <c r="D428" s="78">
        <v>10</v>
      </c>
      <c r="E428" s="190" t="s">
        <v>1932</v>
      </c>
      <c r="F428" s="78">
        <v>165</v>
      </c>
      <c r="G428" s="122">
        <v>425</v>
      </c>
      <c r="H428" s="78">
        <v>300</v>
      </c>
      <c r="I428" s="333">
        <f>1.73*D428*F428</f>
        <v>2854.5</v>
      </c>
      <c r="J428" s="78" t="s">
        <v>1320</v>
      </c>
      <c r="K428" s="366"/>
    </row>
    <row r="429" spans="1:11" ht="31.5">
      <c r="A429" s="78">
        <v>424</v>
      </c>
      <c r="B429" s="182" t="s">
        <v>157</v>
      </c>
      <c r="C429" s="59" t="s">
        <v>1978</v>
      </c>
      <c r="D429" s="78">
        <v>10</v>
      </c>
      <c r="E429" s="190" t="s">
        <v>1797</v>
      </c>
      <c r="F429" s="80">
        <v>275</v>
      </c>
      <c r="G429" s="122">
        <v>226</v>
      </c>
      <c r="H429" s="78">
        <v>200</v>
      </c>
      <c r="I429" s="333">
        <f>1.73*D429*H429</f>
        <v>3460</v>
      </c>
      <c r="J429" s="78" t="s">
        <v>1320</v>
      </c>
      <c r="K429" s="366"/>
    </row>
    <row r="430" spans="1:11" ht="31.5">
      <c r="A430" s="78">
        <v>425</v>
      </c>
      <c r="B430" s="182" t="s">
        <v>157</v>
      </c>
      <c r="C430" s="59" t="s">
        <v>1979</v>
      </c>
      <c r="D430" s="78">
        <v>10</v>
      </c>
      <c r="E430" s="190" t="s">
        <v>1784</v>
      </c>
      <c r="F430" s="78">
        <v>355</v>
      </c>
      <c r="G430" s="122">
        <v>255</v>
      </c>
      <c r="H430" s="78">
        <v>300</v>
      </c>
      <c r="I430" s="333">
        <f>1.73*D430*G430</f>
        <v>4411.5</v>
      </c>
      <c r="J430" s="78" t="s">
        <v>1320</v>
      </c>
      <c r="K430" s="366"/>
    </row>
    <row r="431" spans="1:11" ht="31.5">
      <c r="A431" s="78">
        <v>426</v>
      </c>
      <c r="B431" s="182" t="s">
        <v>157</v>
      </c>
      <c r="C431" s="59" t="s">
        <v>1980</v>
      </c>
      <c r="D431" s="78">
        <v>10</v>
      </c>
      <c r="E431" s="190" t="s">
        <v>1972</v>
      </c>
      <c r="F431" s="78">
        <v>355</v>
      </c>
      <c r="G431" s="122">
        <v>255</v>
      </c>
      <c r="H431" s="78">
        <v>300</v>
      </c>
      <c r="I431" s="333">
        <f>1.73*D431*G431</f>
        <v>4411.5</v>
      </c>
      <c r="J431" s="78" t="s">
        <v>1320</v>
      </c>
      <c r="K431" s="366"/>
    </row>
    <row r="432" spans="1:11" ht="31.5">
      <c r="A432" s="78">
        <v>427</v>
      </c>
      <c r="B432" s="182" t="s">
        <v>157</v>
      </c>
      <c r="C432" s="59" t="s">
        <v>1981</v>
      </c>
      <c r="D432" s="78">
        <v>10</v>
      </c>
      <c r="E432" s="190" t="s">
        <v>1932</v>
      </c>
      <c r="F432" s="78">
        <v>165</v>
      </c>
      <c r="G432" s="122">
        <v>396</v>
      </c>
      <c r="H432" s="78">
        <v>400</v>
      </c>
      <c r="I432" s="333">
        <f>1.73*D432*F432</f>
        <v>2854.5</v>
      </c>
      <c r="J432" s="78" t="s">
        <v>1320</v>
      </c>
      <c r="K432" s="366"/>
    </row>
    <row r="433" spans="1:11" ht="31.5">
      <c r="A433" s="78">
        <v>428</v>
      </c>
      <c r="B433" s="182" t="s">
        <v>157</v>
      </c>
      <c r="C433" s="59" t="s">
        <v>1982</v>
      </c>
      <c r="D433" s="78">
        <v>10</v>
      </c>
      <c r="E433" s="190" t="s">
        <v>1968</v>
      </c>
      <c r="F433" s="78">
        <v>310</v>
      </c>
      <c r="G433" s="122">
        <v>396</v>
      </c>
      <c r="H433" s="78">
        <v>400</v>
      </c>
      <c r="I433" s="333">
        <f>1.73*D433*F433</f>
        <v>5363</v>
      </c>
      <c r="J433" s="78" t="s">
        <v>1320</v>
      </c>
      <c r="K433" s="366"/>
    </row>
    <row r="434" spans="1:11" ht="47.25" customHeight="1">
      <c r="A434" s="78">
        <v>429</v>
      </c>
      <c r="B434" s="78" t="s">
        <v>157</v>
      </c>
      <c r="C434" s="59" t="s">
        <v>1983</v>
      </c>
      <c r="D434" s="78">
        <v>10</v>
      </c>
      <c r="E434" s="59" t="s">
        <v>1803</v>
      </c>
      <c r="F434" s="78" t="s">
        <v>1804</v>
      </c>
      <c r="G434" s="335">
        <v>255</v>
      </c>
      <c r="H434" s="78">
        <v>200</v>
      </c>
      <c r="I434" s="333">
        <f>1.73*D434*175</f>
        <v>3027.5</v>
      </c>
      <c r="J434" s="192" t="s">
        <v>1984</v>
      </c>
      <c r="K434" s="366"/>
    </row>
    <row r="435" spans="1:11" ht="15.75">
      <c r="A435" s="78">
        <v>430</v>
      </c>
      <c r="B435" s="200" t="s">
        <v>1985</v>
      </c>
      <c r="C435" s="193" t="s">
        <v>1986</v>
      </c>
      <c r="D435" s="202">
        <v>10</v>
      </c>
      <c r="E435" s="191" t="s">
        <v>1334</v>
      </c>
      <c r="F435" s="194">
        <v>210</v>
      </c>
      <c r="G435" s="122">
        <v>30</v>
      </c>
      <c r="H435" s="78">
        <v>30</v>
      </c>
      <c r="I435" s="333">
        <f t="shared" ref="I435:I441" si="12">1.73*D435*G435</f>
        <v>519</v>
      </c>
      <c r="J435" s="200" t="s">
        <v>1320</v>
      </c>
      <c r="K435" s="353"/>
    </row>
    <row r="436" spans="1:11" ht="15.75">
      <c r="A436" s="78">
        <v>431</v>
      </c>
      <c r="B436" s="200" t="s">
        <v>1985</v>
      </c>
      <c r="C436" s="193" t="s">
        <v>1987</v>
      </c>
      <c r="D436" s="202">
        <v>10</v>
      </c>
      <c r="E436" s="191" t="s">
        <v>1334</v>
      </c>
      <c r="F436" s="194">
        <v>210</v>
      </c>
      <c r="G436" s="122">
        <v>42</v>
      </c>
      <c r="H436" s="78">
        <v>50</v>
      </c>
      <c r="I436" s="333">
        <f t="shared" si="12"/>
        <v>726.6</v>
      </c>
      <c r="J436" s="200" t="s">
        <v>1320</v>
      </c>
      <c r="K436" s="353"/>
    </row>
    <row r="437" spans="1:11" ht="15.75">
      <c r="A437" s="78">
        <v>432</v>
      </c>
      <c r="B437" s="200" t="s">
        <v>1985</v>
      </c>
      <c r="C437" s="193" t="s">
        <v>1988</v>
      </c>
      <c r="D437" s="202">
        <v>10</v>
      </c>
      <c r="E437" s="191" t="s">
        <v>1334</v>
      </c>
      <c r="F437" s="194">
        <v>210</v>
      </c>
      <c r="G437" s="122">
        <v>42</v>
      </c>
      <c r="H437" s="78">
        <v>50</v>
      </c>
      <c r="I437" s="333">
        <f t="shared" si="12"/>
        <v>726.6</v>
      </c>
      <c r="J437" s="200" t="s">
        <v>1320</v>
      </c>
      <c r="K437" s="353"/>
    </row>
    <row r="438" spans="1:11" ht="15.75">
      <c r="A438" s="78">
        <v>433</v>
      </c>
      <c r="B438" s="200" t="s">
        <v>1985</v>
      </c>
      <c r="C438" s="193" t="s">
        <v>1989</v>
      </c>
      <c r="D438" s="202">
        <v>10</v>
      </c>
      <c r="E438" s="191" t="s">
        <v>1334</v>
      </c>
      <c r="F438" s="194">
        <v>210</v>
      </c>
      <c r="G438" s="122">
        <v>29</v>
      </c>
      <c r="H438" s="78">
        <v>50</v>
      </c>
      <c r="I438" s="333">
        <f t="shared" si="12"/>
        <v>501.70000000000005</v>
      </c>
      <c r="J438" s="200" t="s">
        <v>1320</v>
      </c>
      <c r="K438" s="353"/>
    </row>
    <row r="439" spans="1:11" ht="15.75">
      <c r="A439" s="78">
        <v>434</v>
      </c>
      <c r="B439" s="200" t="s">
        <v>1985</v>
      </c>
      <c r="C439" s="193" t="s">
        <v>1990</v>
      </c>
      <c r="D439" s="202">
        <v>10</v>
      </c>
      <c r="E439" s="191" t="s">
        <v>1334</v>
      </c>
      <c r="F439" s="194">
        <v>210</v>
      </c>
      <c r="G439" s="122">
        <v>29</v>
      </c>
      <c r="H439" s="78">
        <v>50</v>
      </c>
      <c r="I439" s="333">
        <f t="shared" si="12"/>
        <v>501.70000000000005</v>
      </c>
      <c r="J439" s="200" t="s">
        <v>1320</v>
      </c>
      <c r="K439" s="353"/>
    </row>
    <row r="440" spans="1:11" ht="15.75">
      <c r="A440" s="78">
        <v>435</v>
      </c>
      <c r="B440" s="200" t="s">
        <v>1985</v>
      </c>
      <c r="C440" s="193" t="s">
        <v>1991</v>
      </c>
      <c r="D440" s="202">
        <v>10</v>
      </c>
      <c r="E440" s="191" t="s">
        <v>1334</v>
      </c>
      <c r="F440" s="194">
        <v>210</v>
      </c>
      <c r="G440" s="122">
        <v>18</v>
      </c>
      <c r="H440" s="78">
        <v>30</v>
      </c>
      <c r="I440" s="333">
        <f t="shared" si="12"/>
        <v>311.40000000000003</v>
      </c>
      <c r="J440" s="200" t="s">
        <v>1320</v>
      </c>
      <c r="K440" s="353"/>
    </row>
    <row r="441" spans="1:11" ht="15.75">
      <c r="A441" s="78">
        <v>436</v>
      </c>
      <c r="B441" s="200" t="s">
        <v>1985</v>
      </c>
      <c r="C441" s="193" t="s">
        <v>1992</v>
      </c>
      <c r="D441" s="202">
        <v>10</v>
      </c>
      <c r="E441" s="191" t="s">
        <v>1334</v>
      </c>
      <c r="F441" s="194">
        <v>210</v>
      </c>
      <c r="G441" s="122">
        <v>18</v>
      </c>
      <c r="H441" s="78">
        <v>30</v>
      </c>
      <c r="I441" s="333">
        <f t="shared" si="12"/>
        <v>311.40000000000003</v>
      </c>
      <c r="J441" s="200" t="s">
        <v>1320</v>
      </c>
      <c r="K441" s="353"/>
    </row>
    <row r="442" spans="1:11" ht="15.75">
      <c r="A442" s="78">
        <v>437</v>
      </c>
      <c r="B442" s="200" t="s">
        <v>1985</v>
      </c>
      <c r="C442" s="193" t="s">
        <v>1993</v>
      </c>
      <c r="D442" s="202">
        <v>10</v>
      </c>
      <c r="E442" s="191" t="s">
        <v>1334</v>
      </c>
      <c r="F442" s="194">
        <v>210</v>
      </c>
      <c r="G442" s="122">
        <v>113</v>
      </c>
      <c r="H442" s="78">
        <v>100</v>
      </c>
      <c r="I442" s="333">
        <f>1.73*D442*H442</f>
        <v>1730</v>
      </c>
      <c r="J442" s="200" t="s">
        <v>1320</v>
      </c>
      <c r="K442" s="353"/>
    </row>
    <row r="443" spans="1:11" ht="15.75">
      <c r="A443" s="78">
        <v>438</v>
      </c>
      <c r="B443" s="200" t="s">
        <v>1985</v>
      </c>
      <c r="C443" s="193" t="s">
        <v>1994</v>
      </c>
      <c r="D443" s="202">
        <v>10</v>
      </c>
      <c r="E443" s="191" t="s">
        <v>1334</v>
      </c>
      <c r="F443" s="194">
        <v>210</v>
      </c>
      <c r="G443" s="122">
        <v>113</v>
      </c>
      <c r="H443" s="78">
        <v>100</v>
      </c>
      <c r="I443" s="333">
        <f>1.73*D443*H443</f>
        <v>1730</v>
      </c>
      <c r="J443" s="200" t="s">
        <v>1320</v>
      </c>
      <c r="K443" s="353"/>
    </row>
    <row r="444" spans="1:11" ht="15.75">
      <c r="A444" s="78">
        <v>439</v>
      </c>
      <c r="B444" s="200" t="s">
        <v>1985</v>
      </c>
      <c r="C444" s="193" t="s">
        <v>1995</v>
      </c>
      <c r="D444" s="202">
        <v>10</v>
      </c>
      <c r="E444" s="191" t="s">
        <v>1334</v>
      </c>
      <c r="F444" s="194">
        <v>210</v>
      </c>
      <c r="G444" s="122">
        <v>106</v>
      </c>
      <c r="H444" s="78">
        <v>150</v>
      </c>
      <c r="I444" s="333">
        <f>1.73*D444*G444</f>
        <v>1833.8000000000002</v>
      </c>
      <c r="J444" s="200" t="s">
        <v>1320</v>
      </c>
      <c r="K444" s="353"/>
    </row>
    <row r="445" spans="1:11" ht="15.75">
      <c r="A445" s="78">
        <v>440</v>
      </c>
      <c r="B445" s="200" t="s">
        <v>1985</v>
      </c>
      <c r="C445" s="193" t="s">
        <v>1996</v>
      </c>
      <c r="D445" s="202">
        <v>10</v>
      </c>
      <c r="E445" s="191" t="s">
        <v>1334</v>
      </c>
      <c r="F445" s="194">
        <v>210</v>
      </c>
      <c r="G445" s="122">
        <v>113</v>
      </c>
      <c r="H445" s="78">
        <v>100</v>
      </c>
      <c r="I445" s="333">
        <f>1.73*D445*H445</f>
        <v>1730</v>
      </c>
      <c r="J445" s="200" t="s">
        <v>1320</v>
      </c>
      <c r="K445" s="353"/>
    </row>
    <row r="446" spans="1:11" ht="15.75">
      <c r="A446" s="78">
        <v>441</v>
      </c>
      <c r="B446" s="200" t="s">
        <v>1985</v>
      </c>
      <c r="C446" s="193" t="s">
        <v>1997</v>
      </c>
      <c r="D446" s="202">
        <v>10</v>
      </c>
      <c r="E446" s="191" t="s">
        <v>1334</v>
      </c>
      <c r="F446" s="194">
        <v>210</v>
      </c>
      <c r="G446" s="122">
        <v>64</v>
      </c>
      <c r="H446" s="78">
        <v>75</v>
      </c>
      <c r="I446" s="333">
        <f>1.73*D446*G446</f>
        <v>1107.2</v>
      </c>
      <c r="J446" s="200" t="s">
        <v>1320</v>
      </c>
      <c r="K446" s="353"/>
    </row>
    <row r="447" spans="1:11" ht="15.75">
      <c r="A447" s="78">
        <v>442</v>
      </c>
      <c r="B447" s="200" t="s">
        <v>1985</v>
      </c>
      <c r="C447" s="193" t="s">
        <v>1998</v>
      </c>
      <c r="D447" s="202">
        <v>10</v>
      </c>
      <c r="E447" s="191" t="s">
        <v>1334</v>
      </c>
      <c r="F447" s="194">
        <v>210</v>
      </c>
      <c r="G447" s="122">
        <v>100</v>
      </c>
      <c r="H447" s="78">
        <v>100</v>
      </c>
      <c r="I447" s="333">
        <f>1.73*D447*H447</f>
        <v>1730</v>
      </c>
      <c r="J447" s="200" t="s">
        <v>1320</v>
      </c>
      <c r="K447" s="353"/>
    </row>
    <row r="448" spans="1:11" ht="15.75">
      <c r="A448" s="78">
        <v>443</v>
      </c>
      <c r="B448" s="200" t="s">
        <v>1985</v>
      </c>
      <c r="C448" s="193" t="s">
        <v>1999</v>
      </c>
      <c r="D448" s="202">
        <v>10</v>
      </c>
      <c r="E448" s="191" t="s">
        <v>1334</v>
      </c>
      <c r="F448" s="194">
        <v>210</v>
      </c>
      <c r="G448" s="122">
        <v>29</v>
      </c>
      <c r="H448" s="78">
        <v>50</v>
      </c>
      <c r="I448" s="333">
        <f t="shared" ref="I448:I456" si="13">1.73*D448*G448</f>
        <v>501.70000000000005</v>
      </c>
      <c r="J448" s="200" t="s">
        <v>1320</v>
      </c>
      <c r="K448" s="353"/>
    </row>
    <row r="449" spans="1:11" ht="15.75">
      <c r="A449" s="78">
        <v>444</v>
      </c>
      <c r="B449" s="200" t="s">
        <v>1985</v>
      </c>
      <c r="C449" s="193" t="s">
        <v>2000</v>
      </c>
      <c r="D449" s="202">
        <v>10</v>
      </c>
      <c r="E449" s="191" t="s">
        <v>1334</v>
      </c>
      <c r="F449" s="194">
        <v>210</v>
      </c>
      <c r="G449" s="122">
        <v>58</v>
      </c>
      <c r="H449" s="78">
        <v>75</v>
      </c>
      <c r="I449" s="333">
        <f t="shared" si="13"/>
        <v>1003.4000000000001</v>
      </c>
      <c r="J449" s="200" t="s">
        <v>1320</v>
      </c>
      <c r="K449" s="353"/>
    </row>
    <row r="450" spans="1:11" ht="15.75">
      <c r="A450" s="78">
        <v>445</v>
      </c>
      <c r="B450" s="200" t="s">
        <v>1985</v>
      </c>
      <c r="C450" s="193" t="s">
        <v>2001</v>
      </c>
      <c r="D450" s="202">
        <v>10</v>
      </c>
      <c r="E450" s="191" t="s">
        <v>1334</v>
      </c>
      <c r="F450" s="194">
        <v>210</v>
      </c>
      <c r="G450" s="122">
        <v>47</v>
      </c>
      <c r="H450" s="78">
        <v>50</v>
      </c>
      <c r="I450" s="333">
        <f t="shared" si="13"/>
        <v>813.1</v>
      </c>
      <c r="J450" s="200" t="s">
        <v>1320</v>
      </c>
      <c r="K450" s="353"/>
    </row>
    <row r="451" spans="1:11" ht="15.75">
      <c r="A451" s="78">
        <v>446</v>
      </c>
      <c r="B451" s="200" t="s">
        <v>1985</v>
      </c>
      <c r="C451" s="193" t="s">
        <v>2002</v>
      </c>
      <c r="D451" s="202">
        <v>10</v>
      </c>
      <c r="E451" s="191" t="s">
        <v>1334</v>
      </c>
      <c r="F451" s="194">
        <v>210</v>
      </c>
      <c r="G451" s="122">
        <v>35</v>
      </c>
      <c r="H451" s="78">
        <v>50</v>
      </c>
      <c r="I451" s="333">
        <f t="shared" si="13"/>
        <v>605.5</v>
      </c>
      <c r="J451" s="200" t="s">
        <v>1320</v>
      </c>
      <c r="K451" s="353"/>
    </row>
    <row r="452" spans="1:11" ht="15.75">
      <c r="A452" s="78">
        <v>447</v>
      </c>
      <c r="B452" s="200" t="s">
        <v>1985</v>
      </c>
      <c r="C452" s="193" t="s">
        <v>2003</v>
      </c>
      <c r="D452" s="202">
        <v>10</v>
      </c>
      <c r="E452" s="190" t="s">
        <v>1319</v>
      </c>
      <c r="F452" s="196">
        <v>175</v>
      </c>
      <c r="G452" s="122">
        <v>88</v>
      </c>
      <c r="H452" s="78">
        <v>100</v>
      </c>
      <c r="I452" s="333">
        <f t="shared" si="13"/>
        <v>1522.4</v>
      </c>
      <c r="J452" s="200" t="s">
        <v>1320</v>
      </c>
      <c r="K452" s="353"/>
    </row>
    <row r="453" spans="1:11" ht="15.75">
      <c r="A453" s="78">
        <v>448</v>
      </c>
      <c r="B453" s="200" t="s">
        <v>1985</v>
      </c>
      <c r="C453" s="193" t="s">
        <v>2004</v>
      </c>
      <c r="D453" s="202">
        <v>10</v>
      </c>
      <c r="E453" s="190" t="s">
        <v>1319</v>
      </c>
      <c r="F453" s="196">
        <v>175</v>
      </c>
      <c r="G453" s="122">
        <v>71</v>
      </c>
      <c r="H453" s="78">
        <v>50</v>
      </c>
      <c r="I453" s="333">
        <f t="shared" si="13"/>
        <v>1228.3</v>
      </c>
      <c r="J453" s="200" t="s">
        <v>1320</v>
      </c>
      <c r="K453" s="353"/>
    </row>
    <row r="454" spans="1:11" ht="15.75">
      <c r="A454" s="78">
        <v>449</v>
      </c>
      <c r="B454" s="200" t="s">
        <v>1985</v>
      </c>
      <c r="C454" s="193" t="s">
        <v>2005</v>
      </c>
      <c r="D454" s="202">
        <v>10</v>
      </c>
      <c r="E454" s="190" t="s">
        <v>1319</v>
      </c>
      <c r="F454" s="196">
        <v>175</v>
      </c>
      <c r="G454" s="122">
        <v>53</v>
      </c>
      <c r="H454" s="78">
        <v>75</v>
      </c>
      <c r="I454" s="333">
        <f t="shared" si="13"/>
        <v>916.90000000000009</v>
      </c>
      <c r="J454" s="200" t="s">
        <v>1320</v>
      </c>
      <c r="K454" s="353"/>
    </row>
    <row r="455" spans="1:11" ht="15.75">
      <c r="A455" s="78">
        <v>450</v>
      </c>
      <c r="B455" s="200" t="s">
        <v>1985</v>
      </c>
      <c r="C455" s="193" t="s">
        <v>2006</v>
      </c>
      <c r="D455" s="202">
        <v>10</v>
      </c>
      <c r="E455" s="190" t="s">
        <v>1319</v>
      </c>
      <c r="F455" s="196">
        <v>175</v>
      </c>
      <c r="G455" s="122">
        <v>23</v>
      </c>
      <c r="H455" s="78">
        <v>50</v>
      </c>
      <c r="I455" s="333">
        <f t="shared" si="13"/>
        <v>397.90000000000003</v>
      </c>
      <c r="J455" s="200" t="s">
        <v>1320</v>
      </c>
      <c r="K455" s="353"/>
    </row>
    <row r="456" spans="1:11" ht="15.75">
      <c r="A456" s="78">
        <v>451</v>
      </c>
      <c r="B456" s="200" t="s">
        <v>1985</v>
      </c>
      <c r="C456" s="193" t="s">
        <v>2007</v>
      </c>
      <c r="D456" s="202">
        <v>10</v>
      </c>
      <c r="E456" s="190" t="s">
        <v>1319</v>
      </c>
      <c r="F456" s="196">
        <v>175</v>
      </c>
      <c r="G456" s="122">
        <v>85</v>
      </c>
      <c r="H456" s="78">
        <v>150</v>
      </c>
      <c r="I456" s="333">
        <f t="shared" si="13"/>
        <v>1470.5</v>
      </c>
      <c r="J456" s="200" t="s">
        <v>1320</v>
      </c>
      <c r="K456" s="353"/>
    </row>
    <row r="457" spans="1:11" ht="15.75">
      <c r="A457" s="78">
        <v>452</v>
      </c>
      <c r="B457" s="200" t="s">
        <v>1985</v>
      </c>
      <c r="C457" s="193" t="s">
        <v>2008</v>
      </c>
      <c r="D457" s="202">
        <v>10</v>
      </c>
      <c r="E457" s="190" t="s">
        <v>1319</v>
      </c>
      <c r="F457" s="196">
        <v>175</v>
      </c>
      <c r="G457" s="122">
        <v>58</v>
      </c>
      <c r="H457" s="78">
        <v>40</v>
      </c>
      <c r="I457" s="333">
        <f>1.73*D457*H457</f>
        <v>692</v>
      </c>
      <c r="J457" s="200" t="s">
        <v>1320</v>
      </c>
      <c r="K457" s="353"/>
    </row>
    <row r="458" spans="1:11" ht="15.75">
      <c r="A458" s="78">
        <v>453</v>
      </c>
      <c r="B458" s="200" t="s">
        <v>1985</v>
      </c>
      <c r="C458" s="193" t="s">
        <v>2009</v>
      </c>
      <c r="D458" s="202">
        <v>10</v>
      </c>
      <c r="E458" s="191" t="s">
        <v>1334</v>
      </c>
      <c r="F458" s="194">
        <v>210</v>
      </c>
      <c r="G458" s="122">
        <v>58</v>
      </c>
      <c r="H458" s="78">
        <v>100</v>
      </c>
      <c r="I458" s="333">
        <f>1.73*D458*G458</f>
        <v>1003.4000000000001</v>
      </c>
      <c r="J458" s="200" t="s">
        <v>1320</v>
      </c>
      <c r="K458" s="353"/>
    </row>
    <row r="459" spans="1:11" ht="15.75">
      <c r="A459" s="78">
        <v>454</v>
      </c>
      <c r="B459" s="200" t="s">
        <v>1985</v>
      </c>
      <c r="C459" s="193" t="s">
        <v>2010</v>
      </c>
      <c r="D459" s="202">
        <v>10</v>
      </c>
      <c r="E459" s="190" t="s">
        <v>1319</v>
      </c>
      <c r="F459" s="196">
        <v>175</v>
      </c>
      <c r="G459" s="122">
        <v>29</v>
      </c>
      <c r="H459" s="78">
        <v>20</v>
      </c>
      <c r="I459" s="333">
        <f>1.73*D459*H459</f>
        <v>346</v>
      </c>
      <c r="J459" s="200" t="s">
        <v>1320</v>
      </c>
      <c r="K459" s="353"/>
    </row>
    <row r="460" spans="1:11" ht="15.75">
      <c r="A460" s="78">
        <v>455</v>
      </c>
      <c r="B460" s="200" t="s">
        <v>1985</v>
      </c>
      <c r="C460" s="193" t="s">
        <v>2011</v>
      </c>
      <c r="D460" s="202">
        <v>10</v>
      </c>
      <c r="E460" s="190" t="s">
        <v>1319</v>
      </c>
      <c r="F460" s="196">
        <v>175</v>
      </c>
      <c r="G460" s="122">
        <v>29</v>
      </c>
      <c r="H460" s="78">
        <v>30</v>
      </c>
      <c r="I460" s="333">
        <f>1.73*D460*G460</f>
        <v>501.70000000000005</v>
      </c>
      <c r="J460" s="200" t="s">
        <v>1320</v>
      </c>
      <c r="K460" s="353"/>
    </row>
    <row r="461" spans="1:11" ht="15.75">
      <c r="A461" s="78">
        <v>456</v>
      </c>
      <c r="B461" s="200" t="s">
        <v>1985</v>
      </c>
      <c r="C461" s="193" t="s">
        <v>2012</v>
      </c>
      <c r="D461" s="202">
        <v>10</v>
      </c>
      <c r="E461" s="191" t="s">
        <v>1334</v>
      </c>
      <c r="F461" s="194">
        <v>210</v>
      </c>
      <c r="G461" s="122">
        <v>35</v>
      </c>
      <c r="H461" s="78">
        <v>50</v>
      </c>
      <c r="I461" s="333">
        <f>1.73*D461*G461</f>
        <v>605.5</v>
      </c>
      <c r="J461" s="200" t="s">
        <v>1320</v>
      </c>
      <c r="K461" s="353"/>
    </row>
    <row r="462" spans="1:11" ht="15.75">
      <c r="A462" s="78">
        <v>457</v>
      </c>
      <c r="B462" s="200" t="s">
        <v>1985</v>
      </c>
      <c r="C462" s="193" t="s">
        <v>2013</v>
      </c>
      <c r="D462" s="202">
        <v>10</v>
      </c>
      <c r="E462" s="191" t="s">
        <v>1334</v>
      </c>
      <c r="F462" s="194">
        <v>210</v>
      </c>
      <c r="G462" s="122">
        <v>21</v>
      </c>
      <c r="H462" s="78">
        <v>30</v>
      </c>
      <c r="I462" s="333">
        <f>1.73*D462*G462</f>
        <v>363.3</v>
      </c>
      <c r="J462" s="200" t="s">
        <v>1320</v>
      </c>
      <c r="K462" s="353"/>
    </row>
    <row r="463" spans="1:11" ht="15.75">
      <c r="A463" s="78">
        <v>458</v>
      </c>
      <c r="B463" s="200" t="s">
        <v>1985</v>
      </c>
      <c r="C463" s="193" t="s">
        <v>2014</v>
      </c>
      <c r="D463" s="202">
        <v>10</v>
      </c>
      <c r="E463" s="191" t="s">
        <v>1334</v>
      </c>
      <c r="F463" s="194">
        <v>210</v>
      </c>
      <c r="G463" s="122">
        <v>35</v>
      </c>
      <c r="H463" s="78">
        <v>30</v>
      </c>
      <c r="I463" s="333">
        <f>1.73*D463*H463</f>
        <v>519</v>
      </c>
      <c r="J463" s="200" t="s">
        <v>1320</v>
      </c>
      <c r="K463" s="353"/>
    </row>
    <row r="464" spans="1:11" ht="15.75">
      <c r="A464" s="78">
        <v>459</v>
      </c>
      <c r="B464" s="200" t="s">
        <v>1985</v>
      </c>
      <c r="C464" s="193" t="s">
        <v>2015</v>
      </c>
      <c r="D464" s="202">
        <v>10</v>
      </c>
      <c r="E464" s="191" t="s">
        <v>1334</v>
      </c>
      <c r="F464" s="194">
        <v>210</v>
      </c>
      <c r="G464" s="122">
        <v>29</v>
      </c>
      <c r="H464" s="78">
        <v>50</v>
      </c>
      <c r="I464" s="333">
        <f>1.73*D464*G464</f>
        <v>501.70000000000005</v>
      </c>
      <c r="J464" s="200" t="s">
        <v>1320</v>
      </c>
      <c r="K464" s="353"/>
    </row>
    <row r="465" spans="1:11" ht="15.75">
      <c r="A465" s="78">
        <v>460</v>
      </c>
      <c r="B465" s="200" t="s">
        <v>1985</v>
      </c>
      <c r="C465" s="193" t="s">
        <v>2016</v>
      </c>
      <c r="D465" s="202">
        <v>10</v>
      </c>
      <c r="E465" s="191" t="s">
        <v>1334</v>
      </c>
      <c r="F465" s="194">
        <v>210</v>
      </c>
      <c r="G465" s="122">
        <v>58</v>
      </c>
      <c r="H465" s="78">
        <v>100</v>
      </c>
      <c r="I465" s="333">
        <f>1.73*D465*G465</f>
        <v>1003.4000000000001</v>
      </c>
      <c r="J465" s="200" t="s">
        <v>1320</v>
      </c>
      <c r="K465" s="353"/>
    </row>
    <row r="466" spans="1:11" ht="15.75">
      <c r="A466" s="78">
        <v>461</v>
      </c>
      <c r="B466" s="200" t="s">
        <v>1985</v>
      </c>
      <c r="C466" s="193" t="s">
        <v>2017</v>
      </c>
      <c r="D466" s="202">
        <v>10</v>
      </c>
      <c r="E466" s="191" t="s">
        <v>1334</v>
      </c>
      <c r="F466" s="194">
        <v>210</v>
      </c>
      <c r="G466" s="122">
        <v>58</v>
      </c>
      <c r="H466" s="78">
        <v>100</v>
      </c>
      <c r="I466" s="333">
        <f>1.73*D466*G466</f>
        <v>1003.4000000000001</v>
      </c>
      <c r="J466" s="200" t="s">
        <v>1320</v>
      </c>
      <c r="K466" s="353"/>
    </row>
    <row r="467" spans="1:11" ht="15.75">
      <c r="A467" s="78">
        <v>462</v>
      </c>
      <c r="B467" s="200" t="s">
        <v>1985</v>
      </c>
      <c r="C467" s="193" t="s">
        <v>2018</v>
      </c>
      <c r="D467" s="202">
        <v>10</v>
      </c>
      <c r="E467" s="191" t="s">
        <v>1334</v>
      </c>
      <c r="F467" s="194">
        <v>210</v>
      </c>
      <c r="G467" s="122">
        <v>116</v>
      </c>
      <c r="H467" s="78">
        <v>100</v>
      </c>
      <c r="I467" s="333">
        <f>1.73*D467*H467</f>
        <v>1730</v>
      </c>
      <c r="J467" s="200" t="s">
        <v>1320</v>
      </c>
      <c r="K467" s="353"/>
    </row>
    <row r="468" spans="1:11" ht="15.75">
      <c r="A468" s="78">
        <v>463</v>
      </c>
      <c r="B468" s="200" t="s">
        <v>1985</v>
      </c>
      <c r="C468" s="193" t="s">
        <v>2019</v>
      </c>
      <c r="D468" s="202">
        <v>10</v>
      </c>
      <c r="E468" s="191" t="s">
        <v>1334</v>
      </c>
      <c r="F468" s="194">
        <v>210</v>
      </c>
      <c r="G468" s="122">
        <v>58</v>
      </c>
      <c r="H468" s="78">
        <v>50</v>
      </c>
      <c r="I468" s="333">
        <f>1.73*D468*H468</f>
        <v>865</v>
      </c>
      <c r="J468" s="200" t="s">
        <v>1320</v>
      </c>
      <c r="K468" s="353"/>
    </row>
    <row r="469" spans="1:11" ht="15.75">
      <c r="A469" s="78">
        <v>464</v>
      </c>
      <c r="B469" s="200" t="s">
        <v>1985</v>
      </c>
      <c r="C469" s="193" t="s">
        <v>2020</v>
      </c>
      <c r="D469" s="202">
        <v>10</v>
      </c>
      <c r="E469" s="190" t="s">
        <v>1319</v>
      </c>
      <c r="F469" s="196">
        <v>175</v>
      </c>
      <c r="G469" s="122">
        <v>28</v>
      </c>
      <c r="H469" s="78">
        <v>50</v>
      </c>
      <c r="I469" s="333">
        <f>1.73*D469*G469</f>
        <v>484.40000000000003</v>
      </c>
      <c r="J469" s="200" t="s">
        <v>1320</v>
      </c>
      <c r="K469" s="353"/>
    </row>
    <row r="470" spans="1:11" ht="15.75">
      <c r="A470" s="78">
        <v>465</v>
      </c>
      <c r="B470" s="200" t="s">
        <v>1985</v>
      </c>
      <c r="C470" s="193" t="s">
        <v>2021</v>
      </c>
      <c r="D470" s="202">
        <v>10</v>
      </c>
      <c r="E470" s="191" t="s">
        <v>1334</v>
      </c>
      <c r="F470" s="194">
        <v>210</v>
      </c>
      <c r="G470" s="122">
        <v>24</v>
      </c>
      <c r="H470" s="78">
        <v>40</v>
      </c>
      <c r="I470" s="333">
        <f>1.73*D470*G470</f>
        <v>415.20000000000005</v>
      </c>
      <c r="J470" s="200" t="s">
        <v>1320</v>
      </c>
      <c r="K470" s="353"/>
    </row>
    <row r="471" spans="1:11" ht="15.75">
      <c r="A471" s="78">
        <v>466</v>
      </c>
      <c r="B471" s="200" t="s">
        <v>1985</v>
      </c>
      <c r="C471" s="193" t="s">
        <v>2022</v>
      </c>
      <c r="D471" s="202">
        <v>10</v>
      </c>
      <c r="E471" s="191" t="s">
        <v>1334</v>
      </c>
      <c r="F471" s="194">
        <v>210</v>
      </c>
      <c r="G471" s="122">
        <v>21</v>
      </c>
      <c r="H471" s="78">
        <v>75</v>
      </c>
      <c r="I471" s="333">
        <f>1.73*D471*G471</f>
        <v>363.3</v>
      </c>
      <c r="J471" s="200" t="s">
        <v>1320</v>
      </c>
      <c r="K471" s="353"/>
    </row>
    <row r="472" spans="1:11" ht="15.75">
      <c r="A472" s="78">
        <v>467</v>
      </c>
      <c r="B472" s="200" t="s">
        <v>1985</v>
      </c>
      <c r="C472" s="193" t="s">
        <v>2023</v>
      </c>
      <c r="D472" s="202">
        <v>10</v>
      </c>
      <c r="E472" s="191" t="s">
        <v>1334</v>
      </c>
      <c r="F472" s="194">
        <v>210</v>
      </c>
      <c r="G472" s="122">
        <v>56</v>
      </c>
      <c r="H472" s="78">
        <v>50</v>
      </c>
      <c r="I472" s="333">
        <f>1.73*D472*H472</f>
        <v>865</v>
      </c>
      <c r="J472" s="200" t="s">
        <v>1320</v>
      </c>
      <c r="K472" s="353"/>
    </row>
    <row r="473" spans="1:11" ht="15.75">
      <c r="A473" s="78">
        <v>468</v>
      </c>
      <c r="B473" s="200" t="s">
        <v>1985</v>
      </c>
      <c r="C473" s="193" t="s">
        <v>2024</v>
      </c>
      <c r="D473" s="202">
        <v>10</v>
      </c>
      <c r="E473" s="191" t="s">
        <v>1334</v>
      </c>
      <c r="F473" s="194">
        <v>210</v>
      </c>
      <c r="G473" s="122">
        <v>42</v>
      </c>
      <c r="H473" s="78">
        <v>50</v>
      </c>
      <c r="I473" s="333">
        <f t="shared" ref="I473:I480" si="14">1.73*D473*G473</f>
        <v>726.6</v>
      </c>
      <c r="J473" s="200" t="s">
        <v>1320</v>
      </c>
      <c r="K473" s="353"/>
    </row>
    <row r="474" spans="1:11" ht="15.75">
      <c r="A474" s="78">
        <v>469</v>
      </c>
      <c r="B474" s="200" t="s">
        <v>1985</v>
      </c>
      <c r="C474" s="193" t="s">
        <v>2025</v>
      </c>
      <c r="D474" s="202">
        <v>10</v>
      </c>
      <c r="E474" s="191" t="s">
        <v>1334</v>
      </c>
      <c r="F474" s="194">
        <v>210</v>
      </c>
      <c r="G474" s="122">
        <v>42</v>
      </c>
      <c r="H474" s="78">
        <v>50</v>
      </c>
      <c r="I474" s="333">
        <f t="shared" si="14"/>
        <v>726.6</v>
      </c>
      <c r="J474" s="200" t="s">
        <v>1320</v>
      </c>
      <c r="K474" s="353"/>
    </row>
    <row r="475" spans="1:11" ht="15.75">
      <c r="A475" s="78">
        <v>470</v>
      </c>
      <c r="B475" s="200" t="s">
        <v>1985</v>
      </c>
      <c r="C475" s="193" t="s">
        <v>2026</v>
      </c>
      <c r="D475" s="202">
        <v>10</v>
      </c>
      <c r="E475" s="190" t="s">
        <v>1319</v>
      </c>
      <c r="F475" s="196">
        <v>175</v>
      </c>
      <c r="G475" s="122">
        <v>71</v>
      </c>
      <c r="H475" s="78">
        <v>100</v>
      </c>
      <c r="I475" s="333">
        <f t="shared" si="14"/>
        <v>1228.3</v>
      </c>
      <c r="J475" s="200" t="s">
        <v>1320</v>
      </c>
      <c r="K475" s="353"/>
    </row>
    <row r="476" spans="1:11" ht="15.75">
      <c r="A476" s="78">
        <v>471</v>
      </c>
      <c r="B476" s="200" t="s">
        <v>1985</v>
      </c>
      <c r="C476" s="193" t="s">
        <v>2027</v>
      </c>
      <c r="D476" s="202">
        <v>10</v>
      </c>
      <c r="E476" s="191" t="s">
        <v>1334</v>
      </c>
      <c r="F476" s="194">
        <v>210</v>
      </c>
      <c r="G476" s="122">
        <v>29</v>
      </c>
      <c r="H476" s="78">
        <v>50</v>
      </c>
      <c r="I476" s="333">
        <f t="shared" si="14"/>
        <v>501.70000000000005</v>
      </c>
      <c r="J476" s="200" t="s">
        <v>1320</v>
      </c>
      <c r="K476" s="353"/>
    </row>
    <row r="477" spans="1:11" ht="15.75">
      <c r="A477" s="78">
        <v>472</v>
      </c>
      <c r="B477" s="200" t="s">
        <v>1985</v>
      </c>
      <c r="C477" s="193" t="s">
        <v>2028</v>
      </c>
      <c r="D477" s="202">
        <v>10</v>
      </c>
      <c r="E477" s="191" t="s">
        <v>1334</v>
      </c>
      <c r="F477" s="194">
        <v>210</v>
      </c>
      <c r="G477" s="122">
        <v>29</v>
      </c>
      <c r="H477" s="78">
        <v>50</v>
      </c>
      <c r="I477" s="333">
        <f t="shared" si="14"/>
        <v>501.70000000000005</v>
      </c>
      <c r="J477" s="200" t="s">
        <v>1320</v>
      </c>
      <c r="K477" s="353"/>
    </row>
    <row r="478" spans="1:11" ht="15.75">
      <c r="A478" s="78">
        <v>473</v>
      </c>
      <c r="B478" s="200" t="s">
        <v>1985</v>
      </c>
      <c r="C478" s="193" t="s">
        <v>2029</v>
      </c>
      <c r="D478" s="202">
        <v>10</v>
      </c>
      <c r="E478" s="190" t="s">
        <v>1319</v>
      </c>
      <c r="F478" s="196">
        <v>175</v>
      </c>
      <c r="G478" s="122">
        <v>29</v>
      </c>
      <c r="H478" s="78">
        <v>50</v>
      </c>
      <c r="I478" s="333">
        <f t="shared" si="14"/>
        <v>501.70000000000005</v>
      </c>
      <c r="J478" s="200" t="s">
        <v>1320</v>
      </c>
      <c r="K478" s="353"/>
    </row>
    <row r="479" spans="1:11" ht="15.75">
      <c r="A479" s="78">
        <v>474</v>
      </c>
      <c r="B479" s="200" t="s">
        <v>1985</v>
      </c>
      <c r="C479" s="193" t="s">
        <v>2030</v>
      </c>
      <c r="D479" s="202">
        <v>10</v>
      </c>
      <c r="E479" s="190" t="s">
        <v>1319</v>
      </c>
      <c r="F479" s="196">
        <v>175</v>
      </c>
      <c r="G479" s="122">
        <v>29</v>
      </c>
      <c r="H479" s="78">
        <v>50</v>
      </c>
      <c r="I479" s="333">
        <f t="shared" si="14"/>
        <v>501.70000000000005</v>
      </c>
      <c r="J479" s="200" t="s">
        <v>1320</v>
      </c>
      <c r="K479" s="353"/>
    </row>
    <row r="480" spans="1:11" ht="15.75">
      <c r="A480" s="78">
        <v>475</v>
      </c>
      <c r="B480" s="200" t="s">
        <v>1985</v>
      </c>
      <c r="C480" s="193" t="s">
        <v>2031</v>
      </c>
      <c r="D480" s="202">
        <v>10</v>
      </c>
      <c r="E480" s="190" t="s">
        <v>1319</v>
      </c>
      <c r="F480" s="196">
        <v>175</v>
      </c>
      <c r="G480" s="122">
        <v>46</v>
      </c>
      <c r="H480" s="78">
        <v>50</v>
      </c>
      <c r="I480" s="333">
        <f t="shared" si="14"/>
        <v>795.80000000000007</v>
      </c>
      <c r="J480" s="200" t="s">
        <v>1320</v>
      </c>
      <c r="K480" s="353"/>
    </row>
    <row r="481" spans="1:16" ht="15.75">
      <c r="A481" s="78">
        <v>476</v>
      </c>
      <c r="B481" s="200" t="s">
        <v>1985</v>
      </c>
      <c r="C481" s="193" t="s">
        <v>2032</v>
      </c>
      <c r="D481" s="202">
        <v>10</v>
      </c>
      <c r="E481" s="190" t="s">
        <v>1319</v>
      </c>
      <c r="F481" s="196">
        <v>175</v>
      </c>
      <c r="G481" s="122">
        <v>58</v>
      </c>
      <c r="H481" s="78">
        <v>50</v>
      </c>
      <c r="I481" s="333">
        <f>1.73*D481*H481</f>
        <v>865</v>
      </c>
      <c r="J481" s="200" t="s">
        <v>1320</v>
      </c>
      <c r="K481" s="353"/>
    </row>
    <row r="482" spans="1:16" ht="15.75">
      <c r="A482" s="78">
        <v>477</v>
      </c>
      <c r="B482" s="200" t="s">
        <v>1985</v>
      </c>
      <c r="C482" s="193" t="s">
        <v>2033</v>
      </c>
      <c r="D482" s="202">
        <v>10</v>
      </c>
      <c r="E482" s="190" t="s">
        <v>1319</v>
      </c>
      <c r="F482" s="196">
        <v>175</v>
      </c>
      <c r="G482" s="122">
        <v>18</v>
      </c>
      <c r="H482" s="78">
        <v>30</v>
      </c>
      <c r="I482" s="333">
        <f>1.73*D482*G482</f>
        <v>311.40000000000003</v>
      </c>
      <c r="J482" s="200" t="s">
        <v>1320</v>
      </c>
      <c r="K482" s="353"/>
    </row>
    <row r="483" spans="1:16" ht="15.75">
      <c r="A483" s="78">
        <v>478</v>
      </c>
      <c r="B483" s="196" t="s">
        <v>2034</v>
      </c>
      <c r="C483" s="198" t="s">
        <v>2035</v>
      </c>
      <c r="D483" s="78">
        <v>10</v>
      </c>
      <c r="E483" s="190" t="s">
        <v>1319</v>
      </c>
      <c r="F483" s="196">
        <v>175</v>
      </c>
      <c r="G483" s="122">
        <v>57</v>
      </c>
      <c r="H483" s="78">
        <v>50</v>
      </c>
      <c r="I483" s="333">
        <f>1.73*D483*H483</f>
        <v>865</v>
      </c>
      <c r="J483" s="200" t="s">
        <v>1320</v>
      </c>
      <c r="K483" s="369"/>
      <c r="L483" s="342"/>
      <c r="M483" s="342"/>
      <c r="N483" s="343"/>
      <c r="O483" s="121"/>
      <c r="P483" s="120"/>
    </row>
    <row r="484" spans="1:16" ht="15.75">
      <c r="A484" s="78">
        <v>479</v>
      </c>
      <c r="B484" s="196" t="s">
        <v>2034</v>
      </c>
      <c r="C484" s="198" t="s">
        <v>2036</v>
      </c>
      <c r="D484" s="78">
        <v>10</v>
      </c>
      <c r="E484" s="190" t="s">
        <v>1319</v>
      </c>
      <c r="F484" s="196">
        <v>175</v>
      </c>
      <c r="G484" s="122">
        <v>127</v>
      </c>
      <c r="H484" s="78">
        <v>150</v>
      </c>
      <c r="I484" s="333">
        <f t="shared" ref="I484:I489" si="15">1.73*D484*G484</f>
        <v>2197.1</v>
      </c>
      <c r="J484" s="200" t="s">
        <v>1320</v>
      </c>
      <c r="K484" s="369"/>
      <c r="L484" s="342"/>
      <c r="M484" s="342"/>
      <c r="N484" s="343"/>
      <c r="O484" s="121"/>
      <c r="P484" s="120"/>
    </row>
    <row r="485" spans="1:16" ht="15.75">
      <c r="A485" s="78">
        <v>480</v>
      </c>
      <c r="B485" s="196" t="s">
        <v>2034</v>
      </c>
      <c r="C485" s="198" t="s">
        <v>2037</v>
      </c>
      <c r="D485" s="78">
        <v>10</v>
      </c>
      <c r="E485" s="190" t="s">
        <v>1334</v>
      </c>
      <c r="F485" s="196">
        <v>210</v>
      </c>
      <c r="G485" s="122">
        <v>42</v>
      </c>
      <c r="H485" s="78">
        <v>50</v>
      </c>
      <c r="I485" s="333">
        <f t="shared" si="15"/>
        <v>726.6</v>
      </c>
      <c r="J485" s="200" t="s">
        <v>1320</v>
      </c>
      <c r="K485" s="369"/>
      <c r="L485" s="342"/>
      <c r="M485" s="342"/>
      <c r="N485" s="343"/>
      <c r="O485" s="121"/>
      <c r="P485" s="120"/>
    </row>
    <row r="486" spans="1:16" ht="15.75">
      <c r="A486" s="78">
        <v>481</v>
      </c>
      <c r="B486" s="196" t="s">
        <v>2034</v>
      </c>
      <c r="C486" s="198" t="s">
        <v>2038</v>
      </c>
      <c r="D486" s="78">
        <v>10</v>
      </c>
      <c r="E486" s="190" t="s">
        <v>1334</v>
      </c>
      <c r="F486" s="196">
        <v>210</v>
      </c>
      <c r="G486" s="122">
        <v>41</v>
      </c>
      <c r="H486" s="78">
        <v>50</v>
      </c>
      <c r="I486" s="333">
        <f t="shared" si="15"/>
        <v>709.30000000000007</v>
      </c>
      <c r="J486" s="200" t="s">
        <v>1320</v>
      </c>
      <c r="K486" s="369"/>
      <c r="L486" s="342"/>
      <c r="M486" s="342"/>
      <c r="N486" s="343"/>
      <c r="O486" s="121"/>
      <c r="P486" s="120"/>
    </row>
    <row r="487" spans="1:16" ht="15.75">
      <c r="A487" s="78">
        <v>482</v>
      </c>
      <c r="B487" s="196" t="s">
        <v>2034</v>
      </c>
      <c r="C487" s="198" t="s">
        <v>2039</v>
      </c>
      <c r="D487" s="78">
        <v>10</v>
      </c>
      <c r="E487" s="190" t="s">
        <v>1319</v>
      </c>
      <c r="F487" s="196">
        <v>175</v>
      </c>
      <c r="G487" s="122">
        <v>42</v>
      </c>
      <c r="H487" s="78">
        <v>50</v>
      </c>
      <c r="I487" s="333">
        <f t="shared" si="15"/>
        <v>726.6</v>
      </c>
      <c r="J487" s="200" t="s">
        <v>1320</v>
      </c>
      <c r="K487" s="369"/>
      <c r="L487" s="342"/>
      <c r="M487" s="342"/>
      <c r="N487" s="343"/>
      <c r="O487" s="121"/>
      <c r="P487" s="120"/>
    </row>
    <row r="488" spans="1:16" ht="15.75">
      <c r="A488" s="78">
        <v>483</v>
      </c>
      <c r="B488" s="196" t="s">
        <v>2034</v>
      </c>
      <c r="C488" s="198" t="s">
        <v>2040</v>
      </c>
      <c r="D488" s="78">
        <v>10</v>
      </c>
      <c r="E488" s="190" t="s">
        <v>1319</v>
      </c>
      <c r="F488" s="196">
        <v>175</v>
      </c>
      <c r="G488" s="122">
        <v>99</v>
      </c>
      <c r="H488" s="78">
        <v>100</v>
      </c>
      <c r="I488" s="333">
        <f t="shared" si="15"/>
        <v>1712.7</v>
      </c>
      <c r="J488" s="200" t="s">
        <v>1320</v>
      </c>
      <c r="K488" s="369"/>
      <c r="L488" s="342"/>
      <c r="M488" s="342"/>
      <c r="N488" s="343"/>
      <c r="O488" s="121"/>
      <c r="P488" s="120"/>
    </row>
    <row r="489" spans="1:16" ht="15.75">
      <c r="A489" s="78">
        <v>484</v>
      </c>
      <c r="B489" s="196" t="s">
        <v>2034</v>
      </c>
      <c r="C489" s="198" t="s">
        <v>2041</v>
      </c>
      <c r="D489" s="78">
        <v>10</v>
      </c>
      <c r="E489" s="190" t="s">
        <v>1319</v>
      </c>
      <c r="F489" s="196">
        <v>175</v>
      </c>
      <c r="G489" s="122">
        <v>74</v>
      </c>
      <c r="H489" s="78">
        <v>75</v>
      </c>
      <c r="I489" s="333">
        <f t="shared" si="15"/>
        <v>1280.2</v>
      </c>
      <c r="J489" s="200" t="s">
        <v>1320</v>
      </c>
      <c r="K489" s="369"/>
      <c r="L489" s="342"/>
      <c r="M489" s="342"/>
      <c r="N489" s="343"/>
      <c r="O489" s="121"/>
      <c r="P489" s="120"/>
    </row>
    <row r="490" spans="1:16" ht="15.75">
      <c r="A490" s="78">
        <v>485</v>
      </c>
      <c r="B490" s="196" t="s">
        <v>2034</v>
      </c>
      <c r="C490" s="198" t="s">
        <v>2042</v>
      </c>
      <c r="D490" s="78">
        <v>10</v>
      </c>
      <c r="E490" s="190" t="s">
        <v>1334</v>
      </c>
      <c r="F490" s="196">
        <v>210</v>
      </c>
      <c r="G490" s="122">
        <v>42</v>
      </c>
      <c r="H490" s="78">
        <v>30</v>
      </c>
      <c r="I490" s="333">
        <f>1.73*D490*H490</f>
        <v>519</v>
      </c>
      <c r="J490" s="200" t="s">
        <v>1320</v>
      </c>
      <c r="K490" s="369"/>
      <c r="L490" s="342"/>
      <c r="M490" s="342"/>
      <c r="N490" s="343"/>
      <c r="O490" s="344"/>
      <c r="P490" s="120"/>
    </row>
    <row r="491" spans="1:16" ht="63" customHeight="1">
      <c r="A491" s="78">
        <v>486</v>
      </c>
      <c r="B491" s="78" t="s">
        <v>2034</v>
      </c>
      <c r="C491" s="190" t="s">
        <v>2043</v>
      </c>
      <c r="D491" s="78">
        <v>10</v>
      </c>
      <c r="E491" s="190" t="s">
        <v>1365</v>
      </c>
      <c r="F491" s="78" t="s">
        <v>1366</v>
      </c>
      <c r="G491" s="122">
        <v>39</v>
      </c>
      <c r="H491" s="78">
        <v>40</v>
      </c>
      <c r="I491" s="333">
        <f t="shared" ref="I491:I499" si="16">1.73*D491*G491</f>
        <v>674.7</v>
      </c>
      <c r="J491" s="341" t="s">
        <v>2044</v>
      </c>
      <c r="K491" s="369"/>
      <c r="L491" s="342"/>
      <c r="M491" s="342"/>
      <c r="N491" s="345"/>
      <c r="O491" s="121"/>
      <c r="P491" s="120"/>
    </row>
    <row r="492" spans="1:16" ht="15.75">
      <c r="A492" s="78">
        <v>487</v>
      </c>
      <c r="B492" s="78" t="s">
        <v>2034</v>
      </c>
      <c r="C492" s="190" t="s">
        <v>2045</v>
      </c>
      <c r="D492" s="78">
        <v>10</v>
      </c>
      <c r="E492" s="190" t="s">
        <v>1319</v>
      </c>
      <c r="F492" s="78">
        <v>175</v>
      </c>
      <c r="G492" s="122">
        <v>42</v>
      </c>
      <c r="H492" s="78">
        <v>75</v>
      </c>
      <c r="I492" s="333">
        <f t="shared" si="16"/>
        <v>726.6</v>
      </c>
      <c r="J492" s="200" t="s">
        <v>1320</v>
      </c>
      <c r="K492" s="369"/>
      <c r="L492" s="342"/>
      <c r="M492" s="342"/>
      <c r="N492" s="343"/>
      <c r="O492" s="121"/>
      <c r="P492" s="120"/>
    </row>
    <row r="493" spans="1:16" ht="15.75">
      <c r="A493" s="78">
        <v>488</v>
      </c>
      <c r="B493" s="78" t="s">
        <v>2034</v>
      </c>
      <c r="C493" s="190" t="s">
        <v>2046</v>
      </c>
      <c r="D493" s="78">
        <v>10</v>
      </c>
      <c r="E493" s="190" t="s">
        <v>1319</v>
      </c>
      <c r="F493" s="78">
        <v>175</v>
      </c>
      <c r="G493" s="122">
        <v>42</v>
      </c>
      <c r="H493" s="78">
        <v>50</v>
      </c>
      <c r="I493" s="333">
        <f t="shared" si="16"/>
        <v>726.6</v>
      </c>
      <c r="J493" s="200" t="s">
        <v>1320</v>
      </c>
      <c r="K493" s="369"/>
      <c r="L493" s="342"/>
      <c r="M493" s="342"/>
      <c r="N493" s="343"/>
      <c r="O493" s="121"/>
      <c r="P493" s="120"/>
    </row>
    <row r="494" spans="1:16" ht="45" customHeight="1">
      <c r="A494" s="78">
        <v>489</v>
      </c>
      <c r="B494" s="78" t="s">
        <v>2034</v>
      </c>
      <c r="C494" s="190" t="s">
        <v>2047</v>
      </c>
      <c r="D494" s="78">
        <v>10</v>
      </c>
      <c r="E494" s="190" t="s">
        <v>1365</v>
      </c>
      <c r="F494" s="78" t="s">
        <v>1366</v>
      </c>
      <c r="G494" s="122">
        <v>85</v>
      </c>
      <c r="H494" s="78">
        <v>100</v>
      </c>
      <c r="I494" s="333">
        <f t="shared" si="16"/>
        <v>1470.5</v>
      </c>
      <c r="J494" s="341" t="s">
        <v>2048</v>
      </c>
      <c r="K494" s="369"/>
      <c r="L494" s="342"/>
      <c r="M494" s="342"/>
      <c r="N494" s="345"/>
      <c r="O494" s="121"/>
      <c r="P494" s="120"/>
    </row>
    <row r="495" spans="1:16" ht="15.75">
      <c r="A495" s="78">
        <v>490</v>
      </c>
      <c r="B495" s="78" t="s">
        <v>2034</v>
      </c>
      <c r="C495" s="190" t="s">
        <v>2049</v>
      </c>
      <c r="D495" s="78">
        <v>10</v>
      </c>
      <c r="E495" s="190" t="s">
        <v>1319</v>
      </c>
      <c r="F495" s="78">
        <v>175</v>
      </c>
      <c r="G495" s="122">
        <v>34</v>
      </c>
      <c r="H495" s="78">
        <v>40</v>
      </c>
      <c r="I495" s="333">
        <f t="shared" si="16"/>
        <v>588.20000000000005</v>
      </c>
      <c r="J495" s="200" t="s">
        <v>1320</v>
      </c>
      <c r="K495" s="369"/>
      <c r="L495" s="342"/>
      <c r="M495" s="342"/>
      <c r="N495" s="343"/>
      <c r="O495" s="121"/>
      <c r="P495" s="120"/>
    </row>
    <row r="496" spans="1:16" ht="15.75">
      <c r="A496" s="78">
        <v>491</v>
      </c>
      <c r="B496" s="78" t="s">
        <v>2034</v>
      </c>
      <c r="C496" s="190" t="s">
        <v>2050</v>
      </c>
      <c r="D496" s="78">
        <v>10</v>
      </c>
      <c r="E496" s="190" t="s">
        <v>1334</v>
      </c>
      <c r="F496" s="78">
        <v>210</v>
      </c>
      <c r="G496" s="122">
        <v>42</v>
      </c>
      <c r="H496" s="78">
        <v>50</v>
      </c>
      <c r="I496" s="333">
        <f t="shared" si="16"/>
        <v>726.6</v>
      </c>
      <c r="J496" s="200" t="s">
        <v>1320</v>
      </c>
      <c r="K496" s="369"/>
      <c r="L496" s="342"/>
      <c r="M496" s="342"/>
      <c r="N496" s="343"/>
      <c r="O496" s="121"/>
      <c r="P496" s="120"/>
    </row>
    <row r="497" spans="1:16" ht="15.75">
      <c r="A497" s="78">
        <v>492</v>
      </c>
      <c r="B497" s="78" t="s">
        <v>2034</v>
      </c>
      <c r="C497" s="190" t="s">
        <v>2051</v>
      </c>
      <c r="D497" s="78">
        <v>10</v>
      </c>
      <c r="E497" s="190" t="s">
        <v>1334</v>
      </c>
      <c r="F497" s="78">
        <v>210</v>
      </c>
      <c r="G497" s="122">
        <v>85</v>
      </c>
      <c r="H497" s="78">
        <v>100</v>
      </c>
      <c r="I497" s="333">
        <f t="shared" si="16"/>
        <v>1470.5</v>
      </c>
      <c r="J497" s="200" t="s">
        <v>1320</v>
      </c>
      <c r="K497" s="369"/>
      <c r="L497" s="342"/>
      <c r="M497" s="342"/>
      <c r="N497" s="343"/>
      <c r="O497" s="121"/>
      <c r="P497" s="120"/>
    </row>
    <row r="498" spans="1:16" ht="15.75">
      <c r="A498" s="78">
        <v>493</v>
      </c>
      <c r="B498" s="78" t="s">
        <v>2034</v>
      </c>
      <c r="C498" s="190" t="s">
        <v>2052</v>
      </c>
      <c r="D498" s="78">
        <v>10</v>
      </c>
      <c r="E498" s="190" t="s">
        <v>1334</v>
      </c>
      <c r="F498" s="78">
        <v>210</v>
      </c>
      <c r="G498" s="122">
        <v>74</v>
      </c>
      <c r="H498" s="78">
        <v>75</v>
      </c>
      <c r="I498" s="333">
        <f t="shared" si="16"/>
        <v>1280.2</v>
      </c>
      <c r="J498" s="200" t="s">
        <v>1320</v>
      </c>
      <c r="K498" s="369"/>
      <c r="L498" s="342"/>
      <c r="M498" s="342"/>
      <c r="N498" s="343"/>
      <c r="O498" s="121"/>
      <c r="P498" s="120"/>
    </row>
    <row r="499" spans="1:16" ht="15.75">
      <c r="A499" s="78">
        <v>494</v>
      </c>
      <c r="B499" s="78" t="s">
        <v>2034</v>
      </c>
      <c r="C499" s="190" t="s">
        <v>2053</v>
      </c>
      <c r="D499" s="78">
        <v>10</v>
      </c>
      <c r="E499" s="190" t="s">
        <v>1334</v>
      </c>
      <c r="F499" s="78">
        <v>210</v>
      </c>
      <c r="G499" s="122">
        <v>49</v>
      </c>
      <c r="H499" s="78">
        <v>50</v>
      </c>
      <c r="I499" s="333">
        <f t="shared" si="16"/>
        <v>847.7</v>
      </c>
      <c r="J499" s="200" t="s">
        <v>1320</v>
      </c>
      <c r="K499" s="369"/>
      <c r="L499" s="342"/>
      <c r="M499" s="342"/>
      <c r="N499" s="343"/>
      <c r="O499" s="121"/>
      <c r="P499" s="120"/>
    </row>
    <row r="500" spans="1:16" ht="15.75">
      <c r="A500" s="78">
        <v>495</v>
      </c>
      <c r="B500" s="78" t="s">
        <v>2034</v>
      </c>
      <c r="C500" s="190" t="s">
        <v>2054</v>
      </c>
      <c r="D500" s="78">
        <v>10</v>
      </c>
      <c r="E500" s="190" t="s">
        <v>2055</v>
      </c>
      <c r="F500" s="78">
        <v>142</v>
      </c>
      <c r="G500" s="122">
        <v>46</v>
      </c>
      <c r="H500" s="78">
        <v>40</v>
      </c>
      <c r="I500" s="333">
        <f>1.73*D500*H500</f>
        <v>692</v>
      </c>
      <c r="J500" s="200" t="s">
        <v>1320</v>
      </c>
      <c r="K500" s="369"/>
      <c r="L500" s="342"/>
      <c r="M500" s="342"/>
      <c r="N500" s="343"/>
      <c r="O500" s="121"/>
      <c r="P500" s="120"/>
    </row>
    <row r="501" spans="1:16" ht="15.75">
      <c r="A501" s="78">
        <v>496</v>
      </c>
      <c r="B501" s="78" t="s">
        <v>2034</v>
      </c>
      <c r="C501" s="190" t="s">
        <v>2056</v>
      </c>
      <c r="D501" s="78">
        <v>10</v>
      </c>
      <c r="E501" s="190" t="s">
        <v>2055</v>
      </c>
      <c r="F501" s="78">
        <v>142</v>
      </c>
      <c r="G501" s="122">
        <v>46</v>
      </c>
      <c r="H501" s="78">
        <v>40</v>
      </c>
      <c r="I501" s="333">
        <f>1.73*D501*H501</f>
        <v>692</v>
      </c>
      <c r="J501" s="200" t="s">
        <v>1320</v>
      </c>
      <c r="K501" s="369"/>
      <c r="L501" s="342"/>
      <c r="M501" s="342"/>
      <c r="N501" s="343"/>
      <c r="O501" s="121"/>
      <c r="P501" s="120"/>
    </row>
    <row r="502" spans="1:16" ht="15.75">
      <c r="A502" s="78">
        <v>497</v>
      </c>
      <c r="B502" s="78" t="s">
        <v>2034</v>
      </c>
      <c r="C502" s="190" t="s">
        <v>2057</v>
      </c>
      <c r="D502" s="78">
        <v>10</v>
      </c>
      <c r="E502" s="190" t="s">
        <v>2055</v>
      </c>
      <c r="F502" s="78">
        <v>142</v>
      </c>
      <c r="G502" s="122">
        <v>46</v>
      </c>
      <c r="H502" s="78">
        <v>40</v>
      </c>
      <c r="I502" s="333">
        <f>1.73*D502*H502</f>
        <v>692</v>
      </c>
      <c r="J502" s="200" t="s">
        <v>1320</v>
      </c>
      <c r="K502" s="369"/>
      <c r="L502" s="342"/>
      <c r="M502" s="342"/>
      <c r="N502" s="343"/>
      <c r="O502" s="121"/>
      <c r="P502" s="120"/>
    </row>
    <row r="503" spans="1:16" ht="15.75">
      <c r="A503" s="78">
        <v>498</v>
      </c>
      <c r="B503" s="78" t="s">
        <v>2034</v>
      </c>
      <c r="C503" s="190" t="s">
        <v>2058</v>
      </c>
      <c r="D503" s="78">
        <v>10</v>
      </c>
      <c r="E503" s="190" t="s">
        <v>1319</v>
      </c>
      <c r="F503" s="78">
        <v>175</v>
      </c>
      <c r="G503" s="122">
        <v>52</v>
      </c>
      <c r="H503" s="78">
        <v>75</v>
      </c>
      <c r="I503" s="333">
        <f>1.73*D503*G503</f>
        <v>899.6</v>
      </c>
      <c r="J503" s="200" t="s">
        <v>1320</v>
      </c>
      <c r="K503" s="369"/>
      <c r="L503" s="342"/>
      <c r="M503" s="342"/>
      <c r="N503" s="345"/>
      <c r="O503" s="121"/>
      <c r="P503" s="120"/>
    </row>
    <row r="504" spans="1:16" ht="51" customHeight="1">
      <c r="A504" s="78">
        <v>499</v>
      </c>
      <c r="B504" s="78" t="s">
        <v>2034</v>
      </c>
      <c r="C504" s="190" t="s">
        <v>2059</v>
      </c>
      <c r="D504" s="78">
        <v>10</v>
      </c>
      <c r="E504" s="190" t="s">
        <v>2060</v>
      </c>
      <c r="F504" s="78">
        <v>142</v>
      </c>
      <c r="G504" s="122">
        <v>42</v>
      </c>
      <c r="H504" s="78">
        <v>50</v>
      </c>
      <c r="I504" s="333">
        <f>1.73*D504*G504</f>
        <v>726.6</v>
      </c>
      <c r="J504" s="341" t="s">
        <v>2061</v>
      </c>
      <c r="K504" s="369"/>
      <c r="L504" s="342"/>
      <c r="M504" s="342"/>
      <c r="N504" s="345"/>
      <c r="O504" s="121"/>
      <c r="P504" s="120"/>
    </row>
    <row r="505" spans="1:16" ht="31.5" customHeight="1">
      <c r="A505" s="78">
        <v>500</v>
      </c>
      <c r="B505" s="78" t="s">
        <v>2034</v>
      </c>
      <c r="C505" s="190" t="s">
        <v>2062</v>
      </c>
      <c r="D505" s="78">
        <v>10</v>
      </c>
      <c r="E505" s="190" t="s">
        <v>1365</v>
      </c>
      <c r="F505" s="78" t="s">
        <v>1366</v>
      </c>
      <c r="G505" s="122">
        <v>71</v>
      </c>
      <c r="H505" s="78">
        <v>50</v>
      </c>
      <c r="I505" s="333">
        <f>1.73*D505*H505</f>
        <v>865</v>
      </c>
      <c r="J505" s="341" t="s">
        <v>2063</v>
      </c>
      <c r="K505" s="369"/>
      <c r="L505" s="342"/>
      <c r="M505" s="342"/>
      <c r="N505" s="343"/>
      <c r="O505" s="121"/>
      <c r="P505" s="120"/>
    </row>
    <row r="506" spans="1:16" ht="15.75">
      <c r="A506" s="78">
        <v>501</v>
      </c>
      <c r="B506" s="78" t="s">
        <v>2034</v>
      </c>
      <c r="C506" s="190" t="s">
        <v>2064</v>
      </c>
      <c r="D506" s="78">
        <v>10</v>
      </c>
      <c r="E506" s="190" t="s">
        <v>1319</v>
      </c>
      <c r="F506" s="78">
        <v>175</v>
      </c>
      <c r="G506" s="122">
        <v>42</v>
      </c>
      <c r="H506" s="78">
        <v>50</v>
      </c>
      <c r="I506" s="333">
        <f>1.73*D506*G506</f>
        <v>726.6</v>
      </c>
      <c r="J506" s="200" t="s">
        <v>1320</v>
      </c>
      <c r="K506" s="369"/>
      <c r="L506" s="342"/>
      <c r="M506" s="342"/>
      <c r="N506" s="343"/>
      <c r="O506" s="121"/>
      <c r="P506" s="120"/>
    </row>
    <row r="507" spans="1:16" ht="15.75">
      <c r="A507" s="78">
        <v>502</v>
      </c>
      <c r="B507" s="78" t="s">
        <v>2034</v>
      </c>
      <c r="C507" s="190" t="s">
        <v>2065</v>
      </c>
      <c r="D507" s="78">
        <v>10</v>
      </c>
      <c r="E507" s="190" t="s">
        <v>1319</v>
      </c>
      <c r="F507" s="78">
        <v>175</v>
      </c>
      <c r="G507" s="122">
        <v>63</v>
      </c>
      <c r="H507" s="78">
        <v>75</v>
      </c>
      <c r="I507" s="333">
        <f>1.73*D507*G507</f>
        <v>1089.9000000000001</v>
      </c>
      <c r="J507" s="200" t="s">
        <v>1320</v>
      </c>
      <c r="K507" s="369"/>
      <c r="L507" s="342"/>
      <c r="M507" s="342"/>
      <c r="N507" s="343"/>
      <c r="O507" s="121"/>
      <c r="P507" s="120"/>
    </row>
    <row r="508" spans="1:16" ht="15.75">
      <c r="A508" s="78">
        <v>503</v>
      </c>
      <c r="B508" s="78" t="s">
        <v>2034</v>
      </c>
      <c r="C508" s="190" t="s">
        <v>2066</v>
      </c>
      <c r="D508" s="78">
        <v>10</v>
      </c>
      <c r="E508" s="190" t="s">
        <v>1319</v>
      </c>
      <c r="F508" s="78">
        <v>175</v>
      </c>
      <c r="G508" s="122">
        <v>71</v>
      </c>
      <c r="H508" s="78">
        <v>50</v>
      </c>
      <c r="I508" s="333">
        <f>1.73*D508*H508</f>
        <v>865</v>
      </c>
      <c r="J508" s="200" t="s">
        <v>1320</v>
      </c>
      <c r="K508" s="369"/>
      <c r="L508" s="342"/>
      <c r="M508" s="342"/>
      <c r="N508" s="343"/>
      <c r="O508" s="121"/>
      <c r="P508" s="120"/>
    </row>
    <row r="509" spans="1:16" ht="15.75">
      <c r="A509" s="78">
        <v>504</v>
      </c>
      <c r="B509" s="78" t="s">
        <v>2034</v>
      </c>
      <c r="C509" s="190" t="s">
        <v>2067</v>
      </c>
      <c r="D509" s="78">
        <v>10</v>
      </c>
      <c r="E509" s="190" t="s">
        <v>1319</v>
      </c>
      <c r="F509" s="78">
        <v>175</v>
      </c>
      <c r="G509" s="122">
        <v>35</v>
      </c>
      <c r="H509" s="78">
        <v>50</v>
      </c>
      <c r="I509" s="333">
        <f t="shared" ref="I509:I520" si="17">1.73*D509*G509</f>
        <v>605.5</v>
      </c>
      <c r="J509" s="200" t="s">
        <v>1320</v>
      </c>
      <c r="K509" s="369"/>
      <c r="L509" s="342"/>
      <c r="M509" s="342"/>
      <c r="N509" s="343"/>
      <c r="O509" s="121"/>
      <c r="P509" s="120"/>
    </row>
    <row r="510" spans="1:16" ht="15.75">
      <c r="A510" s="78">
        <v>505</v>
      </c>
      <c r="B510" s="78" t="s">
        <v>2034</v>
      </c>
      <c r="C510" s="190" t="s">
        <v>2068</v>
      </c>
      <c r="D510" s="78">
        <v>10</v>
      </c>
      <c r="E510" s="190" t="s">
        <v>2055</v>
      </c>
      <c r="F510" s="78">
        <v>142</v>
      </c>
      <c r="G510" s="122">
        <v>20</v>
      </c>
      <c r="H510" s="78">
        <v>50</v>
      </c>
      <c r="I510" s="333">
        <f t="shared" si="17"/>
        <v>346</v>
      </c>
      <c r="J510" s="200" t="s">
        <v>1320</v>
      </c>
      <c r="K510" s="369"/>
      <c r="L510" s="342"/>
      <c r="M510" s="342"/>
      <c r="N510" s="343"/>
      <c r="O510" s="121"/>
      <c r="P510" s="120"/>
    </row>
    <row r="511" spans="1:16" ht="15.75">
      <c r="A511" s="78">
        <v>506</v>
      </c>
      <c r="B511" s="78" t="s">
        <v>2034</v>
      </c>
      <c r="C511" s="190" t="s">
        <v>2069</v>
      </c>
      <c r="D511" s="78">
        <v>10</v>
      </c>
      <c r="E511" s="190" t="s">
        <v>1319</v>
      </c>
      <c r="F511" s="78">
        <v>175</v>
      </c>
      <c r="G511" s="122">
        <v>56</v>
      </c>
      <c r="H511" s="78">
        <v>75</v>
      </c>
      <c r="I511" s="333">
        <f t="shared" si="17"/>
        <v>968.80000000000007</v>
      </c>
      <c r="J511" s="200" t="s">
        <v>1320</v>
      </c>
      <c r="K511" s="369"/>
      <c r="L511" s="342"/>
      <c r="M511" s="342"/>
      <c r="N511" s="343"/>
      <c r="O511" s="121"/>
      <c r="P511" s="120"/>
    </row>
    <row r="512" spans="1:16" ht="15.75">
      <c r="A512" s="78">
        <v>507</v>
      </c>
      <c r="B512" s="78" t="s">
        <v>2034</v>
      </c>
      <c r="C512" s="190" t="s">
        <v>2070</v>
      </c>
      <c r="D512" s="78">
        <v>10</v>
      </c>
      <c r="E512" s="190" t="s">
        <v>1334</v>
      </c>
      <c r="F512" s="78">
        <v>210</v>
      </c>
      <c r="G512" s="122">
        <v>70</v>
      </c>
      <c r="H512" s="78">
        <v>100</v>
      </c>
      <c r="I512" s="333">
        <f t="shared" si="17"/>
        <v>1211</v>
      </c>
      <c r="J512" s="200" t="s">
        <v>1320</v>
      </c>
      <c r="K512" s="369"/>
      <c r="L512" s="342"/>
      <c r="M512" s="342"/>
      <c r="N512" s="343"/>
      <c r="O512" s="346"/>
      <c r="P512" s="120"/>
    </row>
    <row r="513" spans="1:16" ht="15.75">
      <c r="A513" s="78">
        <v>508</v>
      </c>
      <c r="B513" s="78" t="s">
        <v>2034</v>
      </c>
      <c r="C513" s="190" t="s">
        <v>2071</v>
      </c>
      <c r="D513" s="78">
        <v>10</v>
      </c>
      <c r="E513" s="190" t="s">
        <v>1319</v>
      </c>
      <c r="F513" s="78">
        <v>175</v>
      </c>
      <c r="G513" s="122">
        <v>23</v>
      </c>
      <c r="H513" s="78">
        <v>50</v>
      </c>
      <c r="I513" s="333">
        <f t="shared" si="17"/>
        <v>397.90000000000003</v>
      </c>
      <c r="J513" s="200" t="s">
        <v>1320</v>
      </c>
      <c r="K513" s="369"/>
      <c r="L513" s="342"/>
      <c r="M513" s="342"/>
      <c r="N513" s="343"/>
      <c r="O513" s="346"/>
      <c r="P513" s="120"/>
    </row>
    <row r="514" spans="1:16" ht="15.75">
      <c r="A514" s="78">
        <v>509</v>
      </c>
      <c r="B514" s="78" t="s">
        <v>2034</v>
      </c>
      <c r="C514" s="190" t="s">
        <v>2072</v>
      </c>
      <c r="D514" s="78">
        <v>10</v>
      </c>
      <c r="E514" s="190" t="s">
        <v>1319</v>
      </c>
      <c r="F514" s="78">
        <v>175</v>
      </c>
      <c r="G514" s="122">
        <v>71</v>
      </c>
      <c r="H514" s="78">
        <v>75</v>
      </c>
      <c r="I514" s="333">
        <f t="shared" si="17"/>
        <v>1228.3</v>
      </c>
      <c r="J514" s="200" t="s">
        <v>1320</v>
      </c>
      <c r="K514" s="369"/>
      <c r="L514" s="342"/>
      <c r="M514" s="342"/>
      <c r="N514" s="343"/>
      <c r="O514" s="121"/>
      <c r="P514" s="120"/>
    </row>
    <row r="515" spans="1:16" ht="15.75">
      <c r="A515" s="78">
        <v>510</v>
      </c>
      <c r="B515" s="78" t="s">
        <v>2034</v>
      </c>
      <c r="C515" s="190" t="s">
        <v>2073</v>
      </c>
      <c r="D515" s="78">
        <v>10</v>
      </c>
      <c r="E515" s="190" t="s">
        <v>1319</v>
      </c>
      <c r="F515" s="78">
        <v>175</v>
      </c>
      <c r="G515" s="122">
        <v>43</v>
      </c>
      <c r="H515" s="78">
        <v>40</v>
      </c>
      <c r="I515" s="333">
        <f t="shared" si="17"/>
        <v>743.9</v>
      </c>
      <c r="J515" s="200" t="s">
        <v>1320</v>
      </c>
      <c r="K515" s="369"/>
      <c r="L515" s="342"/>
      <c r="M515" s="342"/>
      <c r="N515" s="343"/>
      <c r="O515" s="121"/>
      <c r="P515" s="120"/>
    </row>
    <row r="516" spans="1:16" ht="15.75">
      <c r="A516" s="78">
        <v>511</v>
      </c>
      <c r="B516" s="78" t="s">
        <v>2034</v>
      </c>
      <c r="C516" s="190" t="s">
        <v>2074</v>
      </c>
      <c r="D516" s="78">
        <v>10</v>
      </c>
      <c r="E516" s="190" t="s">
        <v>1319</v>
      </c>
      <c r="F516" s="78">
        <v>175</v>
      </c>
      <c r="G516" s="122">
        <v>42</v>
      </c>
      <c r="H516" s="78">
        <v>50</v>
      </c>
      <c r="I516" s="333">
        <f t="shared" si="17"/>
        <v>726.6</v>
      </c>
      <c r="J516" s="200" t="s">
        <v>1320</v>
      </c>
      <c r="K516" s="369"/>
      <c r="L516" s="342"/>
      <c r="M516" s="342"/>
      <c r="N516" s="343"/>
      <c r="O516" s="121"/>
      <c r="P516" s="120"/>
    </row>
    <row r="517" spans="1:16" ht="15.75">
      <c r="A517" s="78">
        <v>512</v>
      </c>
      <c r="B517" s="78" t="s">
        <v>2034</v>
      </c>
      <c r="C517" s="190" t="s">
        <v>2075</v>
      </c>
      <c r="D517" s="78">
        <v>10</v>
      </c>
      <c r="E517" s="190" t="s">
        <v>1334</v>
      </c>
      <c r="F517" s="78">
        <v>210</v>
      </c>
      <c r="G517" s="122">
        <v>42</v>
      </c>
      <c r="H517" s="78">
        <v>50</v>
      </c>
      <c r="I517" s="333">
        <f t="shared" si="17"/>
        <v>726.6</v>
      </c>
      <c r="J517" s="200" t="s">
        <v>1320</v>
      </c>
      <c r="K517" s="369"/>
      <c r="L517" s="342"/>
      <c r="M517" s="342"/>
      <c r="N517" s="343"/>
      <c r="O517" s="121"/>
      <c r="P517" s="120"/>
    </row>
    <row r="518" spans="1:16" ht="15.75">
      <c r="A518" s="78">
        <v>513</v>
      </c>
      <c r="B518" s="78" t="s">
        <v>2034</v>
      </c>
      <c r="C518" s="190" t="s">
        <v>2076</v>
      </c>
      <c r="D518" s="78">
        <v>10</v>
      </c>
      <c r="E518" s="190" t="s">
        <v>1319</v>
      </c>
      <c r="F518" s="78">
        <v>175</v>
      </c>
      <c r="G518" s="122">
        <v>42</v>
      </c>
      <c r="H518" s="78">
        <v>50</v>
      </c>
      <c r="I518" s="333">
        <f t="shared" si="17"/>
        <v>726.6</v>
      </c>
      <c r="J518" s="200" t="s">
        <v>1320</v>
      </c>
      <c r="K518" s="369"/>
      <c r="L518" s="342"/>
      <c r="M518" s="342"/>
      <c r="N518" s="345"/>
      <c r="O518" s="121"/>
      <c r="P518" s="120"/>
    </row>
    <row r="519" spans="1:16" ht="37.5" customHeight="1">
      <c r="A519" s="78">
        <v>514</v>
      </c>
      <c r="B519" s="78" t="s">
        <v>2034</v>
      </c>
      <c r="C519" s="190" t="s">
        <v>2077</v>
      </c>
      <c r="D519" s="78">
        <v>10</v>
      </c>
      <c r="E519" s="190" t="s">
        <v>2060</v>
      </c>
      <c r="F519" s="78">
        <v>142</v>
      </c>
      <c r="G519" s="122">
        <v>42</v>
      </c>
      <c r="H519" s="78">
        <v>50</v>
      </c>
      <c r="I519" s="333">
        <f t="shared" si="17"/>
        <v>726.6</v>
      </c>
      <c r="J519" s="341" t="s">
        <v>2078</v>
      </c>
      <c r="K519" s="369"/>
      <c r="L519" s="342"/>
      <c r="M519" s="342"/>
      <c r="N519" s="345"/>
      <c r="O519" s="121"/>
      <c r="P519" s="120"/>
    </row>
    <row r="520" spans="1:16" ht="37.5" customHeight="1">
      <c r="A520" s="78">
        <v>515</v>
      </c>
      <c r="B520" s="78" t="s">
        <v>2034</v>
      </c>
      <c r="C520" s="190" t="s">
        <v>2079</v>
      </c>
      <c r="D520" s="78">
        <v>10</v>
      </c>
      <c r="E520" s="190" t="s">
        <v>2060</v>
      </c>
      <c r="F520" s="78">
        <v>142</v>
      </c>
      <c r="G520" s="122">
        <v>53</v>
      </c>
      <c r="H520" s="78">
        <v>75</v>
      </c>
      <c r="I520" s="333">
        <f t="shared" si="17"/>
        <v>916.90000000000009</v>
      </c>
      <c r="J520" s="341" t="s">
        <v>2080</v>
      </c>
      <c r="K520" s="369"/>
      <c r="L520" s="342"/>
      <c r="M520" s="342"/>
      <c r="N520" s="343"/>
      <c r="O520" s="121"/>
      <c r="P520" s="120"/>
    </row>
    <row r="521" spans="1:16" ht="15.75">
      <c r="A521" s="78">
        <v>516</v>
      </c>
      <c r="B521" s="78" t="s">
        <v>2034</v>
      </c>
      <c r="C521" s="190" t="s">
        <v>2081</v>
      </c>
      <c r="D521" s="78">
        <v>10</v>
      </c>
      <c r="E521" s="190" t="s">
        <v>2055</v>
      </c>
      <c r="F521" s="78">
        <v>142</v>
      </c>
      <c r="G521" s="122">
        <v>71</v>
      </c>
      <c r="H521" s="78">
        <v>50</v>
      </c>
      <c r="I521" s="333">
        <f>1.73*D521*H521</f>
        <v>865</v>
      </c>
      <c r="J521" s="200" t="s">
        <v>1320</v>
      </c>
      <c r="K521" s="369"/>
      <c r="L521" s="342"/>
      <c r="M521" s="342"/>
      <c r="N521" s="343"/>
      <c r="O521" s="121"/>
      <c r="P521" s="120"/>
    </row>
    <row r="522" spans="1:16" ht="15.75">
      <c r="A522" s="78">
        <v>517</v>
      </c>
      <c r="B522" s="78" t="s">
        <v>2034</v>
      </c>
      <c r="C522" s="190" t="s">
        <v>2082</v>
      </c>
      <c r="D522" s="78">
        <v>10</v>
      </c>
      <c r="E522" s="190" t="s">
        <v>1334</v>
      </c>
      <c r="F522" s="78">
        <v>210</v>
      </c>
      <c r="G522" s="122">
        <v>74</v>
      </c>
      <c r="H522" s="78">
        <v>75</v>
      </c>
      <c r="I522" s="333">
        <f t="shared" ref="I522:I535" si="18">1.73*D522*G522</f>
        <v>1280.2</v>
      </c>
      <c r="J522" s="200" t="s">
        <v>1320</v>
      </c>
      <c r="K522" s="369"/>
      <c r="L522" s="342"/>
      <c r="M522" s="342"/>
      <c r="N522" s="343"/>
      <c r="O522" s="121"/>
      <c r="P522" s="120"/>
    </row>
    <row r="523" spans="1:16" ht="15.75">
      <c r="A523" s="78">
        <v>518</v>
      </c>
      <c r="B523" s="78" t="s">
        <v>2034</v>
      </c>
      <c r="C523" s="190" t="s">
        <v>2083</v>
      </c>
      <c r="D523" s="78">
        <v>10</v>
      </c>
      <c r="E523" s="190" t="s">
        <v>2055</v>
      </c>
      <c r="F523" s="78">
        <v>142</v>
      </c>
      <c r="G523" s="122">
        <v>25</v>
      </c>
      <c r="H523" s="78">
        <v>30</v>
      </c>
      <c r="I523" s="333">
        <f t="shared" si="18"/>
        <v>432.5</v>
      </c>
      <c r="J523" s="200" t="s">
        <v>1320</v>
      </c>
      <c r="K523" s="369"/>
      <c r="L523" s="342"/>
      <c r="M523" s="342"/>
      <c r="N523" s="343"/>
      <c r="O523" s="121"/>
      <c r="P523" s="120"/>
    </row>
    <row r="524" spans="1:16" ht="15.75">
      <c r="A524" s="78">
        <v>519</v>
      </c>
      <c r="B524" s="78" t="s">
        <v>2034</v>
      </c>
      <c r="C524" s="190" t="s">
        <v>2084</v>
      </c>
      <c r="D524" s="78">
        <v>10</v>
      </c>
      <c r="E524" s="190" t="s">
        <v>1561</v>
      </c>
      <c r="F524" s="78">
        <v>60</v>
      </c>
      <c r="G524" s="122">
        <v>25</v>
      </c>
      <c r="H524" s="78">
        <v>30</v>
      </c>
      <c r="I524" s="333">
        <f t="shared" si="18"/>
        <v>432.5</v>
      </c>
      <c r="J524" s="200" t="s">
        <v>1320</v>
      </c>
      <c r="K524" s="369"/>
      <c r="L524" s="342"/>
      <c r="M524" s="342"/>
      <c r="N524" s="343"/>
      <c r="O524" s="121"/>
      <c r="P524" s="120"/>
    </row>
    <row r="525" spans="1:16" ht="15.75">
      <c r="A525" s="78">
        <v>520</v>
      </c>
      <c r="B525" s="78" t="s">
        <v>2034</v>
      </c>
      <c r="C525" s="190" t="s">
        <v>2085</v>
      </c>
      <c r="D525" s="78">
        <v>10</v>
      </c>
      <c r="E525" s="190" t="s">
        <v>1319</v>
      </c>
      <c r="F525" s="78">
        <v>175</v>
      </c>
      <c r="G525" s="122">
        <v>64</v>
      </c>
      <c r="H525" s="78">
        <v>75</v>
      </c>
      <c r="I525" s="333">
        <f t="shared" si="18"/>
        <v>1107.2</v>
      </c>
      <c r="J525" s="200" t="s">
        <v>1320</v>
      </c>
      <c r="K525" s="369"/>
      <c r="L525" s="342"/>
      <c r="M525" s="342"/>
      <c r="N525" s="345"/>
      <c r="O525" s="121"/>
      <c r="P525" s="120"/>
    </row>
    <row r="526" spans="1:16" ht="35.25" customHeight="1">
      <c r="A526" s="78">
        <v>521</v>
      </c>
      <c r="B526" s="78" t="s">
        <v>2034</v>
      </c>
      <c r="C526" s="190" t="s">
        <v>2086</v>
      </c>
      <c r="D526" s="78">
        <v>10</v>
      </c>
      <c r="E526" s="190" t="s">
        <v>2468</v>
      </c>
      <c r="F526" s="78">
        <v>175</v>
      </c>
      <c r="G526" s="78">
        <v>43</v>
      </c>
      <c r="H526" s="78">
        <v>50</v>
      </c>
      <c r="I526" s="333">
        <f t="shared" si="18"/>
        <v>743.9</v>
      </c>
      <c r="J526" s="341" t="s">
        <v>2088</v>
      </c>
      <c r="K526" s="369"/>
      <c r="L526" s="342"/>
      <c r="M526" s="342"/>
      <c r="N526" s="343"/>
      <c r="O526" s="121"/>
      <c r="P526" s="120"/>
    </row>
    <row r="527" spans="1:16" ht="15.75">
      <c r="A527" s="78">
        <v>522</v>
      </c>
      <c r="B527" s="78" t="s">
        <v>2034</v>
      </c>
      <c r="C527" s="190" t="s">
        <v>2089</v>
      </c>
      <c r="D527" s="78">
        <v>10</v>
      </c>
      <c r="E527" s="190" t="s">
        <v>1334</v>
      </c>
      <c r="F527" s="78">
        <v>210</v>
      </c>
      <c r="G527" s="122">
        <v>60</v>
      </c>
      <c r="H527" s="78">
        <v>100</v>
      </c>
      <c r="I527" s="333">
        <f t="shared" si="18"/>
        <v>1038</v>
      </c>
      <c r="J527" s="200" t="s">
        <v>1320</v>
      </c>
      <c r="K527" s="369"/>
      <c r="L527" s="342"/>
      <c r="M527" s="342"/>
      <c r="N527" s="343"/>
      <c r="O527" s="121"/>
      <c r="P527" s="120"/>
    </row>
    <row r="528" spans="1:16" ht="15.75">
      <c r="A528" s="78">
        <v>523</v>
      </c>
      <c r="B528" s="78" t="s">
        <v>2034</v>
      </c>
      <c r="C528" s="190" t="s">
        <v>2090</v>
      </c>
      <c r="D528" s="78">
        <v>10</v>
      </c>
      <c r="E528" s="190" t="s">
        <v>1334</v>
      </c>
      <c r="F528" s="78">
        <v>210</v>
      </c>
      <c r="G528" s="122">
        <v>30</v>
      </c>
      <c r="H528" s="78">
        <v>50</v>
      </c>
      <c r="I528" s="333">
        <f t="shared" si="18"/>
        <v>519</v>
      </c>
      <c r="J528" s="200" t="s">
        <v>1320</v>
      </c>
      <c r="K528" s="369"/>
      <c r="L528" s="342"/>
      <c r="M528" s="342"/>
      <c r="N528" s="343"/>
      <c r="O528" s="121"/>
      <c r="P528" s="120"/>
    </row>
    <row r="529" spans="1:16" ht="15.75">
      <c r="A529" s="78">
        <v>524</v>
      </c>
      <c r="B529" s="78" t="s">
        <v>2034</v>
      </c>
      <c r="C529" s="190" t="s">
        <v>2091</v>
      </c>
      <c r="D529" s="78">
        <v>10</v>
      </c>
      <c r="E529" s="190" t="s">
        <v>1334</v>
      </c>
      <c r="F529" s="78">
        <v>210</v>
      </c>
      <c r="G529" s="122">
        <v>25</v>
      </c>
      <c r="H529" s="78">
        <v>50</v>
      </c>
      <c r="I529" s="333">
        <f t="shared" si="18"/>
        <v>432.5</v>
      </c>
      <c r="J529" s="200" t="s">
        <v>1320</v>
      </c>
      <c r="K529" s="369"/>
      <c r="L529" s="342"/>
      <c r="M529" s="342"/>
      <c r="N529" s="343"/>
      <c r="O529" s="121"/>
      <c r="P529" s="120"/>
    </row>
    <row r="530" spans="1:16" ht="15.75">
      <c r="A530" s="78">
        <v>525</v>
      </c>
      <c r="B530" s="78" t="s">
        <v>2034</v>
      </c>
      <c r="C530" s="190" t="s">
        <v>2092</v>
      </c>
      <c r="D530" s="78">
        <v>10</v>
      </c>
      <c r="E530" s="190" t="s">
        <v>1334</v>
      </c>
      <c r="F530" s="78">
        <v>210</v>
      </c>
      <c r="G530" s="122">
        <v>30</v>
      </c>
      <c r="H530" s="78">
        <v>50</v>
      </c>
      <c r="I530" s="333">
        <f t="shared" si="18"/>
        <v>519</v>
      </c>
      <c r="J530" s="200" t="s">
        <v>1320</v>
      </c>
      <c r="K530" s="369"/>
      <c r="L530" s="342"/>
      <c r="M530" s="342"/>
      <c r="N530" s="343"/>
      <c r="O530" s="121"/>
      <c r="P530" s="120"/>
    </row>
    <row r="531" spans="1:16" ht="15.75">
      <c r="A531" s="78">
        <v>526</v>
      </c>
      <c r="B531" s="78" t="s">
        <v>2034</v>
      </c>
      <c r="C531" s="190" t="s">
        <v>2093</v>
      </c>
      <c r="D531" s="78">
        <v>10</v>
      </c>
      <c r="E531" s="190" t="s">
        <v>2094</v>
      </c>
      <c r="F531" s="78">
        <v>175</v>
      </c>
      <c r="G531" s="122">
        <v>60</v>
      </c>
      <c r="H531" s="78">
        <v>100</v>
      </c>
      <c r="I531" s="333">
        <f t="shared" si="18"/>
        <v>1038</v>
      </c>
      <c r="J531" s="200" t="s">
        <v>1320</v>
      </c>
      <c r="K531" s="369"/>
      <c r="L531" s="342"/>
      <c r="M531" s="342"/>
      <c r="N531" s="343"/>
      <c r="O531" s="121"/>
      <c r="P531" s="120"/>
    </row>
    <row r="532" spans="1:16" ht="15.75">
      <c r="A532" s="78">
        <v>527</v>
      </c>
      <c r="B532" s="78" t="s">
        <v>2034</v>
      </c>
      <c r="C532" s="190" t="s">
        <v>2095</v>
      </c>
      <c r="D532" s="78">
        <v>10</v>
      </c>
      <c r="E532" s="190" t="s">
        <v>2094</v>
      </c>
      <c r="F532" s="78">
        <v>175</v>
      </c>
      <c r="G532" s="122">
        <v>60</v>
      </c>
      <c r="H532" s="78">
        <v>100</v>
      </c>
      <c r="I532" s="333">
        <f t="shared" si="18"/>
        <v>1038</v>
      </c>
      <c r="J532" s="200" t="s">
        <v>1320</v>
      </c>
      <c r="K532" s="369"/>
      <c r="L532" s="342"/>
      <c r="M532" s="342"/>
      <c r="N532" s="343"/>
      <c r="O532" s="121"/>
      <c r="P532" s="120"/>
    </row>
    <row r="533" spans="1:16" ht="15.75">
      <c r="A533" s="78">
        <v>528</v>
      </c>
      <c r="B533" s="78" t="s">
        <v>2034</v>
      </c>
      <c r="C533" s="190" t="s">
        <v>2096</v>
      </c>
      <c r="D533" s="78">
        <v>10</v>
      </c>
      <c r="E533" s="190" t="s">
        <v>2094</v>
      </c>
      <c r="F533" s="78">
        <v>175</v>
      </c>
      <c r="G533" s="122">
        <v>60</v>
      </c>
      <c r="H533" s="78">
        <v>100</v>
      </c>
      <c r="I533" s="333">
        <f t="shared" si="18"/>
        <v>1038</v>
      </c>
      <c r="J533" s="200" t="s">
        <v>1320</v>
      </c>
      <c r="K533" s="369"/>
      <c r="L533" s="342"/>
      <c r="M533" s="342"/>
      <c r="N533" s="343"/>
      <c r="O533" s="121"/>
      <c r="P533" s="120"/>
    </row>
    <row r="534" spans="1:16" ht="15.75">
      <c r="A534" s="78">
        <v>529</v>
      </c>
      <c r="B534" s="78" t="s">
        <v>2034</v>
      </c>
      <c r="C534" s="190" t="s">
        <v>2097</v>
      </c>
      <c r="D534" s="78">
        <v>10</v>
      </c>
      <c r="E534" s="190" t="s">
        <v>2087</v>
      </c>
      <c r="F534" s="78">
        <v>175</v>
      </c>
      <c r="G534" s="122">
        <v>30</v>
      </c>
      <c r="H534" s="78">
        <v>50</v>
      </c>
      <c r="I534" s="333">
        <f t="shared" si="18"/>
        <v>519</v>
      </c>
      <c r="J534" s="200" t="s">
        <v>1320</v>
      </c>
      <c r="K534" s="370"/>
      <c r="L534" s="120"/>
      <c r="M534" s="120"/>
      <c r="N534" s="120"/>
      <c r="O534" s="120"/>
      <c r="P534" s="120"/>
    </row>
    <row r="535" spans="1:16" ht="15.75">
      <c r="A535" s="78">
        <v>530</v>
      </c>
      <c r="B535" s="78" t="s">
        <v>2098</v>
      </c>
      <c r="C535" s="201" t="s">
        <v>2099</v>
      </c>
      <c r="D535" s="78">
        <v>10</v>
      </c>
      <c r="E535" s="201" t="s">
        <v>1319</v>
      </c>
      <c r="F535" s="196">
        <v>175</v>
      </c>
      <c r="G535" s="122">
        <v>71</v>
      </c>
      <c r="H535" s="78">
        <v>100</v>
      </c>
      <c r="I535" s="333">
        <f t="shared" si="18"/>
        <v>1228.3</v>
      </c>
      <c r="J535" s="200" t="s">
        <v>1320</v>
      </c>
      <c r="K535" s="460"/>
      <c r="L535" s="455"/>
      <c r="M535" s="456"/>
      <c r="N535" s="120"/>
      <c r="O535" s="120"/>
      <c r="P535" s="120"/>
    </row>
    <row r="536" spans="1:16" ht="15.75">
      <c r="A536" s="78">
        <v>531</v>
      </c>
      <c r="B536" s="78" t="s">
        <v>2098</v>
      </c>
      <c r="C536" s="201" t="s">
        <v>2100</v>
      </c>
      <c r="D536" s="78">
        <v>10</v>
      </c>
      <c r="E536" s="201" t="s">
        <v>1319</v>
      </c>
      <c r="F536" s="196">
        <v>175</v>
      </c>
      <c r="G536" s="122">
        <v>127</v>
      </c>
      <c r="H536" s="78">
        <v>100</v>
      </c>
      <c r="I536" s="333">
        <f>1.73*D536*H536</f>
        <v>1730</v>
      </c>
      <c r="J536" s="200" t="s">
        <v>1320</v>
      </c>
      <c r="K536" s="460"/>
      <c r="L536" s="455"/>
      <c r="M536" s="456"/>
      <c r="N536" s="120"/>
      <c r="O536" s="120"/>
      <c r="P536" s="120"/>
    </row>
    <row r="537" spans="1:16" ht="15.75">
      <c r="A537" s="78">
        <v>532</v>
      </c>
      <c r="B537" s="78" t="s">
        <v>2098</v>
      </c>
      <c r="C537" s="201" t="s">
        <v>2101</v>
      </c>
      <c r="D537" s="78">
        <v>10</v>
      </c>
      <c r="E537" s="201" t="s">
        <v>1319</v>
      </c>
      <c r="F537" s="196">
        <v>175</v>
      </c>
      <c r="G537" s="122">
        <v>42</v>
      </c>
      <c r="H537" s="78">
        <v>50</v>
      </c>
      <c r="I537" s="333">
        <f>1.73*D537*G537</f>
        <v>726.6</v>
      </c>
      <c r="J537" s="200" t="s">
        <v>1320</v>
      </c>
      <c r="K537" s="460"/>
      <c r="L537" s="455"/>
      <c r="M537" s="457"/>
      <c r="N537" s="120"/>
      <c r="O537" s="120"/>
      <c r="P537" s="120"/>
    </row>
    <row r="538" spans="1:16" ht="15.75">
      <c r="A538" s="78">
        <v>533</v>
      </c>
      <c r="B538" s="78" t="s">
        <v>2098</v>
      </c>
      <c r="C538" s="201" t="s">
        <v>2102</v>
      </c>
      <c r="D538" s="78">
        <v>10</v>
      </c>
      <c r="E538" s="201" t="s">
        <v>1319</v>
      </c>
      <c r="F538" s="196">
        <v>175</v>
      </c>
      <c r="G538" s="122">
        <v>255</v>
      </c>
      <c r="H538" s="78">
        <v>200</v>
      </c>
      <c r="I538" s="333">
        <f>1.73*D538*H538</f>
        <v>3460</v>
      </c>
      <c r="J538" s="200" t="s">
        <v>1320</v>
      </c>
      <c r="K538" s="460"/>
      <c r="L538" s="455"/>
      <c r="M538" s="457"/>
      <c r="N538" s="120"/>
      <c r="O538" s="120"/>
      <c r="P538" s="120"/>
    </row>
    <row r="539" spans="1:16" ht="15.75">
      <c r="A539" s="78">
        <v>534</v>
      </c>
      <c r="B539" s="78" t="s">
        <v>2098</v>
      </c>
      <c r="C539" s="201" t="s">
        <v>2103</v>
      </c>
      <c r="D539" s="78">
        <v>10</v>
      </c>
      <c r="E539" s="201" t="s">
        <v>1319</v>
      </c>
      <c r="F539" s="196">
        <v>175</v>
      </c>
      <c r="G539" s="122">
        <v>87</v>
      </c>
      <c r="H539" s="78">
        <v>200</v>
      </c>
      <c r="I539" s="333">
        <f>1.73*D539*G539</f>
        <v>1505.1000000000001</v>
      </c>
      <c r="J539" s="200" t="s">
        <v>1320</v>
      </c>
      <c r="K539" s="460"/>
      <c r="L539" s="455"/>
      <c r="M539" s="457"/>
      <c r="N539" s="120"/>
      <c r="O539" s="120"/>
      <c r="P539" s="120"/>
    </row>
    <row r="540" spans="1:16" ht="15.75">
      <c r="A540" s="78">
        <v>535</v>
      </c>
      <c r="B540" s="78" t="s">
        <v>2098</v>
      </c>
      <c r="C540" s="201" t="s">
        <v>2104</v>
      </c>
      <c r="D540" s="78">
        <v>10</v>
      </c>
      <c r="E540" s="201" t="s">
        <v>1319</v>
      </c>
      <c r="F540" s="196">
        <v>175</v>
      </c>
      <c r="G540" s="122">
        <v>42</v>
      </c>
      <c r="H540" s="78">
        <v>50</v>
      </c>
      <c r="I540" s="333">
        <f>1.73*D540*G540</f>
        <v>726.6</v>
      </c>
      <c r="J540" s="200" t="s">
        <v>1320</v>
      </c>
      <c r="K540" s="460"/>
      <c r="L540" s="455"/>
      <c r="M540" s="457"/>
      <c r="N540" s="120"/>
      <c r="O540" s="120"/>
      <c r="P540" s="120"/>
    </row>
    <row r="541" spans="1:16" ht="15.75">
      <c r="A541" s="78">
        <v>536</v>
      </c>
      <c r="B541" s="78" t="s">
        <v>2098</v>
      </c>
      <c r="C541" s="201" t="s">
        <v>2105</v>
      </c>
      <c r="D541" s="78">
        <v>10</v>
      </c>
      <c r="E541" s="201" t="s">
        <v>1319</v>
      </c>
      <c r="F541" s="196">
        <v>175</v>
      </c>
      <c r="G541" s="122">
        <v>42</v>
      </c>
      <c r="H541" s="78">
        <v>100</v>
      </c>
      <c r="I541" s="333">
        <f>1.73*D541*G541</f>
        <v>726.6</v>
      </c>
      <c r="J541" s="200" t="s">
        <v>1320</v>
      </c>
      <c r="K541" s="460"/>
      <c r="L541" s="455"/>
      <c r="M541" s="456"/>
      <c r="N541" s="120"/>
      <c r="O541" s="120"/>
      <c r="P541" s="120"/>
    </row>
    <row r="542" spans="1:16" ht="15.75">
      <c r="A542" s="78">
        <v>537</v>
      </c>
      <c r="B542" s="78" t="s">
        <v>2098</v>
      </c>
      <c r="C542" s="201" t="s">
        <v>2106</v>
      </c>
      <c r="D542" s="78">
        <v>10</v>
      </c>
      <c r="E542" s="201" t="s">
        <v>1319</v>
      </c>
      <c r="F542" s="196">
        <v>175</v>
      </c>
      <c r="G542" s="122">
        <v>70</v>
      </c>
      <c r="H542" s="78">
        <v>50</v>
      </c>
      <c r="I542" s="333">
        <f>1.73*D542*H542</f>
        <v>865</v>
      </c>
      <c r="J542" s="200" t="s">
        <v>1320</v>
      </c>
      <c r="K542" s="460"/>
      <c r="L542" s="455"/>
      <c r="M542" s="457"/>
      <c r="N542" s="120"/>
      <c r="O542" s="120"/>
      <c r="P542" s="120"/>
    </row>
    <row r="543" spans="1:16" ht="15.75">
      <c r="A543" s="78">
        <v>538</v>
      </c>
      <c r="B543" s="78" t="s">
        <v>2098</v>
      </c>
      <c r="C543" s="201" t="s">
        <v>2107</v>
      </c>
      <c r="D543" s="78">
        <v>10</v>
      </c>
      <c r="E543" s="201" t="s">
        <v>1319</v>
      </c>
      <c r="F543" s="196">
        <v>175</v>
      </c>
      <c r="G543" s="122">
        <v>35</v>
      </c>
      <c r="H543" s="78">
        <v>75</v>
      </c>
      <c r="I543" s="333">
        <f>1.73*D543*G543</f>
        <v>605.5</v>
      </c>
      <c r="J543" s="200" t="s">
        <v>1320</v>
      </c>
      <c r="K543" s="460"/>
      <c r="L543" s="455"/>
      <c r="M543" s="457"/>
      <c r="N543" s="120"/>
      <c r="O543" s="120"/>
      <c r="P543" s="120"/>
    </row>
    <row r="544" spans="1:16" ht="15.75">
      <c r="A544" s="78">
        <v>539</v>
      </c>
      <c r="B544" s="78" t="s">
        <v>2098</v>
      </c>
      <c r="C544" s="201" t="s">
        <v>2108</v>
      </c>
      <c r="D544" s="78">
        <v>10</v>
      </c>
      <c r="E544" s="201" t="s">
        <v>1319</v>
      </c>
      <c r="F544" s="196">
        <v>175</v>
      </c>
      <c r="G544" s="122">
        <v>175</v>
      </c>
      <c r="H544" s="78">
        <v>50</v>
      </c>
      <c r="I544" s="333">
        <f>1.73*D544*H544</f>
        <v>865</v>
      </c>
      <c r="J544" s="200" t="s">
        <v>1320</v>
      </c>
      <c r="K544" s="460"/>
      <c r="L544" s="455"/>
      <c r="M544" s="457"/>
      <c r="N544" s="120"/>
      <c r="O544" s="120"/>
      <c r="P544" s="120"/>
    </row>
    <row r="545" spans="1:16" ht="15.75">
      <c r="A545" s="78">
        <v>540</v>
      </c>
      <c r="B545" s="78" t="s">
        <v>2098</v>
      </c>
      <c r="C545" s="201" t="s">
        <v>2109</v>
      </c>
      <c r="D545" s="78">
        <v>10</v>
      </c>
      <c r="E545" s="201" t="s">
        <v>1319</v>
      </c>
      <c r="F545" s="196">
        <v>175</v>
      </c>
      <c r="G545" s="122">
        <v>35</v>
      </c>
      <c r="H545" s="78">
        <v>50</v>
      </c>
      <c r="I545" s="333">
        <f t="shared" ref="I545:I581" si="19">1.73*D545*G545</f>
        <v>605.5</v>
      </c>
      <c r="J545" s="200" t="s">
        <v>1320</v>
      </c>
      <c r="K545" s="460"/>
      <c r="L545" s="455"/>
      <c r="M545" s="457"/>
      <c r="N545" s="120"/>
      <c r="O545" s="120"/>
      <c r="P545" s="120"/>
    </row>
    <row r="546" spans="1:16" ht="15.75">
      <c r="A546" s="78">
        <v>541</v>
      </c>
      <c r="B546" s="78" t="s">
        <v>2098</v>
      </c>
      <c r="C546" s="201" t="s">
        <v>2110</v>
      </c>
      <c r="D546" s="78">
        <v>10</v>
      </c>
      <c r="E546" s="201" t="s">
        <v>1319</v>
      </c>
      <c r="F546" s="196">
        <v>175</v>
      </c>
      <c r="G546" s="122">
        <v>35</v>
      </c>
      <c r="H546" s="78">
        <v>50</v>
      </c>
      <c r="I546" s="333">
        <f t="shared" si="19"/>
        <v>605.5</v>
      </c>
      <c r="J546" s="200" t="s">
        <v>1320</v>
      </c>
      <c r="K546" s="460"/>
      <c r="L546" s="455"/>
      <c r="M546" s="457"/>
      <c r="N546" s="120"/>
      <c r="O546" s="120"/>
      <c r="P546" s="120"/>
    </row>
    <row r="547" spans="1:16" ht="15.75">
      <c r="A547" s="78">
        <v>542</v>
      </c>
      <c r="B547" s="78" t="s">
        <v>2098</v>
      </c>
      <c r="C547" s="201" t="s">
        <v>2111</v>
      </c>
      <c r="D547" s="78">
        <v>10</v>
      </c>
      <c r="E547" s="201" t="s">
        <v>1319</v>
      </c>
      <c r="F547" s="196">
        <v>175</v>
      </c>
      <c r="G547" s="122">
        <v>35</v>
      </c>
      <c r="H547" s="78">
        <v>50</v>
      </c>
      <c r="I547" s="333">
        <f t="shared" si="19"/>
        <v>605.5</v>
      </c>
      <c r="J547" s="200" t="s">
        <v>1320</v>
      </c>
      <c r="K547" s="460"/>
      <c r="L547" s="455"/>
      <c r="M547" s="457"/>
      <c r="N547" s="120"/>
      <c r="O547" s="120"/>
      <c r="P547" s="120"/>
    </row>
    <row r="548" spans="1:16" ht="15.75">
      <c r="A548" s="78">
        <v>543</v>
      </c>
      <c r="B548" s="78" t="s">
        <v>2098</v>
      </c>
      <c r="C548" s="201" t="s">
        <v>2112</v>
      </c>
      <c r="D548" s="78">
        <v>10</v>
      </c>
      <c r="E548" s="201" t="s">
        <v>1319</v>
      </c>
      <c r="F548" s="196">
        <v>175</v>
      </c>
      <c r="G548" s="122">
        <v>100</v>
      </c>
      <c r="H548" s="78">
        <v>100</v>
      </c>
      <c r="I548" s="333">
        <f t="shared" si="19"/>
        <v>1730</v>
      </c>
      <c r="J548" s="200" t="s">
        <v>1320</v>
      </c>
      <c r="K548" s="460"/>
      <c r="L548" s="455"/>
      <c r="M548" s="456"/>
      <c r="N548" s="120"/>
      <c r="O548" s="120"/>
      <c r="P548" s="120"/>
    </row>
    <row r="549" spans="1:16" ht="15.75">
      <c r="A549" s="78">
        <v>544</v>
      </c>
      <c r="B549" s="78" t="s">
        <v>2098</v>
      </c>
      <c r="C549" s="201" t="s">
        <v>2113</v>
      </c>
      <c r="D549" s="78">
        <v>10</v>
      </c>
      <c r="E549" s="201" t="s">
        <v>1319</v>
      </c>
      <c r="F549" s="196">
        <v>175</v>
      </c>
      <c r="G549" s="122">
        <v>50</v>
      </c>
      <c r="H549" s="78">
        <v>50</v>
      </c>
      <c r="I549" s="333">
        <f t="shared" si="19"/>
        <v>865</v>
      </c>
      <c r="J549" s="200" t="s">
        <v>1320</v>
      </c>
      <c r="K549" s="460"/>
      <c r="L549" s="455"/>
      <c r="M549" s="456"/>
      <c r="N549" s="120"/>
      <c r="O549" s="120"/>
      <c r="P549" s="120"/>
    </row>
    <row r="550" spans="1:16" ht="15.75">
      <c r="A550" s="78">
        <v>545</v>
      </c>
      <c r="B550" s="78" t="s">
        <v>2098</v>
      </c>
      <c r="C550" s="201" t="s">
        <v>2114</v>
      </c>
      <c r="D550" s="78">
        <v>10</v>
      </c>
      <c r="E550" s="201" t="s">
        <v>1319</v>
      </c>
      <c r="F550" s="196">
        <v>175</v>
      </c>
      <c r="G550" s="122">
        <v>50</v>
      </c>
      <c r="H550" s="78">
        <v>50</v>
      </c>
      <c r="I550" s="333">
        <f t="shared" si="19"/>
        <v>865</v>
      </c>
      <c r="J550" s="200" t="s">
        <v>1320</v>
      </c>
      <c r="K550" s="460"/>
      <c r="L550" s="455"/>
      <c r="M550" s="457"/>
      <c r="N550" s="120"/>
      <c r="O550" s="120"/>
      <c r="P550" s="120"/>
    </row>
    <row r="551" spans="1:16" ht="15.75">
      <c r="A551" s="78">
        <v>546</v>
      </c>
      <c r="B551" s="78" t="s">
        <v>2098</v>
      </c>
      <c r="C551" s="201" t="s">
        <v>2115</v>
      </c>
      <c r="D551" s="78">
        <v>10</v>
      </c>
      <c r="E551" s="201" t="s">
        <v>1319</v>
      </c>
      <c r="F551" s="196">
        <v>175</v>
      </c>
      <c r="G551" s="122">
        <v>75</v>
      </c>
      <c r="H551" s="78">
        <v>75</v>
      </c>
      <c r="I551" s="333">
        <f t="shared" si="19"/>
        <v>1297.5</v>
      </c>
      <c r="J551" s="200" t="s">
        <v>1320</v>
      </c>
      <c r="K551" s="460"/>
      <c r="L551" s="455"/>
      <c r="M551" s="457"/>
      <c r="N551" s="120"/>
      <c r="O551" s="120"/>
      <c r="P551" s="120"/>
    </row>
    <row r="552" spans="1:16" ht="15.75">
      <c r="A552" s="78">
        <v>547</v>
      </c>
      <c r="B552" s="78" t="s">
        <v>2098</v>
      </c>
      <c r="C552" s="201" t="s">
        <v>2116</v>
      </c>
      <c r="D552" s="78">
        <v>10</v>
      </c>
      <c r="E552" s="201" t="s">
        <v>1319</v>
      </c>
      <c r="F552" s="196">
        <v>175</v>
      </c>
      <c r="G552" s="122">
        <v>50</v>
      </c>
      <c r="H552" s="78">
        <v>50</v>
      </c>
      <c r="I552" s="333">
        <f t="shared" si="19"/>
        <v>865</v>
      </c>
      <c r="J552" s="200" t="s">
        <v>1320</v>
      </c>
      <c r="K552" s="460"/>
      <c r="L552" s="455"/>
      <c r="M552" s="457"/>
      <c r="N552" s="120"/>
      <c r="O552" s="120"/>
      <c r="P552" s="120"/>
    </row>
    <row r="553" spans="1:16" ht="15.75">
      <c r="A553" s="78">
        <v>548</v>
      </c>
      <c r="B553" s="78" t="s">
        <v>2098</v>
      </c>
      <c r="C553" s="201" t="s">
        <v>2117</v>
      </c>
      <c r="D553" s="78">
        <v>10</v>
      </c>
      <c r="E553" s="201" t="s">
        <v>1319</v>
      </c>
      <c r="F553" s="196">
        <v>175</v>
      </c>
      <c r="G553" s="122">
        <v>100</v>
      </c>
      <c r="H553" s="78">
        <v>100</v>
      </c>
      <c r="I553" s="333">
        <f t="shared" si="19"/>
        <v>1730</v>
      </c>
      <c r="J553" s="200" t="s">
        <v>1320</v>
      </c>
      <c r="K553" s="460"/>
      <c r="L553" s="455"/>
      <c r="M553" s="456"/>
      <c r="N553" s="120"/>
      <c r="O553" s="120"/>
      <c r="P553" s="120"/>
    </row>
    <row r="554" spans="1:16" ht="15.75">
      <c r="A554" s="78">
        <v>549</v>
      </c>
      <c r="B554" s="78" t="s">
        <v>2098</v>
      </c>
      <c r="C554" s="201" t="s">
        <v>2118</v>
      </c>
      <c r="D554" s="78">
        <v>10</v>
      </c>
      <c r="E554" s="201" t="s">
        <v>1319</v>
      </c>
      <c r="F554" s="196">
        <v>175</v>
      </c>
      <c r="G554" s="122">
        <v>14</v>
      </c>
      <c r="H554" s="78">
        <v>75</v>
      </c>
      <c r="I554" s="333">
        <f t="shared" si="19"/>
        <v>242.20000000000002</v>
      </c>
      <c r="J554" s="200" t="s">
        <v>1320</v>
      </c>
      <c r="K554" s="460"/>
      <c r="L554" s="455"/>
      <c r="M554" s="457"/>
      <c r="N554" s="120"/>
      <c r="O554" s="120"/>
      <c r="P554" s="120"/>
    </row>
    <row r="555" spans="1:16" ht="15.75">
      <c r="A555" s="78">
        <v>550</v>
      </c>
      <c r="B555" s="78" t="s">
        <v>2098</v>
      </c>
      <c r="C555" s="201" t="s">
        <v>2119</v>
      </c>
      <c r="D555" s="78">
        <v>10</v>
      </c>
      <c r="E555" s="201" t="s">
        <v>1319</v>
      </c>
      <c r="F555" s="196">
        <v>175</v>
      </c>
      <c r="G555" s="122">
        <v>35</v>
      </c>
      <c r="H555" s="78" t="s">
        <v>2575</v>
      </c>
      <c r="I555" s="333">
        <f t="shared" si="19"/>
        <v>605.5</v>
      </c>
      <c r="J555" s="200" t="s">
        <v>1320</v>
      </c>
      <c r="K555" s="460"/>
      <c r="L555" s="455"/>
      <c r="M555" s="456"/>
      <c r="N555" s="120"/>
      <c r="O555" s="120"/>
      <c r="P555" s="120"/>
    </row>
    <row r="556" spans="1:16" ht="15.75">
      <c r="A556" s="78">
        <v>551</v>
      </c>
      <c r="B556" s="78" t="s">
        <v>2098</v>
      </c>
      <c r="C556" s="201" t="s">
        <v>2120</v>
      </c>
      <c r="D556" s="78">
        <v>10</v>
      </c>
      <c r="E556" s="201" t="s">
        <v>1319</v>
      </c>
      <c r="F556" s="196">
        <v>175</v>
      </c>
      <c r="G556" s="122">
        <v>35</v>
      </c>
      <c r="H556" s="78">
        <v>50</v>
      </c>
      <c r="I556" s="333">
        <f t="shared" si="19"/>
        <v>605.5</v>
      </c>
      <c r="J556" s="200" t="s">
        <v>1320</v>
      </c>
      <c r="K556" s="460"/>
      <c r="L556" s="455"/>
      <c r="M556" s="456"/>
      <c r="N556" s="120"/>
      <c r="O556" s="120"/>
      <c r="P556" s="120"/>
    </row>
    <row r="557" spans="1:16" ht="15.75">
      <c r="A557" s="78">
        <v>552</v>
      </c>
      <c r="B557" s="78" t="s">
        <v>2098</v>
      </c>
      <c r="C557" s="201" t="s">
        <v>2121</v>
      </c>
      <c r="D557" s="78">
        <v>10</v>
      </c>
      <c r="E557" s="201" t="s">
        <v>1319</v>
      </c>
      <c r="F557" s="196">
        <v>175</v>
      </c>
      <c r="G557" s="122">
        <v>21</v>
      </c>
      <c r="H557" s="78">
        <v>40</v>
      </c>
      <c r="I557" s="333">
        <f t="shared" si="19"/>
        <v>363.3</v>
      </c>
      <c r="J557" s="200" t="s">
        <v>1320</v>
      </c>
      <c r="K557" s="460"/>
      <c r="L557" s="455"/>
      <c r="M557" s="457"/>
      <c r="N557" s="120"/>
      <c r="O557" s="120"/>
      <c r="P557" s="120"/>
    </row>
    <row r="558" spans="1:16" ht="15.75">
      <c r="A558" s="78">
        <v>553</v>
      </c>
      <c r="B558" s="78" t="s">
        <v>2098</v>
      </c>
      <c r="C558" s="201" t="s">
        <v>2122</v>
      </c>
      <c r="D558" s="78">
        <v>10</v>
      </c>
      <c r="E558" s="201" t="s">
        <v>1319</v>
      </c>
      <c r="F558" s="196">
        <v>175</v>
      </c>
      <c r="G558" s="122">
        <v>29</v>
      </c>
      <c r="H558" s="78">
        <v>50</v>
      </c>
      <c r="I558" s="333">
        <f t="shared" si="19"/>
        <v>501.70000000000005</v>
      </c>
      <c r="J558" s="200" t="s">
        <v>1320</v>
      </c>
      <c r="K558" s="460"/>
      <c r="L558" s="455"/>
      <c r="M558" s="457"/>
      <c r="N558" s="120"/>
      <c r="O558" s="120"/>
      <c r="P558" s="120"/>
    </row>
    <row r="559" spans="1:16" ht="15.75">
      <c r="A559" s="78">
        <v>554</v>
      </c>
      <c r="B559" s="78" t="s">
        <v>2098</v>
      </c>
      <c r="C559" s="201" t="s">
        <v>2459</v>
      </c>
      <c r="D559" s="78">
        <v>10</v>
      </c>
      <c r="E559" s="201" t="s">
        <v>1319</v>
      </c>
      <c r="F559" s="196">
        <v>175</v>
      </c>
      <c r="G559" s="122">
        <v>29</v>
      </c>
      <c r="H559" s="78">
        <v>50</v>
      </c>
      <c r="I559" s="351">
        <f t="shared" si="19"/>
        <v>501.70000000000005</v>
      </c>
      <c r="J559" s="200" t="s">
        <v>1320</v>
      </c>
      <c r="K559" s="460"/>
      <c r="L559" s="455"/>
      <c r="M559" s="457"/>
      <c r="N559" s="120"/>
      <c r="O559" s="120"/>
      <c r="P559" s="120"/>
    </row>
    <row r="560" spans="1:16" ht="15.75">
      <c r="A560" s="78">
        <v>555</v>
      </c>
      <c r="B560" s="78" t="s">
        <v>2098</v>
      </c>
      <c r="C560" s="201" t="s">
        <v>2123</v>
      </c>
      <c r="D560" s="78">
        <v>10</v>
      </c>
      <c r="E560" s="201" t="s">
        <v>1319</v>
      </c>
      <c r="F560" s="196">
        <v>175</v>
      </c>
      <c r="G560" s="122">
        <v>29</v>
      </c>
      <c r="H560" s="78">
        <v>50</v>
      </c>
      <c r="I560" s="333">
        <f t="shared" si="19"/>
        <v>501.70000000000005</v>
      </c>
      <c r="J560" s="200" t="s">
        <v>1320</v>
      </c>
      <c r="K560" s="460"/>
      <c r="L560" s="458"/>
      <c r="M560" s="457"/>
      <c r="N560" s="120"/>
      <c r="O560" s="120"/>
      <c r="P560" s="120"/>
    </row>
    <row r="561" spans="1:16" ht="15.75">
      <c r="A561" s="78">
        <v>556</v>
      </c>
      <c r="B561" s="78" t="s">
        <v>2098</v>
      </c>
      <c r="C561" s="201" t="s">
        <v>2124</v>
      </c>
      <c r="D561" s="78">
        <v>10</v>
      </c>
      <c r="E561" s="201" t="s">
        <v>1319</v>
      </c>
      <c r="F561" s="196">
        <v>175</v>
      </c>
      <c r="G561" s="122">
        <v>35</v>
      </c>
      <c r="H561" s="78">
        <v>50</v>
      </c>
      <c r="I561" s="333">
        <f t="shared" si="19"/>
        <v>605.5</v>
      </c>
      <c r="J561" s="200" t="s">
        <v>1320</v>
      </c>
      <c r="K561" s="460"/>
      <c r="L561" s="455"/>
      <c r="M561" s="457"/>
      <c r="N561" s="120"/>
      <c r="O561" s="120"/>
      <c r="P561" s="120"/>
    </row>
    <row r="562" spans="1:16" ht="15.75">
      <c r="A562" s="78">
        <v>557</v>
      </c>
      <c r="B562" s="78" t="s">
        <v>2098</v>
      </c>
      <c r="C562" s="201" t="s">
        <v>2125</v>
      </c>
      <c r="D562" s="78">
        <v>10</v>
      </c>
      <c r="E562" s="201" t="s">
        <v>1319</v>
      </c>
      <c r="F562" s="196">
        <v>175</v>
      </c>
      <c r="G562" s="122">
        <v>50</v>
      </c>
      <c r="H562" s="78">
        <v>50</v>
      </c>
      <c r="I562" s="333">
        <f t="shared" si="19"/>
        <v>865</v>
      </c>
      <c r="J562" s="200" t="s">
        <v>1320</v>
      </c>
      <c r="K562" s="460"/>
      <c r="L562" s="455"/>
      <c r="M562" s="457"/>
      <c r="N562" s="120"/>
      <c r="O562" s="120"/>
      <c r="P562" s="120"/>
    </row>
    <row r="563" spans="1:16" ht="15.75">
      <c r="A563" s="78">
        <v>558</v>
      </c>
      <c r="B563" s="78" t="s">
        <v>2098</v>
      </c>
      <c r="C563" s="201" t="s">
        <v>2126</v>
      </c>
      <c r="D563" s="78">
        <v>10</v>
      </c>
      <c r="E563" s="201" t="s">
        <v>1319</v>
      </c>
      <c r="F563" s="196">
        <v>175</v>
      </c>
      <c r="G563" s="122">
        <v>75</v>
      </c>
      <c r="H563" s="78">
        <v>75</v>
      </c>
      <c r="I563" s="333">
        <f t="shared" si="19"/>
        <v>1297.5</v>
      </c>
      <c r="J563" s="200" t="s">
        <v>1320</v>
      </c>
      <c r="K563" s="460"/>
      <c r="L563" s="455"/>
      <c r="M563" s="456"/>
      <c r="N563" s="120"/>
      <c r="O563" s="120"/>
      <c r="P563" s="120"/>
    </row>
    <row r="564" spans="1:16" ht="15.75">
      <c r="A564" s="78">
        <v>559</v>
      </c>
      <c r="B564" s="78" t="s">
        <v>2098</v>
      </c>
      <c r="C564" s="201" t="s">
        <v>2127</v>
      </c>
      <c r="D564" s="78">
        <v>10</v>
      </c>
      <c r="E564" s="201" t="s">
        <v>1319</v>
      </c>
      <c r="F564" s="196">
        <v>175</v>
      </c>
      <c r="G564" s="122">
        <v>30</v>
      </c>
      <c r="H564" s="78">
        <v>30</v>
      </c>
      <c r="I564" s="333">
        <f t="shared" si="19"/>
        <v>519</v>
      </c>
      <c r="J564" s="200" t="s">
        <v>1320</v>
      </c>
      <c r="K564" s="460"/>
      <c r="L564" s="455"/>
      <c r="M564" s="457"/>
      <c r="N564" s="120"/>
      <c r="O564" s="120"/>
      <c r="P564" s="120"/>
    </row>
    <row r="565" spans="1:16" ht="15.75">
      <c r="A565" s="78">
        <v>560</v>
      </c>
      <c r="B565" s="78" t="s">
        <v>2098</v>
      </c>
      <c r="C565" s="201" t="s">
        <v>2128</v>
      </c>
      <c r="D565" s="78">
        <v>10</v>
      </c>
      <c r="E565" s="201" t="s">
        <v>1319</v>
      </c>
      <c r="F565" s="196">
        <v>175</v>
      </c>
      <c r="G565" s="122">
        <v>29</v>
      </c>
      <c r="H565" s="78">
        <v>50</v>
      </c>
      <c r="I565" s="333">
        <f t="shared" si="19"/>
        <v>501.70000000000005</v>
      </c>
      <c r="J565" s="200" t="s">
        <v>1320</v>
      </c>
      <c r="K565" s="460"/>
      <c r="L565" s="455"/>
      <c r="M565" s="457"/>
      <c r="N565" s="120"/>
      <c r="O565" s="120"/>
      <c r="P565" s="120"/>
    </row>
    <row r="566" spans="1:16" ht="15.75">
      <c r="A566" s="78">
        <v>561</v>
      </c>
      <c r="B566" s="78" t="s">
        <v>2098</v>
      </c>
      <c r="C566" s="201" t="s">
        <v>2129</v>
      </c>
      <c r="D566" s="78">
        <v>10</v>
      </c>
      <c r="E566" s="201" t="s">
        <v>1319</v>
      </c>
      <c r="F566" s="196">
        <v>175</v>
      </c>
      <c r="G566" s="122">
        <v>29</v>
      </c>
      <c r="H566" s="78">
        <v>50</v>
      </c>
      <c r="I566" s="333">
        <f t="shared" si="19"/>
        <v>501.70000000000005</v>
      </c>
      <c r="J566" s="200" t="s">
        <v>1320</v>
      </c>
      <c r="K566" s="460"/>
      <c r="L566" s="455"/>
      <c r="M566" s="457"/>
      <c r="N566" s="120"/>
      <c r="O566" s="120"/>
      <c r="P566" s="120"/>
    </row>
    <row r="567" spans="1:16" ht="15.75">
      <c r="A567" s="78">
        <v>562</v>
      </c>
      <c r="B567" s="78" t="s">
        <v>2098</v>
      </c>
      <c r="C567" s="201" t="s">
        <v>2130</v>
      </c>
      <c r="D567" s="78">
        <v>10</v>
      </c>
      <c r="E567" s="201" t="s">
        <v>1319</v>
      </c>
      <c r="F567" s="196">
        <v>175</v>
      </c>
      <c r="G567" s="122">
        <v>29</v>
      </c>
      <c r="H567" s="78">
        <v>50</v>
      </c>
      <c r="I567" s="333">
        <f t="shared" si="19"/>
        <v>501.70000000000005</v>
      </c>
      <c r="J567" s="200" t="s">
        <v>1320</v>
      </c>
      <c r="K567" s="460"/>
      <c r="L567" s="455"/>
      <c r="M567" s="457"/>
      <c r="N567" s="120"/>
      <c r="O567" s="120"/>
      <c r="P567" s="120"/>
    </row>
    <row r="568" spans="1:16" ht="15.75">
      <c r="A568" s="78">
        <v>563</v>
      </c>
      <c r="B568" s="78" t="s">
        <v>2098</v>
      </c>
      <c r="C568" s="201" t="s">
        <v>2131</v>
      </c>
      <c r="D568" s="78">
        <v>10</v>
      </c>
      <c r="E568" s="201" t="s">
        <v>1319</v>
      </c>
      <c r="F568" s="196">
        <v>175</v>
      </c>
      <c r="G568" s="122">
        <v>29</v>
      </c>
      <c r="H568" s="78">
        <v>50</v>
      </c>
      <c r="I568" s="333">
        <f t="shared" si="19"/>
        <v>501.70000000000005</v>
      </c>
      <c r="J568" s="200" t="s">
        <v>1320</v>
      </c>
      <c r="K568" s="460"/>
      <c r="L568" s="459"/>
      <c r="M568" s="457"/>
      <c r="N568" s="120"/>
      <c r="O568" s="120"/>
      <c r="P568" s="120"/>
    </row>
    <row r="569" spans="1:16" ht="15.75">
      <c r="A569" s="78">
        <v>564</v>
      </c>
      <c r="B569" s="78" t="s">
        <v>2098</v>
      </c>
      <c r="C569" s="201" t="s">
        <v>2132</v>
      </c>
      <c r="D569" s="78">
        <v>10</v>
      </c>
      <c r="E569" s="201" t="s">
        <v>1319</v>
      </c>
      <c r="F569" s="196">
        <v>175</v>
      </c>
      <c r="G569" s="122">
        <v>29</v>
      </c>
      <c r="H569" s="78">
        <v>50</v>
      </c>
      <c r="I569" s="333">
        <f t="shared" si="19"/>
        <v>501.70000000000005</v>
      </c>
      <c r="J569" s="200" t="s">
        <v>1320</v>
      </c>
      <c r="K569" s="460"/>
      <c r="L569" s="459"/>
      <c r="M569" s="457"/>
      <c r="N569" s="120"/>
      <c r="O569" s="120"/>
      <c r="P569" s="120"/>
    </row>
    <row r="570" spans="1:16" ht="15.75">
      <c r="A570" s="78">
        <v>565</v>
      </c>
      <c r="B570" s="78" t="s">
        <v>2098</v>
      </c>
      <c r="C570" s="201" t="s">
        <v>2133</v>
      </c>
      <c r="D570" s="78">
        <v>10</v>
      </c>
      <c r="E570" s="201" t="s">
        <v>1319</v>
      </c>
      <c r="F570" s="196">
        <v>175</v>
      </c>
      <c r="G570" s="122">
        <v>12</v>
      </c>
      <c r="H570" s="78">
        <v>50</v>
      </c>
      <c r="I570" s="333">
        <f t="shared" si="19"/>
        <v>207.60000000000002</v>
      </c>
      <c r="J570" s="200" t="s">
        <v>1320</v>
      </c>
      <c r="K570" s="460"/>
      <c r="L570" s="459"/>
      <c r="M570" s="457"/>
      <c r="N570" s="120"/>
      <c r="O570" s="120"/>
      <c r="P570" s="120"/>
    </row>
    <row r="571" spans="1:16" ht="15.75">
      <c r="A571" s="78">
        <v>566</v>
      </c>
      <c r="B571" s="78" t="s">
        <v>2098</v>
      </c>
      <c r="C571" s="201" t="s">
        <v>2134</v>
      </c>
      <c r="D571" s="78">
        <v>10</v>
      </c>
      <c r="E571" s="201" t="s">
        <v>1319</v>
      </c>
      <c r="F571" s="196">
        <v>175</v>
      </c>
      <c r="G571" s="122">
        <v>44</v>
      </c>
      <c r="H571" s="78">
        <v>50</v>
      </c>
      <c r="I571" s="333">
        <f t="shared" si="19"/>
        <v>761.2</v>
      </c>
      <c r="J571" s="200" t="s">
        <v>1320</v>
      </c>
      <c r="K571" s="460"/>
      <c r="L571" s="459"/>
      <c r="M571" s="457"/>
      <c r="N571" s="120"/>
      <c r="O571" s="120"/>
      <c r="P571" s="120"/>
    </row>
    <row r="572" spans="1:16" ht="15.75">
      <c r="A572" s="78">
        <v>567</v>
      </c>
      <c r="B572" s="78" t="s">
        <v>2098</v>
      </c>
      <c r="C572" s="201" t="s">
        <v>2135</v>
      </c>
      <c r="D572" s="78">
        <v>10</v>
      </c>
      <c r="E572" s="201" t="s">
        <v>1319</v>
      </c>
      <c r="F572" s="196">
        <v>175</v>
      </c>
      <c r="G572" s="122">
        <v>29</v>
      </c>
      <c r="H572" s="78">
        <v>50</v>
      </c>
      <c r="I572" s="333">
        <f t="shared" si="19"/>
        <v>501.70000000000005</v>
      </c>
      <c r="J572" s="200" t="s">
        <v>1320</v>
      </c>
      <c r="K572" s="460"/>
      <c r="L572" s="459"/>
      <c r="M572" s="457"/>
      <c r="N572" s="120"/>
      <c r="O572" s="120"/>
      <c r="P572" s="120"/>
    </row>
    <row r="573" spans="1:16" ht="15.75">
      <c r="A573" s="78">
        <v>568</v>
      </c>
      <c r="B573" s="78" t="s">
        <v>2098</v>
      </c>
      <c r="C573" s="201" t="s">
        <v>2136</v>
      </c>
      <c r="D573" s="78">
        <v>10</v>
      </c>
      <c r="E573" s="201" t="s">
        <v>1319</v>
      </c>
      <c r="F573" s="196">
        <v>175</v>
      </c>
      <c r="G573" s="122">
        <v>29</v>
      </c>
      <c r="H573" s="78">
        <v>50</v>
      </c>
      <c r="I573" s="333">
        <f t="shared" si="19"/>
        <v>501.70000000000005</v>
      </c>
      <c r="J573" s="200" t="s">
        <v>1320</v>
      </c>
      <c r="K573" s="460"/>
      <c r="L573" s="459"/>
      <c r="M573" s="457"/>
      <c r="N573" s="120"/>
      <c r="O573" s="120"/>
      <c r="P573" s="120"/>
    </row>
    <row r="574" spans="1:16" ht="15.75">
      <c r="A574" s="78">
        <v>569</v>
      </c>
      <c r="B574" s="78" t="s">
        <v>2098</v>
      </c>
      <c r="C574" s="201" t="s">
        <v>2137</v>
      </c>
      <c r="D574" s="78">
        <v>10</v>
      </c>
      <c r="E574" s="201" t="s">
        <v>1319</v>
      </c>
      <c r="F574" s="196">
        <v>175</v>
      </c>
      <c r="G574" s="122">
        <v>29</v>
      </c>
      <c r="H574" s="78">
        <v>50</v>
      </c>
      <c r="I574" s="333">
        <f t="shared" si="19"/>
        <v>501.70000000000005</v>
      </c>
      <c r="J574" s="200" t="s">
        <v>1320</v>
      </c>
      <c r="K574" s="460"/>
      <c r="L574" s="459"/>
      <c r="M574" s="457"/>
      <c r="N574" s="120"/>
      <c r="O574" s="120"/>
      <c r="P574" s="120"/>
    </row>
    <row r="575" spans="1:16" ht="15.75">
      <c r="A575" s="78">
        <v>570</v>
      </c>
      <c r="B575" s="78" t="s">
        <v>2098</v>
      </c>
      <c r="C575" s="201" t="s">
        <v>2138</v>
      </c>
      <c r="D575" s="78">
        <v>10</v>
      </c>
      <c r="E575" s="201" t="s">
        <v>1319</v>
      </c>
      <c r="F575" s="196">
        <v>175</v>
      </c>
      <c r="G575" s="122">
        <v>23</v>
      </c>
      <c r="H575" s="78">
        <v>75</v>
      </c>
      <c r="I575" s="333">
        <f t="shared" si="19"/>
        <v>397.90000000000003</v>
      </c>
      <c r="J575" s="200" t="s">
        <v>1320</v>
      </c>
      <c r="K575" s="460"/>
      <c r="L575" s="459"/>
      <c r="M575" s="457"/>
      <c r="N575" s="120"/>
      <c r="O575" s="120"/>
      <c r="P575" s="120"/>
    </row>
    <row r="576" spans="1:16" ht="15.75">
      <c r="A576" s="78">
        <v>571</v>
      </c>
      <c r="B576" s="78" t="s">
        <v>2098</v>
      </c>
      <c r="C576" s="201" t="s">
        <v>2139</v>
      </c>
      <c r="D576" s="78">
        <v>10</v>
      </c>
      <c r="E576" s="201" t="s">
        <v>1319</v>
      </c>
      <c r="F576" s="196">
        <v>175</v>
      </c>
      <c r="G576" s="122">
        <v>35</v>
      </c>
      <c r="H576" s="78">
        <v>50</v>
      </c>
      <c r="I576" s="333">
        <f t="shared" si="19"/>
        <v>605.5</v>
      </c>
      <c r="J576" s="200" t="s">
        <v>1320</v>
      </c>
      <c r="K576" s="460"/>
      <c r="L576" s="459"/>
      <c r="M576" s="457"/>
      <c r="N576" s="120"/>
      <c r="O576" s="120"/>
      <c r="P576" s="120"/>
    </row>
    <row r="577" spans="1:16" ht="15.75">
      <c r="A577" s="78">
        <v>572</v>
      </c>
      <c r="B577" s="78" t="s">
        <v>2098</v>
      </c>
      <c r="C577" s="201" t="s">
        <v>2140</v>
      </c>
      <c r="D577" s="78">
        <v>10</v>
      </c>
      <c r="E577" s="201" t="s">
        <v>1319</v>
      </c>
      <c r="F577" s="196">
        <v>175</v>
      </c>
      <c r="G577" s="122">
        <v>58</v>
      </c>
      <c r="H577" s="78">
        <v>50</v>
      </c>
      <c r="I577" s="333">
        <f t="shared" si="19"/>
        <v>1003.4000000000001</v>
      </c>
      <c r="J577" s="200" t="s">
        <v>1320</v>
      </c>
      <c r="K577" s="460"/>
      <c r="L577" s="459"/>
      <c r="M577" s="457"/>
      <c r="N577" s="120"/>
      <c r="O577" s="120"/>
      <c r="P577" s="120"/>
    </row>
    <row r="578" spans="1:16" ht="15.75">
      <c r="A578" s="78">
        <v>573</v>
      </c>
      <c r="B578" s="78" t="s">
        <v>2098</v>
      </c>
      <c r="C578" s="201" t="s">
        <v>2141</v>
      </c>
      <c r="D578" s="78">
        <v>10</v>
      </c>
      <c r="E578" s="201" t="s">
        <v>1319</v>
      </c>
      <c r="F578" s="196">
        <v>175</v>
      </c>
      <c r="G578" s="122">
        <v>29</v>
      </c>
      <c r="H578" s="78">
        <v>50</v>
      </c>
      <c r="I578" s="333">
        <f t="shared" si="19"/>
        <v>501.70000000000005</v>
      </c>
      <c r="J578" s="200" t="s">
        <v>1320</v>
      </c>
      <c r="K578" s="460"/>
      <c r="L578" s="459"/>
      <c r="M578" s="457"/>
      <c r="N578" s="120"/>
      <c r="O578" s="120"/>
      <c r="P578" s="120"/>
    </row>
    <row r="579" spans="1:16" ht="15.75">
      <c r="A579" s="78">
        <v>574</v>
      </c>
      <c r="B579" s="78" t="s">
        <v>2098</v>
      </c>
      <c r="C579" s="201" t="s">
        <v>2142</v>
      </c>
      <c r="D579" s="78">
        <v>10</v>
      </c>
      <c r="E579" s="201" t="s">
        <v>1319</v>
      </c>
      <c r="F579" s="196">
        <v>175</v>
      </c>
      <c r="G579" s="122">
        <v>23</v>
      </c>
      <c r="H579" s="78">
        <v>20</v>
      </c>
      <c r="I579" s="333">
        <f t="shared" si="19"/>
        <v>397.90000000000003</v>
      </c>
      <c r="J579" s="200" t="s">
        <v>1320</v>
      </c>
      <c r="K579" s="460"/>
      <c r="L579" s="459"/>
      <c r="M579" s="456"/>
      <c r="N579" s="120"/>
      <c r="O579" s="120"/>
      <c r="P579" s="120"/>
    </row>
    <row r="580" spans="1:16" ht="15.75">
      <c r="A580" s="78">
        <v>575</v>
      </c>
      <c r="B580" s="78" t="s">
        <v>2098</v>
      </c>
      <c r="C580" s="201" t="s">
        <v>2143</v>
      </c>
      <c r="D580" s="78">
        <v>10</v>
      </c>
      <c r="E580" s="201" t="s">
        <v>1319</v>
      </c>
      <c r="F580" s="196">
        <v>175</v>
      </c>
      <c r="G580" s="122">
        <v>29</v>
      </c>
      <c r="H580" s="78">
        <v>50</v>
      </c>
      <c r="I580" s="333">
        <f t="shared" si="19"/>
        <v>501.70000000000005</v>
      </c>
      <c r="J580" s="200" t="s">
        <v>1320</v>
      </c>
      <c r="K580" s="460"/>
      <c r="L580" s="459"/>
      <c r="M580" s="456"/>
      <c r="N580" s="120"/>
      <c r="O580" s="120"/>
      <c r="P580" s="120"/>
    </row>
    <row r="581" spans="1:16" ht="15.75">
      <c r="A581" s="78">
        <v>576</v>
      </c>
      <c r="B581" s="78" t="s">
        <v>2098</v>
      </c>
      <c r="C581" s="201" t="s">
        <v>2144</v>
      </c>
      <c r="D581" s="78">
        <v>10</v>
      </c>
      <c r="E581" s="201" t="s">
        <v>1319</v>
      </c>
      <c r="F581" s="196">
        <v>175</v>
      </c>
      <c r="G581" s="122">
        <v>23</v>
      </c>
      <c r="H581" s="78">
        <v>30</v>
      </c>
      <c r="I581" s="333">
        <f t="shared" si="19"/>
        <v>397.90000000000003</v>
      </c>
      <c r="J581" s="200" t="s">
        <v>1320</v>
      </c>
      <c r="K581" s="460"/>
      <c r="L581" s="459"/>
      <c r="M581" s="456"/>
      <c r="N581" s="120"/>
      <c r="O581" s="120"/>
      <c r="P581" s="120"/>
    </row>
    <row r="582" spans="1:16" ht="15.75">
      <c r="A582" s="78">
        <v>577</v>
      </c>
      <c r="B582" s="78" t="s">
        <v>2098</v>
      </c>
      <c r="C582" s="201" t="s">
        <v>2145</v>
      </c>
      <c r="D582" s="78">
        <v>6</v>
      </c>
      <c r="E582" s="201" t="s">
        <v>1319</v>
      </c>
      <c r="F582" s="196">
        <v>175</v>
      </c>
      <c r="G582" s="122">
        <v>175</v>
      </c>
      <c r="H582" s="78">
        <v>150</v>
      </c>
      <c r="I582" s="333">
        <f>1.73*D582*H582</f>
        <v>1556.9999999999998</v>
      </c>
      <c r="J582" s="200" t="s">
        <v>1320</v>
      </c>
      <c r="K582" s="460"/>
      <c r="L582" s="459"/>
      <c r="M582" s="456"/>
      <c r="N582" s="120"/>
      <c r="O582" s="120"/>
      <c r="P582" s="120"/>
    </row>
    <row r="583" spans="1:16" ht="15.75">
      <c r="A583" s="78">
        <v>578</v>
      </c>
      <c r="B583" s="78" t="s">
        <v>2098</v>
      </c>
      <c r="C583" s="201" t="s">
        <v>2146</v>
      </c>
      <c r="D583" s="78">
        <v>6</v>
      </c>
      <c r="E583" s="201" t="s">
        <v>1319</v>
      </c>
      <c r="F583" s="196">
        <v>175</v>
      </c>
      <c r="G583" s="122">
        <v>190</v>
      </c>
      <c r="H583" s="78">
        <v>150</v>
      </c>
      <c r="I583" s="333">
        <f>1.73*D583*H583</f>
        <v>1556.9999999999998</v>
      </c>
      <c r="J583" s="200" t="s">
        <v>1320</v>
      </c>
      <c r="K583" s="460"/>
      <c r="L583" s="459"/>
      <c r="M583" s="456"/>
      <c r="N583" s="120"/>
      <c r="O583" s="120"/>
      <c r="P583" s="120"/>
    </row>
    <row r="584" spans="1:16" ht="15.75">
      <c r="A584" s="78">
        <v>579</v>
      </c>
      <c r="B584" s="78" t="s">
        <v>2098</v>
      </c>
      <c r="C584" s="201" t="s">
        <v>2147</v>
      </c>
      <c r="D584" s="78">
        <v>6</v>
      </c>
      <c r="E584" s="201" t="s">
        <v>1319</v>
      </c>
      <c r="F584" s="196">
        <v>175</v>
      </c>
      <c r="G584" s="122">
        <v>126</v>
      </c>
      <c r="H584" s="78">
        <v>50</v>
      </c>
      <c r="I584" s="333">
        <f>1.73*D584*H584</f>
        <v>519</v>
      </c>
      <c r="J584" s="200" t="s">
        <v>1320</v>
      </c>
      <c r="K584" s="460"/>
      <c r="L584" s="459"/>
      <c r="M584" s="456"/>
      <c r="N584" s="120"/>
      <c r="O584" s="120"/>
      <c r="P584" s="120"/>
    </row>
    <row r="585" spans="1:16" ht="15.75">
      <c r="A585" s="78">
        <v>580</v>
      </c>
      <c r="B585" s="78" t="s">
        <v>2098</v>
      </c>
      <c r="C585" s="201" t="s">
        <v>2576</v>
      </c>
      <c r="D585" s="78">
        <v>6</v>
      </c>
      <c r="E585" s="201" t="s">
        <v>1319</v>
      </c>
      <c r="F585" s="196">
        <v>175</v>
      </c>
      <c r="G585" s="122">
        <v>100</v>
      </c>
      <c r="H585" s="78">
        <v>100</v>
      </c>
      <c r="I585" s="333">
        <f t="shared" ref="I585:I596" si="20">1.73*D585*G585</f>
        <v>1038</v>
      </c>
      <c r="J585" s="200" t="s">
        <v>1320</v>
      </c>
      <c r="K585" s="460"/>
      <c r="L585" s="459"/>
      <c r="M585" s="456"/>
      <c r="N585" s="120"/>
      <c r="O585" s="120"/>
      <c r="P585" s="120"/>
    </row>
    <row r="586" spans="1:16" ht="15.75">
      <c r="A586" s="78">
        <v>581</v>
      </c>
      <c r="B586" s="78" t="s">
        <v>2098</v>
      </c>
      <c r="C586" s="201" t="s">
        <v>2148</v>
      </c>
      <c r="D586" s="78">
        <v>6</v>
      </c>
      <c r="E586" s="201" t="s">
        <v>1319</v>
      </c>
      <c r="F586" s="196">
        <v>175</v>
      </c>
      <c r="G586" s="122">
        <v>87</v>
      </c>
      <c r="H586" s="78">
        <v>150</v>
      </c>
      <c r="I586" s="333">
        <f t="shared" si="20"/>
        <v>903.06</v>
      </c>
      <c r="J586" s="200" t="s">
        <v>1320</v>
      </c>
      <c r="K586" s="460"/>
      <c r="L586" s="459"/>
      <c r="M586" s="456"/>
      <c r="N586" s="120"/>
      <c r="O586" s="120"/>
      <c r="P586" s="120"/>
    </row>
    <row r="587" spans="1:16" ht="15.75">
      <c r="A587" s="78">
        <v>582</v>
      </c>
      <c r="B587" s="78" t="s">
        <v>2098</v>
      </c>
      <c r="C587" s="201" t="s">
        <v>2149</v>
      </c>
      <c r="D587" s="78">
        <v>6</v>
      </c>
      <c r="E587" s="201" t="s">
        <v>1319</v>
      </c>
      <c r="F587" s="196">
        <v>175</v>
      </c>
      <c r="G587" s="122">
        <v>350</v>
      </c>
      <c r="H587" s="78">
        <v>600</v>
      </c>
      <c r="I587" s="333">
        <f t="shared" si="20"/>
        <v>3632.9999999999995</v>
      </c>
      <c r="J587" s="200" t="s">
        <v>1320</v>
      </c>
      <c r="K587" s="460"/>
      <c r="L587" s="459"/>
      <c r="M587" s="456"/>
      <c r="N587" s="120"/>
      <c r="O587" s="120"/>
      <c r="P587" s="120"/>
    </row>
    <row r="588" spans="1:16" ht="15.75">
      <c r="A588" s="78">
        <v>583</v>
      </c>
      <c r="B588" s="78" t="s">
        <v>2098</v>
      </c>
      <c r="C588" s="201" t="s">
        <v>2150</v>
      </c>
      <c r="D588" s="78">
        <v>10</v>
      </c>
      <c r="E588" s="201" t="s">
        <v>1319</v>
      </c>
      <c r="F588" s="196">
        <v>175</v>
      </c>
      <c r="G588" s="122">
        <v>29</v>
      </c>
      <c r="H588" s="78">
        <v>50</v>
      </c>
      <c r="I588" s="333">
        <f t="shared" si="20"/>
        <v>501.70000000000005</v>
      </c>
      <c r="J588" s="200" t="s">
        <v>1320</v>
      </c>
      <c r="K588" s="460"/>
      <c r="L588" s="459"/>
      <c r="M588" s="456"/>
      <c r="N588" s="120"/>
      <c r="O588" s="120"/>
      <c r="P588" s="120"/>
    </row>
    <row r="589" spans="1:16" ht="15.75">
      <c r="A589" s="78">
        <v>584</v>
      </c>
      <c r="B589" s="196" t="s">
        <v>2151</v>
      </c>
      <c r="C589" s="198" t="s">
        <v>2152</v>
      </c>
      <c r="D589" s="78">
        <v>10</v>
      </c>
      <c r="E589" s="192" t="s">
        <v>1319</v>
      </c>
      <c r="F589" s="196">
        <v>175</v>
      </c>
      <c r="G589" s="122">
        <v>50</v>
      </c>
      <c r="H589" s="78">
        <v>50</v>
      </c>
      <c r="I589" s="333">
        <f t="shared" si="20"/>
        <v>865</v>
      </c>
      <c r="J589" s="337" t="s">
        <v>1320</v>
      </c>
      <c r="K589" s="460"/>
      <c r="L589" s="459"/>
      <c r="M589" s="315"/>
      <c r="N589" s="120"/>
      <c r="O589" s="120"/>
      <c r="P589" s="120"/>
    </row>
    <row r="590" spans="1:16" ht="15.75">
      <c r="A590" s="78">
        <v>585</v>
      </c>
      <c r="B590" s="196" t="s">
        <v>2151</v>
      </c>
      <c r="C590" s="198" t="s">
        <v>2153</v>
      </c>
      <c r="D590" s="78">
        <v>10</v>
      </c>
      <c r="E590" s="192" t="s">
        <v>1319</v>
      </c>
      <c r="F590" s="196">
        <v>175</v>
      </c>
      <c r="G590" s="122">
        <v>24</v>
      </c>
      <c r="H590" s="78">
        <v>50</v>
      </c>
      <c r="I590" s="333">
        <f t="shared" si="20"/>
        <v>415.20000000000005</v>
      </c>
      <c r="J590" s="337" t="s">
        <v>1320</v>
      </c>
      <c r="K590" s="370"/>
      <c r="L590" s="120"/>
      <c r="M590" s="303"/>
      <c r="N590" s="120"/>
      <c r="O590" s="120"/>
      <c r="P590" s="120"/>
    </row>
    <row r="591" spans="1:16" ht="17.25" customHeight="1">
      <c r="A591" s="78">
        <v>586</v>
      </c>
      <c r="B591" s="196" t="s">
        <v>2151</v>
      </c>
      <c r="C591" s="198" t="s">
        <v>2154</v>
      </c>
      <c r="D591" s="78">
        <v>10</v>
      </c>
      <c r="E591" s="192" t="s">
        <v>2155</v>
      </c>
      <c r="F591" s="78" t="s">
        <v>1569</v>
      </c>
      <c r="G591" s="122">
        <v>35</v>
      </c>
      <c r="H591" s="78">
        <v>50</v>
      </c>
      <c r="I591" s="333">
        <f t="shared" si="20"/>
        <v>605.5</v>
      </c>
      <c r="J591" s="122" t="s">
        <v>1320</v>
      </c>
      <c r="K591" s="370"/>
      <c r="L591" s="120"/>
      <c r="M591" s="303"/>
      <c r="N591" s="120"/>
      <c r="O591" s="120"/>
      <c r="P591" s="120"/>
    </row>
    <row r="592" spans="1:16" ht="15.75">
      <c r="A592" s="78">
        <v>587</v>
      </c>
      <c r="B592" s="196" t="s">
        <v>2151</v>
      </c>
      <c r="C592" s="198" t="s">
        <v>2156</v>
      </c>
      <c r="D592" s="78">
        <v>10</v>
      </c>
      <c r="E592" s="192" t="s">
        <v>1319</v>
      </c>
      <c r="F592" s="196">
        <v>175</v>
      </c>
      <c r="G592" s="122">
        <v>38</v>
      </c>
      <c r="H592" s="78">
        <v>50</v>
      </c>
      <c r="I592" s="333">
        <f t="shared" si="20"/>
        <v>657.4</v>
      </c>
      <c r="J592" s="337" t="s">
        <v>1320</v>
      </c>
      <c r="K592" s="370"/>
      <c r="L592" s="120"/>
      <c r="M592" s="303"/>
      <c r="N592" s="120"/>
      <c r="O592" s="120"/>
      <c r="P592" s="120"/>
    </row>
    <row r="593" spans="1:16" ht="15.75">
      <c r="A593" s="78">
        <v>588</v>
      </c>
      <c r="B593" s="196" t="s">
        <v>2151</v>
      </c>
      <c r="C593" s="198" t="s">
        <v>2157</v>
      </c>
      <c r="D593" s="78">
        <v>10</v>
      </c>
      <c r="E593" s="192" t="s">
        <v>1319</v>
      </c>
      <c r="F593" s="196">
        <v>175</v>
      </c>
      <c r="G593" s="122">
        <v>30</v>
      </c>
      <c r="H593" s="78">
        <v>50</v>
      </c>
      <c r="I593" s="333">
        <f t="shared" si="20"/>
        <v>519</v>
      </c>
      <c r="J593" s="337" t="s">
        <v>1320</v>
      </c>
      <c r="K593" s="370"/>
      <c r="L593" s="120"/>
      <c r="M593" s="303"/>
      <c r="N593" s="120"/>
      <c r="O593" s="120"/>
      <c r="P593" s="120"/>
    </row>
    <row r="594" spans="1:16" ht="15.75">
      <c r="A594" s="78">
        <v>589</v>
      </c>
      <c r="B594" s="196" t="s">
        <v>2151</v>
      </c>
      <c r="C594" s="198" t="s">
        <v>2158</v>
      </c>
      <c r="D594" s="78">
        <v>10</v>
      </c>
      <c r="E594" s="192" t="s">
        <v>1319</v>
      </c>
      <c r="F594" s="196">
        <v>175</v>
      </c>
      <c r="G594" s="122">
        <v>30</v>
      </c>
      <c r="H594" s="78">
        <v>40</v>
      </c>
      <c r="I594" s="333">
        <f t="shared" si="20"/>
        <v>519</v>
      </c>
      <c r="J594" s="337" t="s">
        <v>1320</v>
      </c>
      <c r="K594" s="370"/>
      <c r="L594" s="120"/>
      <c r="M594" s="303"/>
      <c r="N594" s="120"/>
      <c r="O594" s="120"/>
      <c r="P594" s="120"/>
    </row>
    <row r="595" spans="1:16" ht="15.75">
      <c r="A595" s="78">
        <v>590</v>
      </c>
      <c r="B595" s="196" t="s">
        <v>2151</v>
      </c>
      <c r="C595" s="198" t="s">
        <v>2159</v>
      </c>
      <c r="D595" s="78">
        <v>10</v>
      </c>
      <c r="E595" s="192" t="s">
        <v>1319</v>
      </c>
      <c r="F595" s="196">
        <v>175</v>
      </c>
      <c r="G595" s="122">
        <v>21</v>
      </c>
      <c r="H595" s="78">
        <v>40</v>
      </c>
      <c r="I595" s="333">
        <f t="shared" si="20"/>
        <v>363.3</v>
      </c>
      <c r="J595" s="337" t="s">
        <v>1320</v>
      </c>
      <c r="K595" s="370"/>
      <c r="L595" s="120"/>
      <c r="M595" s="303"/>
      <c r="N595" s="120"/>
      <c r="O595" s="120"/>
      <c r="P595" s="120"/>
    </row>
    <row r="596" spans="1:16" ht="15.75">
      <c r="A596" s="78">
        <v>591</v>
      </c>
      <c r="B596" s="196" t="s">
        <v>2151</v>
      </c>
      <c r="C596" s="198" t="s">
        <v>2160</v>
      </c>
      <c r="D596" s="78">
        <v>10</v>
      </c>
      <c r="E596" s="192" t="s">
        <v>1319</v>
      </c>
      <c r="F596" s="196">
        <v>175</v>
      </c>
      <c r="G596" s="122">
        <v>38</v>
      </c>
      <c r="H596" s="78">
        <v>50</v>
      </c>
      <c r="I596" s="333">
        <f t="shared" si="20"/>
        <v>657.4</v>
      </c>
      <c r="J596" s="337" t="s">
        <v>1320</v>
      </c>
      <c r="K596" s="370"/>
      <c r="L596" s="120"/>
      <c r="M596" s="303"/>
      <c r="N596" s="120"/>
      <c r="O596" s="120"/>
      <c r="P596" s="120"/>
    </row>
    <row r="597" spans="1:16" ht="15.75">
      <c r="A597" s="78">
        <v>592</v>
      </c>
      <c r="B597" s="196" t="s">
        <v>2151</v>
      </c>
      <c r="C597" s="198" t="s">
        <v>2161</v>
      </c>
      <c r="D597" s="78">
        <v>10</v>
      </c>
      <c r="E597" s="201" t="s">
        <v>2162</v>
      </c>
      <c r="F597" s="196" t="s">
        <v>1366</v>
      </c>
      <c r="G597" s="122">
        <v>57</v>
      </c>
      <c r="H597" s="78">
        <v>50</v>
      </c>
      <c r="I597" s="333">
        <f>1.73*D597*H597</f>
        <v>865</v>
      </c>
      <c r="J597" s="337" t="s">
        <v>1320</v>
      </c>
      <c r="K597" s="370"/>
      <c r="L597" s="120"/>
      <c r="M597" s="303"/>
      <c r="N597" s="120"/>
      <c r="O597" s="120"/>
      <c r="P597" s="120"/>
    </row>
    <row r="598" spans="1:16" ht="15.75">
      <c r="A598" s="78">
        <v>593</v>
      </c>
      <c r="B598" s="196" t="s">
        <v>2151</v>
      </c>
      <c r="C598" s="198" t="s">
        <v>2163</v>
      </c>
      <c r="D598" s="78">
        <v>10</v>
      </c>
      <c r="E598" s="201" t="s">
        <v>2162</v>
      </c>
      <c r="F598" s="196" t="s">
        <v>1366</v>
      </c>
      <c r="G598" s="122">
        <v>106</v>
      </c>
      <c r="H598" s="78">
        <v>100</v>
      </c>
      <c r="I598" s="333">
        <f>1.73*D598*H598</f>
        <v>1730</v>
      </c>
      <c r="J598" s="337" t="s">
        <v>1320</v>
      </c>
      <c r="K598" s="370"/>
      <c r="L598" s="120"/>
      <c r="M598" s="303"/>
      <c r="N598" s="120"/>
      <c r="O598" s="120"/>
      <c r="P598" s="120"/>
    </row>
    <row r="599" spans="1:16" ht="15.75">
      <c r="A599" s="78">
        <v>594</v>
      </c>
      <c r="B599" s="196" t="s">
        <v>2151</v>
      </c>
      <c r="C599" s="198" t="s">
        <v>2164</v>
      </c>
      <c r="D599" s="78">
        <v>10</v>
      </c>
      <c r="E599" s="201" t="s">
        <v>1334</v>
      </c>
      <c r="F599" s="332">
        <v>210</v>
      </c>
      <c r="G599" s="122">
        <v>40</v>
      </c>
      <c r="H599" s="78">
        <v>50</v>
      </c>
      <c r="I599" s="333">
        <f>1.73*D599*G599</f>
        <v>692</v>
      </c>
      <c r="J599" s="337" t="s">
        <v>1320</v>
      </c>
      <c r="K599" s="370"/>
      <c r="L599" s="120"/>
      <c r="M599" s="303"/>
      <c r="N599" s="120"/>
      <c r="O599" s="120"/>
      <c r="P599" s="120"/>
    </row>
    <row r="600" spans="1:16" ht="15.75">
      <c r="A600" s="78">
        <v>595</v>
      </c>
      <c r="B600" s="196" t="s">
        <v>2151</v>
      </c>
      <c r="C600" s="198" t="s">
        <v>2165</v>
      </c>
      <c r="D600" s="78">
        <v>10</v>
      </c>
      <c r="E600" s="201" t="s">
        <v>2162</v>
      </c>
      <c r="F600" s="196" t="s">
        <v>1366</v>
      </c>
      <c r="G600" s="122">
        <v>45</v>
      </c>
      <c r="H600" s="78">
        <v>75</v>
      </c>
      <c r="I600" s="333">
        <f>1.73*D600*G600</f>
        <v>778.5</v>
      </c>
      <c r="J600" s="337" t="s">
        <v>1320</v>
      </c>
      <c r="K600" s="370"/>
      <c r="L600" s="120"/>
      <c r="M600" s="303"/>
      <c r="N600" s="120"/>
      <c r="O600" s="120"/>
      <c r="P600" s="120"/>
    </row>
    <row r="601" spans="1:16" ht="15.75">
      <c r="A601" s="78">
        <v>596</v>
      </c>
      <c r="B601" s="196" t="s">
        <v>2151</v>
      </c>
      <c r="C601" s="198" t="s">
        <v>2166</v>
      </c>
      <c r="D601" s="78">
        <v>10</v>
      </c>
      <c r="E601" s="201" t="s">
        <v>2162</v>
      </c>
      <c r="F601" s="196" t="s">
        <v>1366</v>
      </c>
      <c r="G601" s="122">
        <v>64</v>
      </c>
      <c r="H601" s="78">
        <v>50</v>
      </c>
      <c r="I601" s="333">
        <f>1.73*D601*H601</f>
        <v>865</v>
      </c>
      <c r="J601" s="337" t="s">
        <v>1320</v>
      </c>
      <c r="K601" s="370"/>
      <c r="L601" s="120"/>
      <c r="M601" s="303"/>
      <c r="N601" s="120"/>
      <c r="O601" s="120"/>
      <c r="P601" s="120"/>
    </row>
    <row r="602" spans="1:16" ht="15.75">
      <c r="A602" s="78">
        <v>597</v>
      </c>
      <c r="B602" s="196" t="s">
        <v>2151</v>
      </c>
      <c r="C602" s="198" t="s">
        <v>2167</v>
      </c>
      <c r="D602" s="78">
        <v>10</v>
      </c>
      <c r="E602" s="201" t="s">
        <v>2162</v>
      </c>
      <c r="F602" s="196" t="s">
        <v>1366</v>
      </c>
      <c r="G602" s="122">
        <v>45</v>
      </c>
      <c r="H602" s="78">
        <v>75</v>
      </c>
      <c r="I602" s="333">
        <f>1.73*D602*G602</f>
        <v>778.5</v>
      </c>
      <c r="J602" s="337" t="s">
        <v>1320</v>
      </c>
      <c r="K602" s="370"/>
      <c r="L602" s="120"/>
      <c r="M602" s="303"/>
      <c r="N602" s="120"/>
      <c r="O602" s="120"/>
      <c r="P602" s="120"/>
    </row>
    <row r="603" spans="1:16" ht="15.75">
      <c r="A603" s="78">
        <v>598</v>
      </c>
      <c r="B603" s="196" t="s">
        <v>2151</v>
      </c>
      <c r="C603" s="198" t="s">
        <v>2168</v>
      </c>
      <c r="D603" s="78">
        <v>10</v>
      </c>
      <c r="E603" s="201" t="s">
        <v>2162</v>
      </c>
      <c r="F603" s="196" t="s">
        <v>1366</v>
      </c>
      <c r="G603" s="122">
        <v>18</v>
      </c>
      <c r="H603" s="78">
        <v>30</v>
      </c>
      <c r="I603" s="333">
        <f>1.73*D603*G603</f>
        <v>311.40000000000003</v>
      </c>
      <c r="J603" s="337" t="s">
        <v>1320</v>
      </c>
      <c r="K603" s="370"/>
      <c r="L603" s="120"/>
      <c r="M603" s="303"/>
      <c r="N603" s="120"/>
      <c r="O603" s="120"/>
      <c r="P603" s="120"/>
    </row>
    <row r="604" spans="1:16" ht="15.75">
      <c r="A604" s="78">
        <v>599</v>
      </c>
      <c r="B604" s="196" t="s">
        <v>2151</v>
      </c>
      <c r="C604" s="198" t="s">
        <v>2169</v>
      </c>
      <c r="D604" s="78">
        <v>10</v>
      </c>
      <c r="E604" s="201" t="s">
        <v>1334</v>
      </c>
      <c r="F604" s="332">
        <v>210</v>
      </c>
      <c r="G604" s="122">
        <v>57</v>
      </c>
      <c r="H604" s="78">
        <v>50</v>
      </c>
      <c r="I604" s="333">
        <f>1.73*D604*G604</f>
        <v>986.1</v>
      </c>
      <c r="J604" s="337" t="s">
        <v>1320</v>
      </c>
      <c r="K604" s="370"/>
      <c r="L604" s="120"/>
      <c r="M604" s="303"/>
      <c r="N604" s="120"/>
      <c r="O604" s="120"/>
      <c r="P604" s="120"/>
    </row>
    <row r="605" spans="1:16" ht="15.75">
      <c r="A605" s="78">
        <v>600</v>
      </c>
      <c r="B605" s="196" t="s">
        <v>2151</v>
      </c>
      <c r="C605" s="198" t="s">
        <v>2170</v>
      </c>
      <c r="D605" s="78">
        <v>10</v>
      </c>
      <c r="E605" s="201" t="s">
        <v>2162</v>
      </c>
      <c r="F605" s="196" t="s">
        <v>1366</v>
      </c>
      <c r="G605" s="122">
        <v>64</v>
      </c>
      <c r="H605" s="78">
        <v>50</v>
      </c>
      <c r="I605" s="333">
        <f>1.73*D605*H605</f>
        <v>865</v>
      </c>
      <c r="J605" s="337" t="s">
        <v>1320</v>
      </c>
      <c r="K605" s="370"/>
      <c r="L605" s="120"/>
      <c r="M605" s="303"/>
      <c r="N605" s="120"/>
      <c r="O605" s="120"/>
      <c r="P605" s="120"/>
    </row>
    <row r="606" spans="1:16" ht="15.75">
      <c r="A606" s="78">
        <v>601</v>
      </c>
      <c r="B606" s="196" t="s">
        <v>2151</v>
      </c>
      <c r="C606" s="198" t="s">
        <v>2171</v>
      </c>
      <c r="D606" s="78">
        <v>10</v>
      </c>
      <c r="E606" s="201" t="s">
        <v>2162</v>
      </c>
      <c r="F606" s="196" t="s">
        <v>1366</v>
      </c>
      <c r="G606" s="122">
        <v>38</v>
      </c>
      <c r="H606" s="78">
        <v>50</v>
      </c>
      <c r="I606" s="333">
        <f>1.73*D606*G606</f>
        <v>657.4</v>
      </c>
      <c r="J606" s="337" t="s">
        <v>1320</v>
      </c>
      <c r="K606" s="370"/>
      <c r="L606" s="120"/>
      <c r="M606" s="303"/>
      <c r="N606" s="120"/>
      <c r="O606" s="120"/>
      <c r="P606" s="120"/>
    </row>
    <row r="607" spans="1:16" ht="15.75">
      <c r="A607" s="78">
        <v>602</v>
      </c>
      <c r="B607" s="196" t="s">
        <v>2151</v>
      </c>
      <c r="C607" s="198" t="s">
        <v>2172</v>
      </c>
      <c r="D607" s="78">
        <v>10</v>
      </c>
      <c r="E607" s="201" t="s">
        <v>1334</v>
      </c>
      <c r="F607" s="196">
        <v>210</v>
      </c>
      <c r="G607" s="122">
        <v>85</v>
      </c>
      <c r="H607" s="78">
        <v>100</v>
      </c>
      <c r="I607" s="333">
        <f>1.73*D607*G607</f>
        <v>1470.5</v>
      </c>
      <c r="J607" s="337" t="s">
        <v>1320</v>
      </c>
      <c r="K607" s="370"/>
      <c r="L607" s="120"/>
      <c r="M607" s="303"/>
      <c r="N607" s="120"/>
      <c r="O607" s="120"/>
      <c r="P607" s="120"/>
    </row>
    <row r="608" spans="1:16" ht="15.75">
      <c r="A608" s="78">
        <v>603</v>
      </c>
      <c r="B608" s="196" t="s">
        <v>2151</v>
      </c>
      <c r="C608" s="198" t="s">
        <v>2173</v>
      </c>
      <c r="D608" s="78">
        <v>10</v>
      </c>
      <c r="E608" s="201" t="s">
        <v>1334</v>
      </c>
      <c r="F608" s="196">
        <v>210</v>
      </c>
      <c r="G608" s="122">
        <v>113</v>
      </c>
      <c r="H608" s="78">
        <v>100</v>
      </c>
      <c r="I608" s="333">
        <f>1.73*D608*H608</f>
        <v>1730</v>
      </c>
      <c r="J608" s="337" t="s">
        <v>1320</v>
      </c>
      <c r="K608" s="370"/>
      <c r="L608" s="120"/>
      <c r="M608" s="303"/>
      <c r="N608" s="120"/>
      <c r="O608" s="120"/>
      <c r="P608" s="120"/>
    </row>
    <row r="609" spans="1:16" ht="15.75">
      <c r="A609" s="78">
        <v>604</v>
      </c>
      <c r="B609" s="196" t="s">
        <v>2151</v>
      </c>
      <c r="C609" s="198" t="s">
        <v>2174</v>
      </c>
      <c r="D609" s="78">
        <v>10</v>
      </c>
      <c r="E609" s="201" t="s">
        <v>2162</v>
      </c>
      <c r="F609" s="196" t="s">
        <v>1366</v>
      </c>
      <c r="G609" s="122">
        <v>170</v>
      </c>
      <c r="H609" s="78">
        <v>200</v>
      </c>
      <c r="I609" s="333">
        <f>1.73*D609*G609</f>
        <v>2941</v>
      </c>
      <c r="J609" s="337" t="s">
        <v>1320</v>
      </c>
      <c r="K609" s="370"/>
      <c r="L609" s="120"/>
      <c r="M609" s="303"/>
      <c r="N609" s="120"/>
      <c r="O609" s="120"/>
      <c r="P609" s="120"/>
    </row>
    <row r="610" spans="1:16" ht="15.75">
      <c r="A610" s="78">
        <v>605</v>
      </c>
      <c r="B610" s="196" t="s">
        <v>2151</v>
      </c>
      <c r="C610" s="198" t="s">
        <v>2175</v>
      </c>
      <c r="D610" s="78">
        <v>10</v>
      </c>
      <c r="E610" s="201" t="s">
        <v>2162</v>
      </c>
      <c r="F610" s="196" t="s">
        <v>1366</v>
      </c>
      <c r="G610" s="122">
        <v>128</v>
      </c>
      <c r="H610" s="78">
        <v>100</v>
      </c>
      <c r="I610" s="333">
        <f>1.73*D610*H610</f>
        <v>1730</v>
      </c>
      <c r="J610" s="337" t="s">
        <v>1320</v>
      </c>
      <c r="K610" s="370"/>
      <c r="L610" s="120"/>
      <c r="M610" s="303"/>
      <c r="N610" s="120"/>
      <c r="O610" s="120"/>
      <c r="P610" s="120"/>
    </row>
    <row r="611" spans="1:16" ht="15.75">
      <c r="A611" s="78">
        <v>606</v>
      </c>
      <c r="B611" s="196" t="s">
        <v>2151</v>
      </c>
      <c r="C611" s="198" t="s">
        <v>2176</v>
      </c>
      <c r="D611" s="78">
        <v>10</v>
      </c>
      <c r="E611" s="201" t="s">
        <v>1334</v>
      </c>
      <c r="F611" s="196">
        <v>210</v>
      </c>
      <c r="G611" s="122">
        <v>113</v>
      </c>
      <c r="H611" s="78">
        <v>100</v>
      </c>
      <c r="I611" s="333">
        <f>1.73*D611*G611</f>
        <v>1954.9</v>
      </c>
      <c r="J611" s="337" t="s">
        <v>1320</v>
      </c>
      <c r="K611" s="370"/>
      <c r="L611" s="120"/>
      <c r="M611" s="303"/>
      <c r="N611" s="120"/>
      <c r="O611" s="120"/>
      <c r="P611" s="120"/>
    </row>
    <row r="612" spans="1:16" ht="15.75">
      <c r="A612" s="78">
        <v>607</v>
      </c>
      <c r="B612" s="196" t="s">
        <v>2151</v>
      </c>
      <c r="C612" s="198" t="s">
        <v>2177</v>
      </c>
      <c r="D612" s="78">
        <v>10</v>
      </c>
      <c r="E612" s="201" t="s">
        <v>1334</v>
      </c>
      <c r="F612" s="196">
        <v>210</v>
      </c>
      <c r="G612" s="122">
        <v>170</v>
      </c>
      <c r="H612" s="78">
        <v>200</v>
      </c>
      <c r="I612" s="333">
        <f>1.73*D612*G612</f>
        <v>2941</v>
      </c>
      <c r="J612" s="337" t="s">
        <v>1320</v>
      </c>
      <c r="K612" s="370"/>
      <c r="L612" s="120"/>
      <c r="M612" s="303"/>
      <c r="N612" s="120"/>
      <c r="O612" s="120"/>
      <c r="P612" s="120"/>
    </row>
    <row r="613" spans="1:16" ht="15.75">
      <c r="A613" s="78">
        <v>608</v>
      </c>
      <c r="B613" s="196" t="s">
        <v>2151</v>
      </c>
      <c r="C613" s="198" t="s">
        <v>2178</v>
      </c>
      <c r="D613" s="78">
        <v>10</v>
      </c>
      <c r="E613" s="201" t="s">
        <v>1334</v>
      </c>
      <c r="F613" s="196">
        <v>210</v>
      </c>
      <c r="G613" s="122">
        <v>85</v>
      </c>
      <c r="H613" s="78">
        <v>100</v>
      </c>
      <c r="I613" s="333">
        <f>1.73*D613*G613</f>
        <v>1470.5</v>
      </c>
      <c r="J613" s="337" t="s">
        <v>1320</v>
      </c>
      <c r="K613" s="370"/>
      <c r="L613" s="120"/>
      <c r="M613" s="303"/>
      <c r="N613" s="120"/>
      <c r="O613" s="120"/>
      <c r="P613" s="120"/>
    </row>
    <row r="614" spans="1:16" ht="15.75">
      <c r="A614" s="78">
        <v>609</v>
      </c>
      <c r="B614" s="196" t="s">
        <v>2151</v>
      </c>
      <c r="C614" s="198" t="s">
        <v>2179</v>
      </c>
      <c r="D614" s="78">
        <v>10</v>
      </c>
      <c r="E614" s="201" t="s">
        <v>1334</v>
      </c>
      <c r="F614" s="196">
        <v>210</v>
      </c>
      <c r="G614" s="122">
        <v>99</v>
      </c>
      <c r="H614" s="78">
        <v>100</v>
      </c>
      <c r="I614" s="333">
        <f>1.73*D614*G614</f>
        <v>1712.7</v>
      </c>
      <c r="J614" s="337" t="s">
        <v>1320</v>
      </c>
      <c r="K614" s="370"/>
      <c r="L614" s="120"/>
      <c r="M614" s="303"/>
      <c r="N614" s="120"/>
      <c r="O614" s="120"/>
      <c r="P614" s="120"/>
    </row>
    <row r="615" spans="1:16" ht="15.75">
      <c r="A615" s="78">
        <v>610</v>
      </c>
      <c r="B615" s="196" t="s">
        <v>2151</v>
      </c>
      <c r="C615" s="198" t="s">
        <v>2180</v>
      </c>
      <c r="D615" s="78">
        <v>10</v>
      </c>
      <c r="E615" s="201" t="s">
        <v>1334</v>
      </c>
      <c r="F615" s="196">
        <v>210</v>
      </c>
      <c r="G615" s="122">
        <v>71</v>
      </c>
      <c r="H615" s="78">
        <v>50</v>
      </c>
      <c r="I615" s="333">
        <f>1.73*D615*H615</f>
        <v>865</v>
      </c>
      <c r="J615" s="337" t="s">
        <v>1320</v>
      </c>
      <c r="K615" s="370"/>
      <c r="L615" s="120"/>
      <c r="M615" s="303"/>
      <c r="N615" s="120"/>
      <c r="O615" s="120"/>
      <c r="P615" s="120"/>
    </row>
    <row r="616" spans="1:16" ht="15.75">
      <c r="A616" s="78">
        <v>611</v>
      </c>
      <c r="B616" s="196" t="s">
        <v>2151</v>
      </c>
      <c r="C616" s="198" t="s">
        <v>2181</v>
      </c>
      <c r="D616" s="78">
        <v>10</v>
      </c>
      <c r="E616" s="201" t="s">
        <v>2162</v>
      </c>
      <c r="F616" s="196" t="s">
        <v>1366</v>
      </c>
      <c r="G616" s="122">
        <v>85</v>
      </c>
      <c r="H616" s="78">
        <v>100</v>
      </c>
      <c r="I616" s="333">
        <f>1.73*D616*G616</f>
        <v>1470.5</v>
      </c>
      <c r="J616" s="337" t="s">
        <v>1320</v>
      </c>
      <c r="K616" s="370"/>
      <c r="L616" s="120"/>
      <c r="M616" s="303"/>
      <c r="N616" s="120"/>
      <c r="O616" s="120"/>
      <c r="P616" s="120"/>
    </row>
    <row r="617" spans="1:16" ht="15.75">
      <c r="A617" s="78">
        <v>612</v>
      </c>
      <c r="B617" s="196" t="s">
        <v>2151</v>
      </c>
      <c r="C617" s="198" t="s">
        <v>2182</v>
      </c>
      <c r="D617" s="78">
        <v>10</v>
      </c>
      <c r="E617" s="201" t="s">
        <v>1334</v>
      </c>
      <c r="F617" s="196">
        <v>210</v>
      </c>
      <c r="G617" s="122">
        <v>71</v>
      </c>
      <c r="H617" s="78">
        <v>50</v>
      </c>
      <c r="I617" s="333">
        <f>1.73*D617*H617</f>
        <v>865</v>
      </c>
      <c r="J617" s="337" t="s">
        <v>1320</v>
      </c>
      <c r="K617" s="370"/>
      <c r="L617" s="120"/>
      <c r="M617" s="303"/>
      <c r="N617" s="120"/>
      <c r="O617" s="120"/>
      <c r="P617" s="120"/>
    </row>
    <row r="618" spans="1:16" ht="15.75">
      <c r="A618" s="78">
        <v>613</v>
      </c>
      <c r="B618" s="196" t="s">
        <v>2151</v>
      </c>
      <c r="C618" s="198" t="s">
        <v>2183</v>
      </c>
      <c r="D618" s="78">
        <v>10</v>
      </c>
      <c r="E618" s="201" t="s">
        <v>1334</v>
      </c>
      <c r="F618" s="196">
        <v>210</v>
      </c>
      <c r="G618" s="122">
        <v>43</v>
      </c>
      <c r="H618" s="78">
        <v>50</v>
      </c>
      <c r="I618" s="333">
        <f t="shared" ref="I618:I649" si="21">1.73*D618*G618</f>
        <v>743.9</v>
      </c>
      <c r="J618" s="337" t="s">
        <v>1320</v>
      </c>
      <c r="K618" s="370"/>
      <c r="L618" s="120"/>
      <c r="M618" s="303"/>
      <c r="N618" s="120"/>
      <c r="O618" s="120"/>
      <c r="P618" s="120"/>
    </row>
    <row r="619" spans="1:16" ht="15.75">
      <c r="A619" s="78">
        <v>614</v>
      </c>
      <c r="B619" s="196" t="s">
        <v>2151</v>
      </c>
      <c r="C619" s="198" t="s">
        <v>2184</v>
      </c>
      <c r="D619" s="78">
        <v>10</v>
      </c>
      <c r="E619" s="201" t="s">
        <v>2162</v>
      </c>
      <c r="F619" s="196" t="s">
        <v>1366</v>
      </c>
      <c r="G619" s="122">
        <v>99</v>
      </c>
      <c r="H619" s="78">
        <v>100</v>
      </c>
      <c r="I619" s="333">
        <f t="shared" si="21"/>
        <v>1712.7</v>
      </c>
      <c r="J619" s="337" t="s">
        <v>1320</v>
      </c>
      <c r="K619" s="370"/>
      <c r="L619" s="120"/>
      <c r="M619" s="303"/>
      <c r="N619" s="120"/>
      <c r="O619" s="120"/>
      <c r="P619" s="120"/>
    </row>
    <row r="620" spans="1:16" ht="15.75">
      <c r="A620" s="78">
        <v>615</v>
      </c>
      <c r="B620" s="196" t="s">
        <v>2151</v>
      </c>
      <c r="C620" s="198" t="s">
        <v>2185</v>
      </c>
      <c r="D620" s="78">
        <v>10</v>
      </c>
      <c r="E620" s="201" t="s">
        <v>1334</v>
      </c>
      <c r="F620" s="196">
        <v>210</v>
      </c>
      <c r="G620" s="122">
        <v>85</v>
      </c>
      <c r="H620" s="78">
        <v>100</v>
      </c>
      <c r="I620" s="333">
        <f t="shared" si="21"/>
        <v>1470.5</v>
      </c>
      <c r="J620" s="337" t="s">
        <v>1320</v>
      </c>
      <c r="K620" s="370"/>
      <c r="L620" s="120"/>
      <c r="M620" s="303"/>
      <c r="N620" s="120"/>
      <c r="O620" s="120"/>
      <c r="P620" s="120"/>
    </row>
    <row r="621" spans="1:16" ht="15.75">
      <c r="A621" s="78">
        <v>616</v>
      </c>
      <c r="B621" s="196" t="s">
        <v>2151</v>
      </c>
      <c r="C621" s="198" t="s">
        <v>2186</v>
      </c>
      <c r="D621" s="78">
        <v>10</v>
      </c>
      <c r="E621" s="201" t="s">
        <v>1334</v>
      </c>
      <c r="F621" s="332">
        <v>210</v>
      </c>
      <c r="G621" s="122">
        <v>49</v>
      </c>
      <c r="H621" s="78">
        <v>100</v>
      </c>
      <c r="I621" s="333">
        <f t="shared" si="21"/>
        <v>847.7</v>
      </c>
      <c r="J621" s="337" t="s">
        <v>1320</v>
      </c>
      <c r="K621" s="370"/>
      <c r="L621" s="120"/>
      <c r="M621" s="303"/>
      <c r="N621" s="120"/>
      <c r="O621" s="120"/>
      <c r="P621" s="120"/>
    </row>
    <row r="622" spans="1:16" ht="15.75">
      <c r="A622" s="78">
        <v>617</v>
      </c>
      <c r="B622" s="196" t="s">
        <v>2151</v>
      </c>
      <c r="C622" s="198" t="s">
        <v>2187</v>
      </c>
      <c r="D622" s="78">
        <v>10</v>
      </c>
      <c r="E622" s="192" t="s">
        <v>1319</v>
      </c>
      <c r="F622" s="196">
        <v>175</v>
      </c>
      <c r="G622" s="122">
        <v>30</v>
      </c>
      <c r="H622" s="78">
        <v>50</v>
      </c>
      <c r="I622" s="333">
        <f t="shared" si="21"/>
        <v>519</v>
      </c>
      <c r="J622" s="337" t="s">
        <v>1320</v>
      </c>
      <c r="K622" s="370"/>
      <c r="L622" s="120"/>
      <c r="M622" s="303"/>
      <c r="N622" s="120"/>
      <c r="O622" s="120"/>
      <c r="P622" s="120"/>
    </row>
    <row r="623" spans="1:16" ht="15.75">
      <c r="A623" s="78">
        <v>618</v>
      </c>
      <c r="B623" s="196" t="s">
        <v>2151</v>
      </c>
      <c r="C623" s="198" t="s">
        <v>2188</v>
      </c>
      <c r="D623" s="78">
        <v>10</v>
      </c>
      <c r="E623" s="192" t="s">
        <v>1319</v>
      </c>
      <c r="F623" s="196">
        <v>175</v>
      </c>
      <c r="G623" s="122">
        <v>64</v>
      </c>
      <c r="H623" s="78">
        <v>75</v>
      </c>
      <c r="I623" s="333">
        <f t="shared" si="21"/>
        <v>1107.2</v>
      </c>
      <c r="J623" s="337" t="s">
        <v>1320</v>
      </c>
      <c r="K623" s="370"/>
      <c r="L623" s="120"/>
      <c r="M623" s="303"/>
      <c r="N623" s="120"/>
      <c r="O623" s="120"/>
      <c r="P623" s="120"/>
    </row>
    <row r="624" spans="1:16" ht="15.75">
      <c r="A624" s="78">
        <v>619</v>
      </c>
      <c r="B624" s="196" t="s">
        <v>2151</v>
      </c>
      <c r="C624" s="198" t="s">
        <v>2189</v>
      </c>
      <c r="D624" s="78">
        <v>10</v>
      </c>
      <c r="E624" s="192" t="s">
        <v>1319</v>
      </c>
      <c r="F624" s="196">
        <v>175</v>
      </c>
      <c r="G624" s="122">
        <v>30</v>
      </c>
      <c r="H624" s="78">
        <v>50</v>
      </c>
      <c r="I624" s="333">
        <f t="shared" si="21"/>
        <v>519</v>
      </c>
      <c r="J624" s="337" t="s">
        <v>1320</v>
      </c>
      <c r="K624" s="370"/>
      <c r="L624" s="120"/>
      <c r="M624" s="303"/>
      <c r="N624" s="120"/>
      <c r="O624" s="120"/>
      <c r="P624" s="120"/>
    </row>
    <row r="625" spans="1:16" ht="15.75">
      <c r="A625" s="78">
        <v>620</v>
      </c>
      <c r="B625" s="196" t="s">
        <v>2151</v>
      </c>
      <c r="C625" s="198" t="s">
        <v>2190</v>
      </c>
      <c r="D625" s="78">
        <v>10</v>
      </c>
      <c r="E625" s="192" t="s">
        <v>1319</v>
      </c>
      <c r="F625" s="196">
        <v>175</v>
      </c>
      <c r="G625" s="122">
        <v>30</v>
      </c>
      <c r="H625" s="78">
        <v>50</v>
      </c>
      <c r="I625" s="333">
        <f t="shared" si="21"/>
        <v>519</v>
      </c>
      <c r="J625" s="337" t="s">
        <v>1320</v>
      </c>
      <c r="K625" s="370"/>
      <c r="L625" s="120"/>
      <c r="M625" s="303"/>
      <c r="N625" s="120"/>
      <c r="O625" s="120"/>
      <c r="P625" s="120"/>
    </row>
    <row r="626" spans="1:16" ht="18.75" customHeight="1">
      <c r="A626" s="78">
        <v>621</v>
      </c>
      <c r="B626" s="196" t="s">
        <v>2151</v>
      </c>
      <c r="C626" s="198" t="s">
        <v>2191</v>
      </c>
      <c r="D626" s="78">
        <v>10</v>
      </c>
      <c r="E626" s="192" t="s">
        <v>2192</v>
      </c>
      <c r="F626" s="196" t="s">
        <v>1569</v>
      </c>
      <c r="G626" s="122">
        <v>43</v>
      </c>
      <c r="H626" s="78">
        <v>50</v>
      </c>
      <c r="I626" s="333">
        <f t="shared" si="21"/>
        <v>743.9</v>
      </c>
      <c r="J626" s="337" t="s">
        <v>1320</v>
      </c>
      <c r="K626" s="370"/>
      <c r="L626" s="120"/>
      <c r="M626" s="303"/>
      <c r="N626" s="120"/>
      <c r="O626" s="120"/>
      <c r="P626" s="120"/>
    </row>
    <row r="627" spans="1:16" ht="24.75" customHeight="1">
      <c r="A627" s="78">
        <v>622</v>
      </c>
      <c r="B627" s="78" t="s">
        <v>2151</v>
      </c>
      <c r="C627" s="190" t="s">
        <v>2193</v>
      </c>
      <c r="D627" s="78">
        <v>10</v>
      </c>
      <c r="E627" s="192" t="s">
        <v>2194</v>
      </c>
      <c r="F627" s="196" t="s">
        <v>1569</v>
      </c>
      <c r="G627" s="122">
        <v>64</v>
      </c>
      <c r="H627" s="78">
        <v>75</v>
      </c>
      <c r="I627" s="333">
        <f t="shared" si="21"/>
        <v>1107.2</v>
      </c>
      <c r="J627" s="337" t="s">
        <v>1320</v>
      </c>
      <c r="K627" s="370"/>
      <c r="L627" s="120"/>
      <c r="M627" s="303"/>
      <c r="N627" s="120"/>
      <c r="O627" s="120"/>
      <c r="P627" s="120"/>
    </row>
    <row r="628" spans="1:16" ht="15.75">
      <c r="A628" s="78">
        <v>623</v>
      </c>
      <c r="B628" s="196" t="s">
        <v>2151</v>
      </c>
      <c r="C628" s="198" t="s">
        <v>2195</v>
      </c>
      <c r="D628" s="78">
        <v>10</v>
      </c>
      <c r="E628" s="192" t="s">
        <v>1319</v>
      </c>
      <c r="F628" s="196">
        <v>175</v>
      </c>
      <c r="G628" s="122">
        <v>71</v>
      </c>
      <c r="H628" s="78">
        <v>75</v>
      </c>
      <c r="I628" s="333">
        <f t="shared" si="21"/>
        <v>1228.3</v>
      </c>
      <c r="J628" s="337" t="s">
        <v>1320</v>
      </c>
      <c r="K628" s="370"/>
      <c r="L628" s="120"/>
      <c r="M628" s="303"/>
      <c r="N628" s="120"/>
      <c r="O628" s="120"/>
      <c r="P628" s="120"/>
    </row>
    <row r="629" spans="1:16" ht="15.75">
      <c r="A629" s="78">
        <v>624</v>
      </c>
      <c r="B629" s="196" t="s">
        <v>2151</v>
      </c>
      <c r="C629" s="198" t="s">
        <v>2196</v>
      </c>
      <c r="D629" s="78">
        <v>10</v>
      </c>
      <c r="E629" s="192" t="s">
        <v>1319</v>
      </c>
      <c r="F629" s="196">
        <v>175</v>
      </c>
      <c r="G629" s="122">
        <v>123</v>
      </c>
      <c r="H629" s="78">
        <v>150</v>
      </c>
      <c r="I629" s="333">
        <f t="shared" si="21"/>
        <v>2127.9</v>
      </c>
      <c r="J629" s="337" t="s">
        <v>1320</v>
      </c>
      <c r="K629" s="370"/>
      <c r="L629" s="120"/>
      <c r="M629" s="303"/>
      <c r="N629" s="120"/>
      <c r="O629" s="120"/>
      <c r="P629" s="120"/>
    </row>
    <row r="630" spans="1:16" ht="15.75">
      <c r="A630" s="78">
        <v>625</v>
      </c>
      <c r="B630" s="196" t="s">
        <v>2151</v>
      </c>
      <c r="C630" s="198" t="s">
        <v>2197</v>
      </c>
      <c r="D630" s="78">
        <v>10</v>
      </c>
      <c r="E630" s="192" t="s">
        <v>1319</v>
      </c>
      <c r="F630" s="196">
        <v>175</v>
      </c>
      <c r="G630" s="122">
        <v>42</v>
      </c>
      <c r="H630" s="78">
        <v>50</v>
      </c>
      <c r="I630" s="333">
        <f t="shared" si="21"/>
        <v>726.6</v>
      </c>
      <c r="J630" s="337" t="s">
        <v>1320</v>
      </c>
      <c r="K630" s="370"/>
      <c r="L630" s="120"/>
      <c r="M630" s="303"/>
      <c r="N630" s="120"/>
      <c r="O630" s="120"/>
      <c r="P630" s="120"/>
    </row>
    <row r="631" spans="1:16" ht="15.75">
      <c r="A631" s="78">
        <v>626</v>
      </c>
      <c r="B631" s="196" t="s">
        <v>2151</v>
      </c>
      <c r="C631" s="198" t="s">
        <v>2198</v>
      </c>
      <c r="D631" s="78">
        <v>10</v>
      </c>
      <c r="E631" s="192" t="s">
        <v>1319</v>
      </c>
      <c r="F631" s="196">
        <v>175</v>
      </c>
      <c r="G631" s="122">
        <v>30</v>
      </c>
      <c r="H631" s="78">
        <v>50</v>
      </c>
      <c r="I631" s="333">
        <f t="shared" si="21"/>
        <v>519</v>
      </c>
      <c r="J631" s="337" t="s">
        <v>1320</v>
      </c>
      <c r="K631" s="370"/>
      <c r="L631" s="120"/>
      <c r="M631" s="303"/>
      <c r="N631" s="120"/>
      <c r="O631" s="120"/>
      <c r="P631" s="120"/>
    </row>
    <row r="632" spans="1:16" ht="15.75">
      <c r="A632" s="78">
        <v>627</v>
      </c>
      <c r="B632" s="196" t="s">
        <v>2151</v>
      </c>
      <c r="C632" s="198" t="s">
        <v>2199</v>
      </c>
      <c r="D632" s="78">
        <v>10</v>
      </c>
      <c r="E632" s="192" t="s">
        <v>1319</v>
      </c>
      <c r="F632" s="196">
        <v>175</v>
      </c>
      <c r="G632" s="122">
        <v>50</v>
      </c>
      <c r="H632" s="78">
        <v>50</v>
      </c>
      <c r="I632" s="333">
        <f t="shared" si="21"/>
        <v>865</v>
      </c>
      <c r="J632" s="337" t="s">
        <v>1320</v>
      </c>
      <c r="K632" s="370"/>
      <c r="L632" s="120"/>
      <c r="M632" s="303"/>
      <c r="N632" s="120"/>
      <c r="O632" s="120"/>
      <c r="P632" s="120"/>
    </row>
    <row r="633" spans="1:16" ht="15.75">
      <c r="A633" s="78">
        <v>628</v>
      </c>
      <c r="B633" s="196" t="s">
        <v>2151</v>
      </c>
      <c r="C633" s="198" t="s">
        <v>2200</v>
      </c>
      <c r="D633" s="78">
        <v>10</v>
      </c>
      <c r="E633" s="192" t="s">
        <v>1319</v>
      </c>
      <c r="F633" s="196">
        <v>175</v>
      </c>
      <c r="G633" s="122">
        <v>85</v>
      </c>
      <c r="H633" s="78">
        <v>100</v>
      </c>
      <c r="I633" s="333">
        <f t="shared" si="21"/>
        <v>1470.5</v>
      </c>
      <c r="J633" s="337" t="s">
        <v>1320</v>
      </c>
      <c r="K633" s="370"/>
      <c r="L633" s="120"/>
      <c r="M633" s="303"/>
      <c r="N633" s="120"/>
      <c r="O633" s="120"/>
      <c r="P633" s="120"/>
    </row>
    <row r="634" spans="1:16" ht="15.75">
      <c r="A634" s="78">
        <v>629</v>
      </c>
      <c r="B634" s="196" t="s">
        <v>2151</v>
      </c>
      <c r="C634" s="198" t="s">
        <v>2201</v>
      </c>
      <c r="D634" s="78">
        <v>10</v>
      </c>
      <c r="E634" s="192" t="s">
        <v>1319</v>
      </c>
      <c r="F634" s="196">
        <v>175</v>
      </c>
      <c r="G634" s="122">
        <v>42</v>
      </c>
      <c r="H634" s="78">
        <v>50</v>
      </c>
      <c r="I634" s="333">
        <f t="shared" si="21"/>
        <v>726.6</v>
      </c>
      <c r="J634" s="337" t="s">
        <v>1320</v>
      </c>
      <c r="K634" s="370"/>
      <c r="L634" s="120"/>
      <c r="M634" s="303"/>
      <c r="N634" s="120"/>
      <c r="O634" s="120"/>
      <c r="P634" s="120"/>
    </row>
    <row r="635" spans="1:16" ht="15.75">
      <c r="A635" s="78">
        <v>630</v>
      </c>
      <c r="B635" s="196" t="s">
        <v>2151</v>
      </c>
      <c r="C635" s="198" t="s">
        <v>2202</v>
      </c>
      <c r="D635" s="78">
        <v>10</v>
      </c>
      <c r="E635" s="192" t="s">
        <v>1319</v>
      </c>
      <c r="F635" s="196">
        <v>175</v>
      </c>
      <c r="G635" s="122">
        <v>85</v>
      </c>
      <c r="H635" s="78">
        <v>75</v>
      </c>
      <c r="I635" s="333">
        <f t="shared" si="21"/>
        <v>1470.5</v>
      </c>
      <c r="J635" s="337" t="s">
        <v>1320</v>
      </c>
      <c r="K635" s="370"/>
      <c r="L635" s="120"/>
      <c r="M635" s="303"/>
      <c r="N635" s="120"/>
      <c r="O635" s="120"/>
      <c r="P635" s="120"/>
    </row>
    <row r="636" spans="1:16" ht="15.75">
      <c r="A636" s="78">
        <v>631</v>
      </c>
      <c r="B636" s="196" t="s">
        <v>2151</v>
      </c>
      <c r="C636" s="198" t="s">
        <v>2203</v>
      </c>
      <c r="D636" s="78">
        <v>10</v>
      </c>
      <c r="E636" s="192" t="s">
        <v>1319</v>
      </c>
      <c r="F636" s="196">
        <v>175</v>
      </c>
      <c r="G636" s="122">
        <v>42</v>
      </c>
      <c r="H636" s="78">
        <v>50</v>
      </c>
      <c r="I636" s="333">
        <f t="shared" si="21"/>
        <v>726.6</v>
      </c>
      <c r="J636" s="337" t="s">
        <v>1320</v>
      </c>
      <c r="K636" s="370"/>
      <c r="L636" s="120"/>
      <c r="M636" s="303"/>
      <c r="N636" s="120"/>
      <c r="O636" s="120"/>
      <c r="P636" s="120"/>
    </row>
    <row r="637" spans="1:16" ht="15.75">
      <c r="A637" s="78">
        <v>632</v>
      </c>
      <c r="B637" s="196" t="s">
        <v>2151</v>
      </c>
      <c r="C637" s="198" t="s">
        <v>2204</v>
      </c>
      <c r="D637" s="78">
        <v>10</v>
      </c>
      <c r="E637" s="192" t="s">
        <v>1319</v>
      </c>
      <c r="F637" s="196">
        <v>175</v>
      </c>
      <c r="G637" s="122">
        <v>64</v>
      </c>
      <c r="H637" s="78">
        <v>50</v>
      </c>
      <c r="I637" s="333">
        <f t="shared" si="21"/>
        <v>1107.2</v>
      </c>
      <c r="J637" s="337" t="s">
        <v>1320</v>
      </c>
      <c r="K637" s="370"/>
      <c r="L637" s="120"/>
      <c r="M637" s="303"/>
      <c r="N637" s="120"/>
      <c r="O637" s="120"/>
      <c r="P637" s="120"/>
    </row>
    <row r="638" spans="1:16" ht="15.75">
      <c r="A638" s="78">
        <v>633</v>
      </c>
      <c r="B638" s="196" t="s">
        <v>2151</v>
      </c>
      <c r="C638" s="198" t="s">
        <v>2205</v>
      </c>
      <c r="D638" s="78">
        <v>10</v>
      </c>
      <c r="E638" s="192" t="s">
        <v>1319</v>
      </c>
      <c r="F638" s="196">
        <v>175</v>
      </c>
      <c r="G638" s="122">
        <v>42</v>
      </c>
      <c r="H638" s="78">
        <v>50</v>
      </c>
      <c r="I638" s="333">
        <f t="shared" si="21"/>
        <v>726.6</v>
      </c>
      <c r="J638" s="337" t="s">
        <v>1320</v>
      </c>
      <c r="K638" s="370"/>
      <c r="L638" s="120"/>
      <c r="M638" s="303"/>
      <c r="N638" s="120"/>
      <c r="O638" s="120"/>
      <c r="P638" s="120"/>
    </row>
    <row r="639" spans="1:16" ht="15.75">
      <c r="A639" s="78">
        <v>634</v>
      </c>
      <c r="B639" s="196" t="s">
        <v>2151</v>
      </c>
      <c r="C639" s="198" t="s">
        <v>2205</v>
      </c>
      <c r="D639" s="78">
        <v>10</v>
      </c>
      <c r="E639" s="192" t="s">
        <v>1319</v>
      </c>
      <c r="F639" s="196">
        <v>175</v>
      </c>
      <c r="G639" s="122">
        <v>42</v>
      </c>
      <c r="H639" s="78">
        <v>50</v>
      </c>
      <c r="I639" s="333">
        <f t="shared" si="21"/>
        <v>726.6</v>
      </c>
      <c r="J639" s="337" t="s">
        <v>1320</v>
      </c>
      <c r="K639" s="370"/>
      <c r="L639" s="120"/>
      <c r="M639" s="303"/>
      <c r="N639" s="120"/>
    </row>
    <row r="640" spans="1:16" ht="15.75">
      <c r="A640" s="78">
        <v>635</v>
      </c>
      <c r="B640" s="196" t="s">
        <v>2151</v>
      </c>
      <c r="C640" s="198" t="s">
        <v>2206</v>
      </c>
      <c r="D640" s="78">
        <v>10</v>
      </c>
      <c r="E640" s="201" t="s">
        <v>1334</v>
      </c>
      <c r="F640" s="196">
        <v>210</v>
      </c>
      <c r="G640" s="122">
        <v>42</v>
      </c>
      <c r="H640" s="78">
        <v>50</v>
      </c>
      <c r="I640" s="333">
        <f t="shared" si="21"/>
        <v>726.6</v>
      </c>
      <c r="J640" s="337" t="s">
        <v>1320</v>
      </c>
      <c r="K640" s="370"/>
      <c r="L640" s="120"/>
      <c r="M640" s="303"/>
      <c r="N640" s="120"/>
    </row>
    <row r="641" spans="1:14" ht="15.75">
      <c r="A641" s="78">
        <v>636</v>
      </c>
      <c r="B641" s="196" t="s">
        <v>2151</v>
      </c>
      <c r="C641" s="198" t="s">
        <v>2207</v>
      </c>
      <c r="D641" s="78">
        <v>10</v>
      </c>
      <c r="E641" s="201" t="s">
        <v>1334</v>
      </c>
      <c r="F641" s="196">
        <v>210</v>
      </c>
      <c r="G641" s="122">
        <v>42</v>
      </c>
      <c r="H641" s="78">
        <v>50</v>
      </c>
      <c r="I641" s="333">
        <f t="shared" si="21"/>
        <v>726.6</v>
      </c>
      <c r="J641" s="337" t="s">
        <v>1320</v>
      </c>
      <c r="K641" s="370"/>
      <c r="L641" s="120"/>
      <c r="M641" s="303"/>
      <c r="N641" s="120"/>
    </row>
    <row r="642" spans="1:14" ht="15.75">
      <c r="A642" s="78">
        <v>637</v>
      </c>
      <c r="B642" s="194" t="s">
        <v>2208</v>
      </c>
      <c r="C642" s="195" t="s">
        <v>2209</v>
      </c>
      <c r="D642" s="182">
        <v>10</v>
      </c>
      <c r="E642" s="195" t="s">
        <v>1319</v>
      </c>
      <c r="F642" s="194">
        <v>175</v>
      </c>
      <c r="G642" s="122">
        <v>64</v>
      </c>
      <c r="H642" s="78">
        <v>75</v>
      </c>
      <c r="I642" s="333">
        <f t="shared" si="21"/>
        <v>1107.2</v>
      </c>
      <c r="J642" s="200" t="s">
        <v>1320</v>
      </c>
      <c r="K642" s="370"/>
      <c r="L642" s="120"/>
      <c r="M642" s="303"/>
      <c r="N642" s="120"/>
    </row>
    <row r="643" spans="1:14" ht="15.75">
      <c r="A643" s="78">
        <v>638</v>
      </c>
      <c r="B643" s="194" t="s">
        <v>2208</v>
      </c>
      <c r="C643" s="198" t="s">
        <v>2210</v>
      </c>
      <c r="D643" s="78">
        <v>10</v>
      </c>
      <c r="E643" s="198" t="s">
        <v>1319</v>
      </c>
      <c r="F643" s="196">
        <v>175</v>
      </c>
      <c r="G643" s="122">
        <v>64</v>
      </c>
      <c r="H643" s="78">
        <v>75</v>
      </c>
      <c r="I643" s="333">
        <f t="shared" si="21"/>
        <v>1107.2</v>
      </c>
      <c r="J643" s="337" t="s">
        <v>1320</v>
      </c>
      <c r="K643" s="370"/>
      <c r="L643" s="120"/>
      <c r="M643" s="303"/>
      <c r="N643" s="120"/>
    </row>
    <row r="644" spans="1:14" ht="15.75">
      <c r="A644" s="78">
        <v>639</v>
      </c>
      <c r="B644" s="194" t="s">
        <v>2208</v>
      </c>
      <c r="C644" s="198" t="s">
        <v>2211</v>
      </c>
      <c r="D644" s="78">
        <v>10</v>
      </c>
      <c r="E644" s="198" t="s">
        <v>1334</v>
      </c>
      <c r="F644" s="196">
        <v>210</v>
      </c>
      <c r="G644" s="122">
        <v>64</v>
      </c>
      <c r="H644" s="78">
        <v>75</v>
      </c>
      <c r="I644" s="333">
        <f t="shared" si="21"/>
        <v>1107.2</v>
      </c>
      <c r="J644" s="337" t="s">
        <v>1320</v>
      </c>
      <c r="K644" s="370"/>
      <c r="L644" s="120"/>
      <c r="M644" s="303"/>
      <c r="N644" s="120"/>
    </row>
    <row r="645" spans="1:14" ht="15.75">
      <c r="A645" s="78">
        <v>640</v>
      </c>
      <c r="B645" s="194" t="s">
        <v>2208</v>
      </c>
      <c r="C645" s="198" t="s">
        <v>2212</v>
      </c>
      <c r="D645" s="78">
        <v>10</v>
      </c>
      <c r="E645" s="198" t="s">
        <v>2213</v>
      </c>
      <c r="F645" s="196" t="s">
        <v>2214</v>
      </c>
      <c r="G645" s="122">
        <v>99</v>
      </c>
      <c r="H645" s="78">
        <v>100</v>
      </c>
      <c r="I645" s="333">
        <f t="shared" si="21"/>
        <v>1712.7</v>
      </c>
      <c r="J645" s="338" t="s">
        <v>2215</v>
      </c>
      <c r="K645" s="370"/>
      <c r="L645" s="120"/>
      <c r="M645" s="120"/>
      <c r="N645" s="120"/>
    </row>
    <row r="646" spans="1:14" ht="15.75">
      <c r="A646" s="78">
        <v>641</v>
      </c>
      <c r="B646" s="194" t="s">
        <v>2208</v>
      </c>
      <c r="C646" s="198" t="s">
        <v>2216</v>
      </c>
      <c r="D646" s="78">
        <v>10</v>
      </c>
      <c r="E646" s="198" t="s">
        <v>1319</v>
      </c>
      <c r="F646" s="196">
        <v>175</v>
      </c>
      <c r="G646" s="122">
        <v>30</v>
      </c>
      <c r="H646" s="78">
        <v>50</v>
      </c>
      <c r="I646" s="333">
        <f t="shared" si="21"/>
        <v>519</v>
      </c>
      <c r="J646" s="337" t="s">
        <v>1320</v>
      </c>
      <c r="K646" s="370"/>
      <c r="L646" s="120"/>
      <c r="M646" s="120"/>
      <c r="N646" s="120"/>
    </row>
    <row r="647" spans="1:14" ht="15.75">
      <c r="A647" s="78">
        <v>642</v>
      </c>
      <c r="B647" s="194" t="s">
        <v>2208</v>
      </c>
      <c r="C647" s="198" t="s">
        <v>2217</v>
      </c>
      <c r="D647" s="78">
        <v>10</v>
      </c>
      <c r="E647" s="198" t="s">
        <v>1543</v>
      </c>
      <c r="F647" s="196">
        <v>265</v>
      </c>
      <c r="G647" s="122">
        <v>60</v>
      </c>
      <c r="H647" s="78">
        <v>100</v>
      </c>
      <c r="I647" s="333">
        <f t="shared" si="21"/>
        <v>1038</v>
      </c>
      <c r="J647" s="337" t="s">
        <v>1320</v>
      </c>
      <c r="K647" s="370"/>
      <c r="L647" s="120"/>
      <c r="M647" s="120"/>
      <c r="N647" s="120"/>
    </row>
    <row r="648" spans="1:14" ht="15.75">
      <c r="A648" s="78">
        <v>643</v>
      </c>
      <c r="B648" s="194" t="s">
        <v>2208</v>
      </c>
      <c r="C648" s="198" t="s">
        <v>2218</v>
      </c>
      <c r="D648" s="78">
        <v>10</v>
      </c>
      <c r="E648" s="198" t="s">
        <v>1319</v>
      </c>
      <c r="F648" s="196">
        <v>175</v>
      </c>
      <c r="G648" s="122">
        <v>50</v>
      </c>
      <c r="H648" s="78">
        <v>50</v>
      </c>
      <c r="I648" s="333">
        <f t="shared" si="21"/>
        <v>865</v>
      </c>
      <c r="J648" s="337" t="s">
        <v>1320</v>
      </c>
      <c r="K648" s="370"/>
      <c r="L648" s="120"/>
      <c r="M648" s="120"/>
      <c r="N648" s="120"/>
    </row>
    <row r="649" spans="1:14" ht="15.75">
      <c r="A649" s="78">
        <v>644</v>
      </c>
      <c r="B649" s="194" t="s">
        <v>2208</v>
      </c>
      <c r="C649" s="198" t="s">
        <v>2219</v>
      </c>
      <c r="D649" s="78">
        <v>10</v>
      </c>
      <c r="E649" s="198" t="s">
        <v>1319</v>
      </c>
      <c r="F649" s="196">
        <v>175</v>
      </c>
      <c r="G649" s="122">
        <v>43</v>
      </c>
      <c r="H649" s="78">
        <v>50</v>
      </c>
      <c r="I649" s="333">
        <f t="shared" si="21"/>
        <v>743.9</v>
      </c>
      <c r="J649" s="337" t="s">
        <v>1320</v>
      </c>
      <c r="K649" s="370"/>
      <c r="L649" s="120"/>
      <c r="M649" s="120"/>
      <c r="N649" s="120"/>
    </row>
    <row r="650" spans="1:14" ht="15.75">
      <c r="A650" s="78">
        <v>645</v>
      </c>
      <c r="B650" s="194" t="s">
        <v>2208</v>
      </c>
      <c r="C650" s="198" t="s">
        <v>2220</v>
      </c>
      <c r="D650" s="78">
        <v>10</v>
      </c>
      <c r="E650" s="198" t="s">
        <v>184</v>
      </c>
      <c r="F650" s="196">
        <v>265</v>
      </c>
      <c r="G650" s="122">
        <v>50</v>
      </c>
      <c r="H650" s="78">
        <v>50</v>
      </c>
      <c r="I650" s="333">
        <f t="shared" ref="I650:I666" si="22">1.73*D650*G650</f>
        <v>865</v>
      </c>
      <c r="J650" s="337" t="s">
        <v>1320</v>
      </c>
      <c r="K650" s="370"/>
      <c r="L650" s="120"/>
      <c r="M650" s="120"/>
      <c r="N650" s="120"/>
    </row>
    <row r="651" spans="1:14" ht="15.75">
      <c r="A651" s="78">
        <v>646</v>
      </c>
      <c r="B651" s="194" t="s">
        <v>2208</v>
      </c>
      <c r="C651" s="198" t="s">
        <v>2221</v>
      </c>
      <c r="D651" s="78">
        <v>10</v>
      </c>
      <c r="E651" s="198" t="s">
        <v>1319</v>
      </c>
      <c r="F651" s="196">
        <v>175</v>
      </c>
      <c r="G651" s="122">
        <v>43</v>
      </c>
      <c r="H651" s="78">
        <v>50</v>
      </c>
      <c r="I651" s="333">
        <f t="shared" si="22"/>
        <v>743.9</v>
      </c>
      <c r="J651" s="337" t="s">
        <v>1320</v>
      </c>
      <c r="K651" s="370"/>
      <c r="L651" s="120"/>
      <c r="M651" s="120"/>
    </row>
    <row r="652" spans="1:14" ht="15.75">
      <c r="A652" s="78">
        <v>647</v>
      </c>
      <c r="B652" s="194" t="s">
        <v>2208</v>
      </c>
      <c r="C652" s="198" t="s">
        <v>2222</v>
      </c>
      <c r="D652" s="78">
        <v>10</v>
      </c>
      <c r="E652" s="198" t="s">
        <v>1319</v>
      </c>
      <c r="F652" s="196">
        <v>175</v>
      </c>
      <c r="G652" s="122">
        <v>43</v>
      </c>
      <c r="H652" s="78">
        <v>50</v>
      </c>
      <c r="I652" s="333">
        <f t="shared" si="22"/>
        <v>743.9</v>
      </c>
      <c r="J652" s="337" t="s">
        <v>1320</v>
      </c>
      <c r="K652" s="370"/>
      <c r="L652" s="120"/>
      <c r="M652" s="120"/>
    </row>
    <row r="653" spans="1:14" ht="15.75">
      <c r="A653" s="78">
        <v>648</v>
      </c>
      <c r="B653" s="194" t="s">
        <v>2208</v>
      </c>
      <c r="C653" s="198" t="s">
        <v>2223</v>
      </c>
      <c r="D653" s="78">
        <v>10</v>
      </c>
      <c r="E653" s="198" t="s">
        <v>1334</v>
      </c>
      <c r="F653" s="196">
        <v>210</v>
      </c>
      <c r="G653" s="122">
        <v>45</v>
      </c>
      <c r="H653" s="78">
        <v>50</v>
      </c>
      <c r="I653" s="333">
        <f t="shared" si="22"/>
        <v>778.5</v>
      </c>
      <c r="J653" s="337" t="s">
        <v>1320</v>
      </c>
      <c r="K653" s="370"/>
      <c r="L653" s="120"/>
      <c r="M653" s="120"/>
    </row>
    <row r="654" spans="1:14" ht="15.75">
      <c r="A654" s="78">
        <v>649</v>
      </c>
      <c r="B654" s="194" t="s">
        <v>2208</v>
      </c>
      <c r="C654" s="198" t="s">
        <v>2224</v>
      </c>
      <c r="D654" s="78">
        <v>10</v>
      </c>
      <c r="E654" s="198" t="s">
        <v>1334</v>
      </c>
      <c r="F654" s="196">
        <v>210</v>
      </c>
      <c r="G654" s="122">
        <v>90</v>
      </c>
      <c r="H654" s="78">
        <v>150</v>
      </c>
      <c r="I654" s="333">
        <f t="shared" si="22"/>
        <v>1557</v>
      </c>
      <c r="J654" s="337" t="s">
        <v>1320</v>
      </c>
      <c r="K654" s="370"/>
      <c r="L654" s="120"/>
      <c r="M654" s="120"/>
    </row>
    <row r="655" spans="1:14" ht="15.75">
      <c r="A655" s="78">
        <v>650</v>
      </c>
      <c r="B655" s="194" t="s">
        <v>2208</v>
      </c>
      <c r="C655" s="198" t="s">
        <v>2225</v>
      </c>
      <c r="D655" s="78">
        <v>10</v>
      </c>
      <c r="E655" s="198" t="s">
        <v>1334</v>
      </c>
      <c r="F655" s="196">
        <v>210</v>
      </c>
      <c r="G655" s="122">
        <v>60</v>
      </c>
      <c r="H655" s="78">
        <v>100</v>
      </c>
      <c r="I655" s="333">
        <f t="shared" si="22"/>
        <v>1038</v>
      </c>
      <c r="J655" s="337" t="s">
        <v>1320</v>
      </c>
      <c r="K655" s="370"/>
      <c r="L655" s="120"/>
      <c r="M655" s="120"/>
    </row>
    <row r="656" spans="1:14" ht="15.75">
      <c r="A656" s="78">
        <v>651</v>
      </c>
      <c r="B656" s="194" t="s">
        <v>2208</v>
      </c>
      <c r="C656" s="198" t="s">
        <v>2226</v>
      </c>
      <c r="D656" s="78">
        <v>10</v>
      </c>
      <c r="E656" s="198" t="s">
        <v>1708</v>
      </c>
      <c r="F656" s="196">
        <v>215</v>
      </c>
      <c r="G656" s="122">
        <v>70</v>
      </c>
      <c r="H656" s="78">
        <v>100</v>
      </c>
      <c r="I656" s="333">
        <f t="shared" si="22"/>
        <v>1211</v>
      </c>
      <c r="J656" s="337" t="s">
        <v>1320</v>
      </c>
      <c r="K656" s="370"/>
      <c r="L656" s="120"/>
      <c r="M656" s="120"/>
    </row>
    <row r="657" spans="1:13" ht="15.75">
      <c r="A657" s="78">
        <v>652</v>
      </c>
      <c r="B657" s="194" t="s">
        <v>2208</v>
      </c>
      <c r="C657" s="198" t="s">
        <v>2227</v>
      </c>
      <c r="D657" s="78">
        <v>10</v>
      </c>
      <c r="E657" s="198" t="s">
        <v>1334</v>
      </c>
      <c r="F657" s="196">
        <v>210</v>
      </c>
      <c r="G657" s="122">
        <v>75</v>
      </c>
      <c r="H657" s="78">
        <v>100</v>
      </c>
      <c r="I657" s="333">
        <f t="shared" si="22"/>
        <v>1297.5</v>
      </c>
      <c r="J657" s="337" t="s">
        <v>1320</v>
      </c>
      <c r="K657" s="370"/>
      <c r="L657" s="120"/>
      <c r="M657" s="120"/>
    </row>
    <row r="658" spans="1:13" ht="15.75">
      <c r="A658" s="78">
        <v>653</v>
      </c>
      <c r="B658" s="194" t="s">
        <v>2208</v>
      </c>
      <c r="C658" s="198" t="s">
        <v>2228</v>
      </c>
      <c r="D658" s="78">
        <v>10</v>
      </c>
      <c r="E658" s="198" t="s">
        <v>1708</v>
      </c>
      <c r="F658" s="196">
        <v>215</v>
      </c>
      <c r="G658" s="122">
        <v>35</v>
      </c>
      <c r="H658" s="78">
        <v>50</v>
      </c>
      <c r="I658" s="333">
        <f t="shared" si="22"/>
        <v>605.5</v>
      </c>
      <c r="J658" s="337" t="s">
        <v>1320</v>
      </c>
      <c r="K658" s="370"/>
      <c r="L658" s="120"/>
      <c r="M658" s="120"/>
    </row>
    <row r="659" spans="1:13" ht="15.75">
      <c r="A659" s="78">
        <v>654</v>
      </c>
      <c r="B659" s="194" t="s">
        <v>2208</v>
      </c>
      <c r="C659" s="198" t="s">
        <v>2229</v>
      </c>
      <c r="D659" s="78">
        <v>10</v>
      </c>
      <c r="E659" s="198" t="s">
        <v>1334</v>
      </c>
      <c r="F659" s="196">
        <v>210</v>
      </c>
      <c r="G659" s="122">
        <v>60</v>
      </c>
      <c r="H659" s="78">
        <v>100</v>
      </c>
      <c r="I659" s="333">
        <f t="shared" si="22"/>
        <v>1038</v>
      </c>
      <c r="J659" s="337" t="s">
        <v>1320</v>
      </c>
      <c r="K659" s="370"/>
      <c r="L659" s="120"/>
      <c r="M659" s="120"/>
    </row>
    <row r="660" spans="1:13" ht="15.75">
      <c r="A660" s="78">
        <v>655</v>
      </c>
      <c r="B660" s="194" t="s">
        <v>2208</v>
      </c>
      <c r="C660" s="198" t="s">
        <v>2230</v>
      </c>
      <c r="D660" s="78">
        <v>10</v>
      </c>
      <c r="E660" s="198" t="s">
        <v>1334</v>
      </c>
      <c r="F660" s="196">
        <v>210</v>
      </c>
      <c r="G660" s="122">
        <v>35</v>
      </c>
      <c r="H660" s="78">
        <v>50</v>
      </c>
      <c r="I660" s="333">
        <f t="shared" si="22"/>
        <v>605.5</v>
      </c>
      <c r="J660" s="337" t="s">
        <v>1320</v>
      </c>
      <c r="K660" s="370"/>
      <c r="L660" s="120"/>
      <c r="M660" s="120"/>
    </row>
    <row r="661" spans="1:13" ht="15.75">
      <c r="A661" s="78">
        <v>656</v>
      </c>
      <c r="B661" s="194" t="s">
        <v>2208</v>
      </c>
      <c r="C661" s="198" t="s">
        <v>2231</v>
      </c>
      <c r="D661" s="78">
        <v>10</v>
      </c>
      <c r="E661" s="198" t="s">
        <v>1319</v>
      </c>
      <c r="F661" s="196">
        <v>175</v>
      </c>
      <c r="G661" s="122">
        <v>30</v>
      </c>
      <c r="H661" s="78">
        <v>50</v>
      </c>
      <c r="I661" s="333">
        <f t="shared" si="22"/>
        <v>519</v>
      </c>
      <c r="J661" s="337" t="s">
        <v>1320</v>
      </c>
      <c r="K661" s="370"/>
      <c r="L661" s="120"/>
      <c r="M661" s="120"/>
    </row>
    <row r="662" spans="1:13" ht="15.75">
      <c r="A662" s="78">
        <v>657</v>
      </c>
      <c r="B662" s="194" t="s">
        <v>2208</v>
      </c>
      <c r="C662" s="198" t="s">
        <v>2232</v>
      </c>
      <c r="D662" s="78">
        <v>10</v>
      </c>
      <c r="E662" s="198" t="s">
        <v>1319</v>
      </c>
      <c r="F662" s="196">
        <v>175</v>
      </c>
      <c r="G662" s="122">
        <v>32</v>
      </c>
      <c r="H662" s="78">
        <v>40</v>
      </c>
      <c r="I662" s="333">
        <f t="shared" si="22"/>
        <v>553.6</v>
      </c>
      <c r="J662" s="337" t="s">
        <v>1320</v>
      </c>
      <c r="K662" s="370"/>
      <c r="L662" s="120"/>
      <c r="M662" s="120"/>
    </row>
    <row r="663" spans="1:13" ht="15.75">
      <c r="A663" s="78">
        <v>658</v>
      </c>
      <c r="B663" s="194" t="s">
        <v>2208</v>
      </c>
      <c r="C663" s="198" t="s">
        <v>2233</v>
      </c>
      <c r="D663" s="78">
        <v>10</v>
      </c>
      <c r="E663" s="198" t="s">
        <v>1319</v>
      </c>
      <c r="F663" s="196">
        <v>175</v>
      </c>
      <c r="G663" s="122">
        <v>60</v>
      </c>
      <c r="H663" s="78">
        <v>100</v>
      </c>
      <c r="I663" s="333">
        <f t="shared" si="22"/>
        <v>1038</v>
      </c>
      <c r="J663" s="337" t="s">
        <v>1320</v>
      </c>
      <c r="K663" s="370"/>
      <c r="L663" s="120"/>
      <c r="M663" s="120"/>
    </row>
    <row r="664" spans="1:13" ht="15.75">
      <c r="A664" s="78">
        <v>659</v>
      </c>
      <c r="B664" s="194" t="s">
        <v>2208</v>
      </c>
      <c r="C664" s="198" t="s">
        <v>2234</v>
      </c>
      <c r="D664" s="78">
        <v>10</v>
      </c>
      <c r="E664" s="198" t="s">
        <v>2094</v>
      </c>
      <c r="F664" s="196">
        <v>170</v>
      </c>
      <c r="G664" s="122">
        <v>45</v>
      </c>
      <c r="H664" s="78">
        <v>50</v>
      </c>
      <c r="I664" s="333">
        <f t="shared" si="22"/>
        <v>778.5</v>
      </c>
      <c r="J664" s="337" t="s">
        <v>1320</v>
      </c>
      <c r="K664" s="370"/>
      <c r="L664" s="120"/>
      <c r="M664" s="120"/>
    </row>
    <row r="665" spans="1:13" ht="15.75">
      <c r="A665" s="78">
        <v>660</v>
      </c>
      <c r="B665" s="194" t="s">
        <v>2208</v>
      </c>
      <c r="C665" s="198" t="s">
        <v>2235</v>
      </c>
      <c r="D665" s="78">
        <v>10</v>
      </c>
      <c r="E665" s="198" t="s">
        <v>2094</v>
      </c>
      <c r="F665" s="196">
        <v>170</v>
      </c>
      <c r="G665" s="122">
        <v>30</v>
      </c>
      <c r="H665" s="78">
        <v>50</v>
      </c>
      <c r="I665" s="333">
        <f t="shared" si="22"/>
        <v>519</v>
      </c>
      <c r="J665" s="337" t="s">
        <v>1320</v>
      </c>
      <c r="K665" s="370"/>
      <c r="L665" s="120"/>
      <c r="M665" s="120"/>
    </row>
    <row r="666" spans="1:13" ht="15.75">
      <c r="A666" s="78">
        <v>661</v>
      </c>
      <c r="B666" s="194" t="s">
        <v>2208</v>
      </c>
      <c r="C666" s="198" t="s">
        <v>2236</v>
      </c>
      <c r="D666" s="78">
        <v>10</v>
      </c>
      <c r="E666" s="198" t="s">
        <v>2055</v>
      </c>
      <c r="F666" s="196">
        <v>130</v>
      </c>
      <c r="G666" s="122">
        <v>30</v>
      </c>
      <c r="H666" s="78">
        <v>50</v>
      </c>
      <c r="I666" s="333">
        <f t="shared" si="22"/>
        <v>519</v>
      </c>
      <c r="J666" s="337" t="s">
        <v>1320</v>
      </c>
      <c r="K666" s="370"/>
    </row>
    <row r="667" spans="1:13" ht="15.75">
      <c r="A667" s="78">
        <v>662</v>
      </c>
      <c r="B667" s="194" t="s">
        <v>2208</v>
      </c>
      <c r="C667" s="198" t="s">
        <v>2237</v>
      </c>
      <c r="D667" s="78">
        <v>10</v>
      </c>
      <c r="E667" s="198" t="s">
        <v>1319</v>
      </c>
      <c r="F667" s="196">
        <v>175</v>
      </c>
      <c r="G667" s="122">
        <v>38</v>
      </c>
      <c r="H667" s="78">
        <v>30</v>
      </c>
      <c r="I667" s="333">
        <f>1.73*D667*H667</f>
        <v>519</v>
      </c>
      <c r="J667" s="337" t="s">
        <v>1320</v>
      </c>
      <c r="K667" s="370"/>
    </row>
    <row r="668" spans="1:13" ht="15.75">
      <c r="A668" s="78">
        <v>663</v>
      </c>
      <c r="B668" s="194" t="s">
        <v>2208</v>
      </c>
      <c r="C668" s="198" t="s">
        <v>2238</v>
      </c>
      <c r="D668" s="78">
        <v>10</v>
      </c>
      <c r="E668" s="198" t="s">
        <v>2094</v>
      </c>
      <c r="F668" s="196">
        <v>170</v>
      </c>
      <c r="G668" s="122">
        <v>30</v>
      </c>
      <c r="H668" s="78">
        <v>50</v>
      </c>
      <c r="I668" s="333">
        <f>1.73*D668*G668</f>
        <v>519</v>
      </c>
      <c r="J668" s="337" t="s">
        <v>1320</v>
      </c>
      <c r="K668" s="370"/>
    </row>
    <row r="669" spans="1:13" ht="15.75">
      <c r="A669" s="78">
        <v>664</v>
      </c>
      <c r="B669" s="194" t="s">
        <v>2208</v>
      </c>
      <c r="C669" s="198" t="s">
        <v>2239</v>
      </c>
      <c r="D669" s="78">
        <v>10</v>
      </c>
      <c r="E669" s="198" t="s">
        <v>1319</v>
      </c>
      <c r="F669" s="196">
        <v>175</v>
      </c>
      <c r="G669" s="122">
        <v>30</v>
      </c>
      <c r="H669" s="78">
        <v>50</v>
      </c>
      <c r="I669" s="333">
        <f>1.73*D669*G669</f>
        <v>519</v>
      </c>
      <c r="J669" s="337" t="s">
        <v>1320</v>
      </c>
      <c r="K669" s="370"/>
    </row>
    <row r="670" spans="1:13" ht="15.75">
      <c r="A670" s="78">
        <v>665</v>
      </c>
      <c r="B670" s="194" t="s">
        <v>2208</v>
      </c>
      <c r="C670" s="198" t="s">
        <v>2240</v>
      </c>
      <c r="D670" s="78">
        <v>10</v>
      </c>
      <c r="E670" s="198" t="s">
        <v>1319</v>
      </c>
      <c r="F670" s="196">
        <v>175</v>
      </c>
      <c r="G670" s="122">
        <v>30</v>
      </c>
      <c r="H670" s="78">
        <v>50</v>
      </c>
      <c r="I670" s="333">
        <f>1.73*D670*G670</f>
        <v>519</v>
      </c>
      <c r="J670" s="337" t="s">
        <v>1320</v>
      </c>
      <c r="K670" s="370"/>
    </row>
    <row r="671" spans="1:13" ht="15.75">
      <c r="A671" s="78">
        <v>666</v>
      </c>
      <c r="B671" s="194" t="s">
        <v>2208</v>
      </c>
      <c r="C671" s="198" t="s">
        <v>2241</v>
      </c>
      <c r="D671" s="78">
        <v>10</v>
      </c>
      <c r="E671" s="198" t="s">
        <v>1319</v>
      </c>
      <c r="F671" s="196">
        <v>175</v>
      </c>
      <c r="G671" s="122">
        <v>43</v>
      </c>
      <c r="H671" s="78">
        <v>50</v>
      </c>
      <c r="I671" s="333">
        <f>1.73*D671*G671</f>
        <v>743.9</v>
      </c>
      <c r="J671" s="337" t="s">
        <v>1320</v>
      </c>
      <c r="K671" s="370"/>
    </row>
    <row r="672" spans="1:13" ht="15.75">
      <c r="A672" s="78">
        <v>667</v>
      </c>
      <c r="B672" s="194" t="s">
        <v>2208</v>
      </c>
      <c r="C672" s="198" t="s">
        <v>2242</v>
      </c>
      <c r="D672" s="78">
        <v>10</v>
      </c>
      <c r="E672" s="198" t="s">
        <v>1334</v>
      </c>
      <c r="F672" s="196">
        <v>210</v>
      </c>
      <c r="G672" s="122">
        <v>60</v>
      </c>
      <c r="H672" s="78">
        <v>50</v>
      </c>
      <c r="I672" s="333">
        <f>1.73*D672*H672</f>
        <v>865</v>
      </c>
      <c r="J672" s="337" t="s">
        <v>1320</v>
      </c>
      <c r="K672" s="370"/>
    </row>
    <row r="673" spans="1:11" ht="15.75">
      <c r="A673" s="78">
        <v>668</v>
      </c>
      <c r="B673" s="194" t="s">
        <v>2208</v>
      </c>
      <c r="C673" s="198" t="s">
        <v>2243</v>
      </c>
      <c r="D673" s="78">
        <v>10</v>
      </c>
      <c r="E673" s="198" t="s">
        <v>1334</v>
      </c>
      <c r="F673" s="196">
        <v>210</v>
      </c>
      <c r="G673" s="122">
        <v>45</v>
      </c>
      <c r="H673" s="78">
        <v>75</v>
      </c>
      <c r="I673" s="333">
        <f t="shared" ref="I673:I682" si="23">1.73*D673*G673</f>
        <v>778.5</v>
      </c>
      <c r="J673" s="337" t="s">
        <v>1320</v>
      </c>
      <c r="K673" s="370"/>
    </row>
    <row r="674" spans="1:11" ht="15.75">
      <c r="A674" s="78">
        <v>669</v>
      </c>
      <c r="B674" s="194" t="s">
        <v>2208</v>
      </c>
      <c r="C674" s="198" t="s">
        <v>2244</v>
      </c>
      <c r="D674" s="78">
        <v>10</v>
      </c>
      <c r="E674" s="198" t="s">
        <v>1334</v>
      </c>
      <c r="F674" s="196">
        <v>210</v>
      </c>
      <c r="G674" s="122">
        <v>85</v>
      </c>
      <c r="H674" s="78">
        <v>100</v>
      </c>
      <c r="I674" s="333">
        <f t="shared" si="23"/>
        <v>1470.5</v>
      </c>
      <c r="J674" s="337" t="s">
        <v>1320</v>
      </c>
      <c r="K674" s="370"/>
    </row>
    <row r="675" spans="1:11" ht="15.75">
      <c r="A675" s="78">
        <v>670</v>
      </c>
      <c r="B675" s="194" t="s">
        <v>2208</v>
      </c>
      <c r="C675" s="198" t="s">
        <v>2245</v>
      </c>
      <c r="D675" s="78">
        <v>10</v>
      </c>
      <c r="E675" s="198" t="s">
        <v>1319</v>
      </c>
      <c r="F675" s="196">
        <v>175</v>
      </c>
      <c r="G675" s="122">
        <v>64</v>
      </c>
      <c r="H675" s="78">
        <v>75</v>
      </c>
      <c r="I675" s="333">
        <f t="shared" si="23"/>
        <v>1107.2</v>
      </c>
      <c r="J675" s="337" t="s">
        <v>1320</v>
      </c>
      <c r="K675" s="370"/>
    </row>
    <row r="676" spans="1:11" ht="15.75">
      <c r="A676" s="78">
        <v>671</v>
      </c>
      <c r="B676" s="194" t="s">
        <v>2208</v>
      </c>
      <c r="C676" s="198" t="s">
        <v>2246</v>
      </c>
      <c r="D676" s="78">
        <v>10</v>
      </c>
      <c r="E676" s="198" t="s">
        <v>1543</v>
      </c>
      <c r="F676" s="196">
        <v>265</v>
      </c>
      <c r="G676" s="122">
        <v>85</v>
      </c>
      <c r="H676" s="78">
        <v>100</v>
      </c>
      <c r="I676" s="333">
        <f t="shared" si="23"/>
        <v>1470.5</v>
      </c>
      <c r="J676" s="337" t="s">
        <v>1320</v>
      </c>
      <c r="K676" s="370"/>
    </row>
    <row r="677" spans="1:11" ht="15.75">
      <c r="A677" s="78">
        <v>672</v>
      </c>
      <c r="B677" s="194" t="s">
        <v>2208</v>
      </c>
      <c r="C677" s="198" t="s">
        <v>2247</v>
      </c>
      <c r="D677" s="78">
        <v>10</v>
      </c>
      <c r="E677" s="198" t="s">
        <v>1334</v>
      </c>
      <c r="F677" s="196">
        <v>210</v>
      </c>
      <c r="G677" s="122">
        <v>64</v>
      </c>
      <c r="H677" s="78">
        <v>75</v>
      </c>
      <c r="I677" s="333">
        <f t="shared" si="23"/>
        <v>1107.2</v>
      </c>
      <c r="J677" s="337" t="s">
        <v>1320</v>
      </c>
      <c r="K677" s="370"/>
    </row>
    <row r="678" spans="1:11" ht="15.75">
      <c r="A678" s="78">
        <v>673</v>
      </c>
      <c r="B678" s="194" t="s">
        <v>2208</v>
      </c>
      <c r="C678" s="198" t="s">
        <v>2248</v>
      </c>
      <c r="D678" s="78">
        <v>10</v>
      </c>
      <c r="E678" s="198" t="s">
        <v>1708</v>
      </c>
      <c r="F678" s="196">
        <v>215</v>
      </c>
      <c r="G678" s="122">
        <v>85</v>
      </c>
      <c r="H678" s="78">
        <v>75</v>
      </c>
      <c r="I678" s="333">
        <f t="shared" si="23"/>
        <v>1470.5</v>
      </c>
      <c r="J678" s="337" t="s">
        <v>1320</v>
      </c>
      <c r="K678" s="370"/>
    </row>
    <row r="679" spans="1:11" ht="15.75">
      <c r="A679" s="78">
        <v>674</v>
      </c>
      <c r="B679" s="194" t="s">
        <v>2208</v>
      </c>
      <c r="C679" s="198" t="s">
        <v>2249</v>
      </c>
      <c r="D679" s="78">
        <v>10</v>
      </c>
      <c r="E679" s="198" t="s">
        <v>1708</v>
      </c>
      <c r="F679" s="196">
        <v>215</v>
      </c>
      <c r="G679" s="122">
        <v>60</v>
      </c>
      <c r="H679" s="78">
        <v>50</v>
      </c>
      <c r="I679" s="333">
        <f t="shared" si="23"/>
        <v>1038</v>
      </c>
      <c r="J679" s="337" t="s">
        <v>1320</v>
      </c>
      <c r="K679" s="370"/>
    </row>
    <row r="680" spans="1:11" ht="15.75">
      <c r="A680" s="78">
        <v>675</v>
      </c>
      <c r="B680" s="194" t="s">
        <v>2208</v>
      </c>
      <c r="C680" s="198" t="s">
        <v>2250</v>
      </c>
      <c r="D680" s="78">
        <v>10</v>
      </c>
      <c r="E680" s="198" t="s">
        <v>1319</v>
      </c>
      <c r="F680" s="196">
        <v>175</v>
      </c>
      <c r="G680" s="122">
        <v>18</v>
      </c>
      <c r="H680" s="78">
        <v>30</v>
      </c>
      <c r="I680" s="333">
        <f t="shared" si="23"/>
        <v>311.40000000000003</v>
      </c>
      <c r="J680" s="337" t="s">
        <v>1320</v>
      </c>
      <c r="K680" s="370"/>
    </row>
    <row r="681" spans="1:11" ht="15.75">
      <c r="A681" s="78">
        <v>676</v>
      </c>
      <c r="B681" s="194" t="s">
        <v>2208</v>
      </c>
      <c r="C681" s="198" t="s">
        <v>2251</v>
      </c>
      <c r="D681" s="78">
        <v>10</v>
      </c>
      <c r="E681" s="198" t="s">
        <v>1334</v>
      </c>
      <c r="F681" s="196">
        <v>210</v>
      </c>
      <c r="G681" s="122">
        <v>43</v>
      </c>
      <c r="H681" s="78">
        <v>50</v>
      </c>
      <c r="I681" s="333">
        <f t="shared" si="23"/>
        <v>743.9</v>
      </c>
      <c r="J681" s="337" t="s">
        <v>1320</v>
      </c>
      <c r="K681" s="370"/>
    </row>
    <row r="682" spans="1:11" ht="15.75">
      <c r="A682" s="78">
        <v>677</v>
      </c>
      <c r="B682" s="196" t="s">
        <v>2208</v>
      </c>
      <c r="C682" s="198" t="s">
        <v>2252</v>
      </c>
      <c r="D682" s="78">
        <v>10</v>
      </c>
      <c r="E682" s="198" t="s">
        <v>1334</v>
      </c>
      <c r="F682" s="196">
        <v>210</v>
      </c>
      <c r="G682" s="122">
        <v>43</v>
      </c>
      <c r="H682" s="78">
        <v>50</v>
      </c>
      <c r="I682" s="333">
        <f t="shared" si="23"/>
        <v>743.9</v>
      </c>
      <c r="J682" s="337" t="s">
        <v>1320</v>
      </c>
      <c r="K682" s="370"/>
    </row>
  </sheetData>
  <autoFilter ref="A5:U682"/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51" activePane="bottomLeft" state="frozen"/>
      <selection pane="bottomLeft" activeCell="C70" sqref="C70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69"/>
      <c r="D1" s="49" t="s">
        <v>2564</v>
      </c>
      <c r="G1" s="169"/>
      <c r="H1" s="169"/>
      <c r="I1" s="169"/>
      <c r="J1" s="169"/>
      <c r="K1" s="169"/>
      <c r="L1" s="169"/>
      <c r="M1" s="170"/>
    </row>
    <row r="2" spans="1:16" ht="120">
      <c r="A2" s="162" t="s">
        <v>0</v>
      </c>
      <c r="B2" s="162" t="s">
        <v>45</v>
      </c>
      <c r="C2" s="162" t="s">
        <v>38</v>
      </c>
      <c r="D2" s="162" t="s">
        <v>39</v>
      </c>
      <c r="E2" s="162" t="s">
        <v>40</v>
      </c>
      <c r="F2" s="162" t="s">
        <v>41</v>
      </c>
      <c r="G2" s="162" t="s">
        <v>42</v>
      </c>
      <c r="H2" s="162" t="s">
        <v>43</v>
      </c>
      <c r="I2" s="162" t="s">
        <v>44</v>
      </c>
      <c r="J2" s="162" t="s">
        <v>24</v>
      </c>
      <c r="K2" s="162" t="s">
        <v>25</v>
      </c>
      <c r="L2" s="162" t="s">
        <v>26</v>
      </c>
      <c r="M2" s="162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0.73</v>
      </c>
      <c r="E3" s="152">
        <f>Итоговая!J9</f>
        <v>1.895</v>
      </c>
      <c r="F3" s="124"/>
      <c r="G3" s="50"/>
      <c r="H3" s="50"/>
      <c r="I3" s="4"/>
      <c r="J3" s="51" t="s">
        <v>153</v>
      </c>
      <c r="K3" s="51"/>
      <c r="L3" s="50"/>
      <c r="M3" s="163"/>
      <c r="N3" s="135"/>
      <c r="O3" s="136"/>
      <c r="P3" s="130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0.92300000000000004</v>
      </c>
      <c r="E4" s="152">
        <f>Итоговая!J10</f>
        <v>5.6920000000000002</v>
      </c>
      <c r="F4" s="124"/>
      <c r="G4" s="50"/>
      <c r="H4" s="50"/>
      <c r="I4" s="4"/>
      <c r="J4" s="51" t="s">
        <v>153</v>
      </c>
      <c r="K4" s="51"/>
      <c r="L4" s="50"/>
      <c r="M4" s="163"/>
      <c r="N4" s="135"/>
      <c r="O4" s="136"/>
      <c r="P4" s="130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0.15</v>
      </c>
      <c r="E5" s="152">
        <f>Итоговая!J11</f>
        <v>2.4750000000000001</v>
      </c>
      <c r="F5" s="124"/>
      <c r="G5" s="50"/>
      <c r="H5" s="50"/>
      <c r="I5" s="4"/>
      <c r="J5" s="51" t="s">
        <v>153</v>
      </c>
      <c r="K5" s="51"/>
      <c r="L5" s="50"/>
      <c r="M5" s="163"/>
      <c r="N5" s="135"/>
      <c r="O5" s="136"/>
      <c r="P5" s="130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0.32</v>
      </c>
      <c r="E6" s="152">
        <f>Итоговая!J12</f>
        <v>2.3050000000000002</v>
      </c>
      <c r="F6" s="124"/>
      <c r="G6" s="50"/>
      <c r="H6" s="50"/>
      <c r="I6" s="4"/>
      <c r="J6" s="51" t="s">
        <v>153</v>
      </c>
      <c r="K6" s="51"/>
      <c r="L6" s="50"/>
      <c r="M6" s="163"/>
      <c r="N6" s="135"/>
      <c r="O6" s="136"/>
      <c r="P6" s="130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0.25</v>
      </c>
      <c r="E7" s="152">
        <f>Итоговая!J13</f>
        <v>2.375</v>
      </c>
      <c r="F7" s="124"/>
      <c r="G7" s="50"/>
      <c r="H7" s="50"/>
      <c r="I7" s="4"/>
      <c r="J7" s="51" t="s">
        <v>153</v>
      </c>
      <c r="K7" s="51"/>
      <c r="L7" s="50"/>
      <c r="M7" s="163"/>
      <c r="N7" s="135"/>
      <c r="O7" s="136"/>
      <c r="P7" s="130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0.28499999999999998</v>
      </c>
      <c r="E8" s="152">
        <f>Итоговая!J14</f>
        <v>1.3950000000000002</v>
      </c>
      <c r="F8" s="124"/>
      <c r="G8" s="50"/>
      <c r="H8" s="50"/>
      <c r="I8" s="4"/>
      <c r="J8" s="51" t="s">
        <v>153</v>
      </c>
      <c r="K8" s="51"/>
      <c r="L8" s="50"/>
      <c r="M8" s="163"/>
      <c r="N8" s="135"/>
      <c r="O8" s="136"/>
      <c r="P8" s="130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0.48</v>
      </c>
      <c r="E9" s="152">
        <f>Итоговая!J15</f>
        <v>16.32</v>
      </c>
      <c r="F9" s="124"/>
      <c r="G9" s="50"/>
      <c r="H9" s="50"/>
      <c r="I9" s="4"/>
      <c r="J9" s="51" t="s">
        <v>153</v>
      </c>
      <c r="K9" s="51"/>
      <c r="L9" s="50"/>
      <c r="M9" s="163"/>
      <c r="N9" s="135"/>
      <c r="O9" s="136"/>
      <c r="P9" s="130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1.1000000000000001</v>
      </c>
      <c r="E10" s="152">
        <f>Итоговая!J16</f>
        <v>5.5150000000000006</v>
      </c>
      <c r="F10" s="124"/>
      <c r="G10" s="50"/>
      <c r="H10" s="50"/>
      <c r="I10" s="4"/>
      <c r="J10" s="51" t="s">
        <v>153</v>
      </c>
      <c r="K10" s="51"/>
      <c r="L10" s="50"/>
      <c r="M10" s="163"/>
      <c r="N10" s="135"/>
      <c r="O10" s="136"/>
      <c r="P10" s="130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0.52</v>
      </c>
      <c r="E11" s="152">
        <f>Итоговая!J17</f>
        <v>2.105</v>
      </c>
      <c r="F11" s="52"/>
      <c r="G11" s="50"/>
      <c r="H11" s="50"/>
      <c r="I11" s="4"/>
      <c r="J11" s="51" t="s">
        <v>153</v>
      </c>
      <c r="K11" s="51"/>
      <c r="L11" s="50"/>
      <c r="M11" s="163"/>
      <c r="N11" s="135"/>
      <c r="O11" s="136"/>
      <c r="P11" s="130"/>
    </row>
    <row r="12" spans="1:16" ht="63.75">
      <c r="A12" s="4" t="s">
        <v>62</v>
      </c>
      <c r="B12" s="50">
        <v>1968</v>
      </c>
      <c r="C12" s="5">
        <v>10</v>
      </c>
      <c r="D12" s="52">
        <f>Итоговая!D18</f>
        <v>10.3</v>
      </c>
      <c r="E12" s="291">
        <f>Итоговая!J18</f>
        <v>0.19999999999999929</v>
      </c>
      <c r="F12" s="124"/>
      <c r="G12" s="50"/>
      <c r="H12" s="50"/>
      <c r="I12" s="160" t="s">
        <v>173</v>
      </c>
      <c r="J12" s="127" t="s">
        <v>1033</v>
      </c>
      <c r="K12" s="51"/>
      <c r="L12" s="50"/>
      <c r="M12" s="163"/>
      <c r="N12" s="135"/>
      <c r="O12" s="136"/>
      <c r="P12" s="130"/>
    </row>
    <row r="13" spans="1:16" ht="63.75">
      <c r="A13" s="4" t="s">
        <v>63</v>
      </c>
      <c r="B13" s="50">
        <v>1991</v>
      </c>
      <c r="C13" s="5">
        <v>6.3</v>
      </c>
      <c r="D13" s="52">
        <f>Итоговая!D19</f>
        <v>1.74</v>
      </c>
      <c r="E13" s="291">
        <f>Итоговая!J19</f>
        <v>4.875</v>
      </c>
      <c r="F13" s="124"/>
      <c r="G13" s="50"/>
      <c r="H13" s="50"/>
      <c r="I13" s="159" t="s">
        <v>173</v>
      </c>
      <c r="J13" s="349" t="s">
        <v>2449</v>
      </c>
      <c r="K13" s="51"/>
      <c r="L13" s="50"/>
      <c r="M13" s="163"/>
      <c r="N13" s="135"/>
      <c r="O13" s="136"/>
      <c r="P13" s="130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1.0740000000000001</v>
      </c>
      <c r="E14" s="152">
        <f>Итоговая!J20</f>
        <v>5.5410000000000004</v>
      </c>
      <c r="F14" s="124"/>
      <c r="G14" s="50"/>
      <c r="H14" s="50"/>
      <c r="I14" s="4"/>
      <c r="J14" s="51" t="s">
        <v>153</v>
      </c>
      <c r="K14" s="51"/>
      <c r="L14" s="50"/>
      <c r="M14" s="163"/>
      <c r="N14" s="135"/>
      <c r="O14" s="136"/>
      <c r="P14" s="130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0.56799999999999995</v>
      </c>
      <c r="E15" s="152">
        <f>Итоговая!J21</f>
        <v>6.0470000000000006</v>
      </c>
      <c r="F15" s="124"/>
      <c r="G15" s="50"/>
      <c r="H15" s="50"/>
      <c r="I15" s="4"/>
      <c r="J15" s="51" t="s">
        <v>153</v>
      </c>
      <c r="K15" s="51"/>
      <c r="L15" s="50"/>
      <c r="M15" s="163"/>
      <c r="N15" s="135"/>
      <c r="O15" s="136"/>
      <c r="P15" s="130"/>
    </row>
    <row r="16" spans="1:16">
      <c r="A16" s="4" t="s">
        <v>66</v>
      </c>
      <c r="B16" s="50">
        <v>1991</v>
      </c>
      <c r="C16" s="5">
        <v>4</v>
      </c>
      <c r="D16" s="52">
        <f>Итоговая!D22</f>
        <v>0.47</v>
      </c>
      <c r="E16" s="152">
        <f>Итоговая!J22</f>
        <v>3.7300000000000004</v>
      </c>
      <c r="F16" s="124"/>
      <c r="G16" s="50"/>
      <c r="H16" s="50"/>
      <c r="I16" s="4"/>
      <c r="J16" s="51" t="s">
        <v>153</v>
      </c>
      <c r="K16" s="51"/>
      <c r="L16" s="50"/>
      <c r="M16" s="163"/>
      <c r="N16" s="135"/>
      <c r="O16" s="136"/>
      <c r="P16" s="130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1.6E-2</v>
      </c>
      <c r="E17" s="152">
        <f>Итоговая!J23</f>
        <v>2.609</v>
      </c>
      <c r="F17" s="124"/>
      <c r="G17" s="50"/>
      <c r="H17" s="50"/>
      <c r="I17" s="4"/>
      <c r="J17" s="51" t="s">
        <v>153</v>
      </c>
      <c r="K17" s="51"/>
      <c r="L17" s="50"/>
      <c r="M17" s="163"/>
      <c r="N17" s="135"/>
      <c r="O17" s="136"/>
      <c r="P17" s="130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0.36</v>
      </c>
      <c r="E18" s="152">
        <f>Итоговая!J24</f>
        <v>2.2650000000000001</v>
      </c>
      <c r="F18" s="124"/>
      <c r="G18" s="50"/>
      <c r="H18" s="50"/>
      <c r="I18" s="4"/>
      <c r="J18" s="51" t="s">
        <v>153</v>
      </c>
      <c r="K18" s="51"/>
      <c r="L18" s="50"/>
      <c r="M18" s="163"/>
      <c r="N18" s="135"/>
      <c r="O18" s="136"/>
      <c r="P18" s="130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9.8000000000000004E-2</v>
      </c>
      <c r="E19" s="152">
        <f>Итоговая!J25</f>
        <v>2.5270000000000001</v>
      </c>
      <c r="F19" s="124"/>
      <c r="G19" s="50"/>
      <c r="H19" s="50"/>
      <c r="I19" s="4"/>
      <c r="J19" s="51" t="s">
        <v>153</v>
      </c>
      <c r="K19" s="51"/>
      <c r="L19" s="50"/>
      <c r="M19" s="163"/>
      <c r="N19" s="135"/>
      <c r="O19" s="136"/>
      <c r="P19" s="130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0.77800000000000002</v>
      </c>
      <c r="E20" s="152">
        <f>Итоговая!J26</f>
        <v>1.847</v>
      </c>
      <c r="F20" s="124"/>
      <c r="G20" s="50"/>
      <c r="H20" s="50"/>
      <c r="I20" s="4"/>
      <c r="J20" s="51" t="s">
        <v>153</v>
      </c>
      <c r="K20" s="51"/>
      <c r="L20" s="50"/>
      <c r="M20" s="163"/>
      <c r="N20" s="135"/>
      <c r="O20" s="136"/>
      <c r="P20" s="130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9.4E-2</v>
      </c>
      <c r="E21" s="152">
        <f>Итоговая!J27</f>
        <v>0.95600000000000007</v>
      </c>
      <c r="F21" s="124"/>
      <c r="G21" s="50"/>
      <c r="H21" s="50"/>
      <c r="I21" s="4"/>
      <c r="J21" s="51" t="s">
        <v>153</v>
      </c>
      <c r="K21" s="51"/>
      <c r="L21" s="50"/>
      <c r="M21" s="163"/>
      <c r="N21" s="135"/>
      <c r="O21" s="136"/>
      <c r="P21" s="130"/>
    </row>
    <row r="22" spans="1:16" s="63" customFormat="1" ht="63.75">
      <c r="A22" s="4" t="s">
        <v>145</v>
      </c>
      <c r="B22" s="50">
        <v>1967</v>
      </c>
      <c r="C22" s="5">
        <v>1</v>
      </c>
      <c r="D22" s="52">
        <f>Итоговая!D28</f>
        <v>6.8000000000000005E-2</v>
      </c>
      <c r="E22" s="291">
        <f>Итоговая!J28</f>
        <v>0.98199999999999998</v>
      </c>
      <c r="F22" s="124"/>
      <c r="G22" s="50"/>
      <c r="H22" s="50"/>
      <c r="I22" s="160" t="s">
        <v>173</v>
      </c>
      <c r="J22" s="127" t="s">
        <v>2535</v>
      </c>
      <c r="K22" s="51"/>
      <c r="L22" s="50"/>
      <c r="M22" s="163"/>
      <c r="N22" s="166"/>
      <c r="O22" s="167"/>
      <c r="P22" s="354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0.76</v>
      </c>
      <c r="E23" s="152">
        <f>Итоговая!J29</f>
        <v>1.865</v>
      </c>
      <c r="F23" s="124"/>
      <c r="G23" s="50"/>
      <c r="H23" s="50"/>
      <c r="I23" s="4"/>
      <c r="J23" s="51" t="s">
        <v>153</v>
      </c>
      <c r="K23" s="51"/>
      <c r="L23" s="50"/>
      <c r="M23" s="163"/>
      <c r="N23" s="135"/>
      <c r="O23" s="136"/>
      <c r="P23" s="130"/>
    </row>
    <row r="24" spans="1:16" ht="63.75">
      <c r="A24" s="4" t="s">
        <v>73</v>
      </c>
      <c r="B24" s="50">
        <v>1976</v>
      </c>
      <c r="C24" s="5">
        <v>4</v>
      </c>
      <c r="D24" s="52">
        <f>Итоговая!D30</f>
        <v>0.88</v>
      </c>
      <c r="E24" s="152">
        <f>Итоговая!J30</f>
        <v>3.3200000000000003</v>
      </c>
      <c r="F24" s="124"/>
      <c r="G24" s="50"/>
      <c r="H24" s="50"/>
      <c r="I24" s="160" t="s">
        <v>173</v>
      </c>
      <c r="J24" s="127" t="s">
        <v>2535</v>
      </c>
      <c r="K24" s="51"/>
      <c r="L24" s="50"/>
      <c r="M24" s="163"/>
      <c r="N24" s="135"/>
      <c r="O24" s="136"/>
      <c r="P24" s="130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0.16</v>
      </c>
      <c r="E25" s="152">
        <f>Итоговая!J31</f>
        <v>2.4649999999999999</v>
      </c>
      <c r="F25" s="124"/>
      <c r="G25" s="50"/>
      <c r="H25" s="50"/>
      <c r="I25" s="4"/>
      <c r="J25" s="51" t="s">
        <v>153</v>
      </c>
      <c r="K25" s="51"/>
      <c r="L25" s="50"/>
      <c r="M25" s="163"/>
      <c r="N25" s="135"/>
      <c r="O25" s="136"/>
      <c r="P25" s="130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0.16</v>
      </c>
      <c r="E26" s="152">
        <f>Итоговая!J32</f>
        <v>0.89</v>
      </c>
      <c r="F26" s="124"/>
      <c r="G26" s="50"/>
      <c r="H26" s="50"/>
      <c r="I26" s="4"/>
      <c r="J26" s="51" t="s">
        <v>153</v>
      </c>
      <c r="K26" s="51"/>
      <c r="L26" s="50"/>
      <c r="M26" s="163"/>
      <c r="N26" s="135"/>
      <c r="O26" s="136"/>
      <c r="P26" s="130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0.26</v>
      </c>
      <c r="E27" s="152">
        <f>Итоговая!J33</f>
        <v>1.4200000000000002</v>
      </c>
      <c r="F27" s="124"/>
      <c r="G27" s="50"/>
      <c r="H27" s="50"/>
      <c r="I27" s="4"/>
      <c r="J27" s="51" t="s">
        <v>153</v>
      </c>
      <c r="K27" s="51"/>
      <c r="L27" s="50"/>
      <c r="M27" s="163"/>
      <c r="N27" s="135"/>
      <c r="O27" s="136"/>
      <c r="P27" s="130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0.06</v>
      </c>
      <c r="E28" s="152">
        <f>Итоговая!J34</f>
        <v>1.62</v>
      </c>
      <c r="F28" s="124"/>
      <c r="G28" s="50"/>
      <c r="H28" s="50"/>
      <c r="I28" s="4"/>
      <c r="J28" s="51" t="s">
        <v>153</v>
      </c>
      <c r="K28" s="51"/>
      <c r="L28" s="50"/>
      <c r="M28" s="163"/>
      <c r="N28" s="135"/>
      <c r="O28" s="136"/>
      <c r="P28" s="130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0.1</v>
      </c>
      <c r="E29" s="152">
        <f>Итоговая!J35</f>
        <v>1.58</v>
      </c>
      <c r="F29" s="124"/>
      <c r="G29" s="50"/>
      <c r="H29" s="50"/>
      <c r="I29" s="4"/>
      <c r="J29" s="51" t="s">
        <v>153</v>
      </c>
      <c r="K29" s="51"/>
      <c r="L29" s="50"/>
      <c r="M29" s="163"/>
      <c r="N29" s="135"/>
      <c r="O29" s="136"/>
      <c r="P29" s="130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0.57999999999999996</v>
      </c>
      <c r="E30" s="152">
        <f>Итоговая!J36</f>
        <v>6.0350000000000001</v>
      </c>
      <c r="F30" s="124"/>
      <c r="G30" s="50"/>
      <c r="H30" s="50"/>
      <c r="I30" s="4"/>
      <c r="J30" s="51" t="s">
        <v>153</v>
      </c>
      <c r="K30" s="51"/>
      <c r="L30" s="50"/>
      <c r="M30" s="163"/>
      <c r="N30" s="135"/>
      <c r="O30" s="136"/>
      <c r="P30" s="130"/>
    </row>
    <row r="31" spans="1:16" s="76" customFormat="1">
      <c r="A31" s="4" t="s">
        <v>80</v>
      </c>
      <c r="B31" s="50">
        <v>1965</v>
      </c>
      <c r="C31" s="5">
        <v>1.8</v>
      </c>
      <c r="D31" s="52">
        <f>Итоговая!D37</f>
        <v>0.2</v>
      </c>
      <c r="E31" s="152">
        <f>Итоговая!J37</f>
        <v>1.6900000000000002</v>
      </c>
      <c r="F31" s="156"/>
      <c r="G31" s="156"/>
      <c r="H31" s="156"/>
      <c r="I31" s="4"/>
      <c r="J31" s="51" t="s">
        <v>153</v>
      </c>
      <c r="K31" s="5"/>
      <c r="L31" s="52"/>
      <c r="M31" s="164"/>
      <c r="N31" s="135"/>
      <c r="O31" s="136"/>
      <c r="P31" s="130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0.315</v>
      </c>
      <c r="E32" s="152">
        <f>Итоговая!J38</f>
        <v>1.3650000000000002</v>
      </c>
      <c r="F32" s="156"/>
      <c r="G32" s="156"/>
      <c r="H32" s="156"/>
      <c r="I32" s="4"/>
      <c r="J32" s="51" t="s">
        <v>153</v>
      </c>
      <c r="K32" s="5"/>
      <c r="L32" s="52"/>
      <c r="M32" s="164"/>
      <c r="N32" s="135"/>
      <c r="O32" s="136"/>
      <c r="P32" s="130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9.0999999999999998E-2</v>
      </c>
      <c r="E33" s="152">
        <f>Итоговая!J39</f>
        <v>0.95900000000000007</v>
      </c>
      <c r="F33" s="156"/>
      <c r="G33" s="156"/>
      <c r="H33" s="156"/>
      <c r="I33" s="4"/>
      <c r="J33" s="51" t="s">
        <v>153</v>
      </c>
      <c r="K33" s="5"/>
      <c r="L33" s="52"/>
      <c r="M33" s="164"/>
      <c r="N33" s="135"/>
      <c r="O33" s="136"/>
      <c r="P33" s="130"/>
    </row>
    <row r="34" spans="1:16">
      <c r="A34" s="4" t="s">
        <v>1034</v>
      </c>
      <c r="B34" s="156">
        <v>1970</v>
      </c>
      <c r="C34" s="5">
        <v>63</v>
      </c>
      <c r="D34" s="52">
        <f>Итоговая!D40</f>
        <v>0.72799999999999998</v>
      </c>
      <c r="E34" s="152">
        <f>Итоговая!J40</f>
        <v>65.422000000000011</v>
      </c>
      <c r="F34" s="124"/>
      <c r="G34" s="50"/>
      <c r="H34" s="50"/>
      <c r="I34" s="4"/>
      <c r="J34" s="51" t="s">
        <v>153</v>
      </c>
      <c r="K34" s="5"/>
      <c r="L34" s="52"/>
      <c r="M34" s="164"/>
      <c r="N34" s="135"/>
      <c r="O34" s="136"/>
      <c r="P34" s="130"/>
    </row>
    <row r="35" spans="1:16">
      <c r="A35" s="4" t="s">
        <v>1035</v>
      </c>
      <c r="B35" s="55">
        <v>1963</v>
      </c>
      <c r="C35" s="5">
        <v>6.3</v>
      </c>
      <c r="D35" s="52">
        <f>Итоговая!D41</f>
        <v>5.5510000000000002</v>
      </c>
      <c r="E35" s="152">
        <f>Итоговая!J41</f>
        <v>1.0640000000000001</v>
      </c>
      <c r="F35" s="124"/>
      <c r="G35" s="50"/>
      <c r="H35" s="50"/>
      <c r="I35" s="4"/>
      <c r="J35" s="51" t="s">
        <v>153</v>
      </c>
      <c r="K35" s="5"/>
      <c r="L35" s="52"/>
      <c r="M35" s="164"/>
      <c r="N35" s="135"/>
      <c r="O35" s="136"/>
      <c r="P35" s="130"/>
    </row>
    <row r="36" spans="1:16">
      <c r="A36" s="4" t="s">
        <v>1036</v>
      </c>
      <c r="B36" s="55">
        <v>1990</v>
      </c>
      <c r="C36" s="5">
        <v>6.3</v>
      </c>
      <c r="D36" s="52">
        <f>Итоговая!D42</f>
        <v>0.24</v>
      </c>
      <c r="E36" s="152">
        <f>Итоговая!J42</f>
        <v>6.375</v>
      </c>
      <c r="F36" s="124"/>
      <c r="G36" s="50"/>
      <c r="H36" s="50"/>
      <c r="I36" s="4"/>
      <c r="J36" s="51" t="s">
        <v>153</v>
      </c>
      <c r="K36" s="51"/>
      <c r="L36" s="50"/>
      <c r="M36" s="163"/>
      <c r="N36" s="135"/>
      <c r="O36" s="136"/>
      <c r="P36" s="130"/>
    </row>
    <row r="37" spans="1:16" ht="29.25" customHeight="1">
      <c r="A37" s="4" t="s">
        <v>1037</v>
      </c>
      <c r="B37" s="55">
        <v>1982</v>
      </c>
      <c r="C37" s="5">
        <v>6.3</v>
      </c>
      <c r="D37" s="52">
        <f>Итоговая!D43</f>
        <v>0.69</v>
      </c>
      <c r="E37" s="152">
        <f>Итоговая!J43</f>
        <v>5.9250000000000007</v>
      </c>
      <c r="F37" s="154"/>
      <c r="G37" s="56"/>
      <c r="H37" s="56"/>
      <c r="I37" s="126"/>
      <c r="J37" s="51" t="s">
        <v>153</v>
      </c>
      <c r="K37" s="5"/>
      <c r="L37" s="52"/>
      <c r="M37" s="164"/>
      <c r="N37" s="135"/>
      <c r="O37" s="136"/>
      <c r="P37" s="130"/>
    </row>
    <row r="38" spans="1:16" ht="30.75" customHeight="1">
      <c r="A38" s="4" t="s">
        <v>1038</v>
      </c>
      <c r="B38" s="55">
        <v>1970</v>
      </c>
      <c r="C38" s="5">
        <v>3.2</v>
      </c>
      <c r="D38" s="52">
        <f>Итоговая!D44</f>
        <v>0.85199999999999998</v>
      </c>
      <c r="E38" s="152">
        <f>Итоговая!J44</f>
        <v>2.5080000000000005</v>
      </c>
      <c r="F38" s="154"/>
      <c r="G38" s="56"/>
      <c r="H38" s="56"/>
      <c r="I38" s="126"/>
      <c r="J38" s="51" t="s">
        <v>153</v>
      </c>
      <c r="K38" s="5"/>
      <c r="L38" s="52"/>
      <c r="M38" s="164"/>
      <c r="N38" s="135"/>
      <c r="O38" s="136"/>
      <c r="P38" s="130"/>
    </row>
    <row r="39" spans="1:16">
      <c r="A39" s="4" t="s">
        <v>1039</v>
      </c>
      <c r="B39" s="55">
        <v>1976</v>
      </c>
      <c r="C39" s="5">
        <v>1</v>
      </c>
      <c r="D39" s="52">
        <f>Итоговая!D45</f>
        <v>4.4999999999999998E-2</v>
      </c>
      <c r="E39" s="152">
        <f>Итоговая!J45</f>
        <v>1.0050000000000001</v>
      </c>
      <c r="F39" s="153"/>
      <c r="G39" s="50"/>
      <c r="H39" s="50"/>
      <c r="I39" s="4"/>
      <c r="J39" s="51" t="s">
        <v>153</v>
      </c>
      <c r="K39" s="5"/>
      <c r="L39" s="54"/>
      <c r="M39" s="164"/>
      <c r="N39" s="135"/>
      <c r="O39" s="136"/>
      <c r="P39" s="131"/>
    </row>
    <row r="40" spans="1:16">
      <c r="A40" s="4" t="s">
        <v>1040</v>
      </c>
      <c r="B40" s="55">
        <v>1976</v>
      </c>
      <c r="C40" s="5">
        <v>1.6</v>
      </c>
      <c r="D40" s="52">
        <f>Итоговая!D46</f>
        <v>0.18099999999999999</v>
      </c>
      <c r="E40" s="152">
        <f>Итоговая!J46</f>
        <v>1.4990000000000001</v>
      </c>
      <c r="F40" s="154"/>
      <c r="G40" s="56"/>
      <c r="H40" s="56"/>
      <c r="I40" s="126"/>
      <c r="J40" s="51" t="s">
        <v>153</v>
      </c>
      <c r="K40" s="5"/>
      <c r="L40" s="54"/>
      <c r="M40" s="164"/>
      <c r="N40" s="135"/>
      <c r="O40" s="136"/>
      <c r="P40" s="131"/>
    </row>
    <row r="41" spans="1:16">
      <c r="A41" s="4" t="s">
        <v>1041</v>
      </c>
      <c r="B41" s="55">
        <v>1983</v>
      </c>
      <c r="C41" s="5">
        <v>1.6</v>
      </c>
      <c r="D41" s="52">
        <f>Итоговая!D47</f>
        <v>0.16800000000000001</v>
      </c>
      <c r="E41" s="152">
        <f>Итоговая!J47</f>
        <v>1.5120000000000002</v>
      </c>
      <c r="F41" s="154"/>
      <c r="G41" s="56"/>
      <c r="H41" s="56"/>
      <c r="I41" s="126"/>
      <c r="J41" s="51" t="s">
        <v>153</v>
      </c>
      <c r="K41" s="5"/>
      <c r="L41" s="54"/>
      <c r="M41" s="164"/>
      <c r="N41" s="135"/>
      <c r="O41" s="136"/>
      <c r="P41" s="131"/>
    </row>
    <row r="42" spans="1:16" s="63" customFormat="1" ht="55.5" customHeight="1">
      <c r="A42" s="4" t="s">
        <v>1042</v>
      </c>
      <c r="B42" s="55">
        <v>1981</v>
      </c>
      <c r="C42" s="5">
        <v>1.6</v>
      </c>
      <c r="D42" s="52">
        <f>Итоговая!D48</f>
        <v>0.3</v>
      </c>
      <c r="E42" s="152">
        <f>Итоговая!J48</f>
        <v>1.3800000000000001</v>
      </c>
      <c r="F42" s="153"/>
      <c r="G42" s="50"/>
      <c r="H42" s="50"/>
      <c r="I42" s="4"/>
      <c r="J42" s="51" t="s">
        <v>153</v>
      </c>
      <c r="K42" s="5"/>
      <c r="L42" s="54"/>
      <c r="M42" s="164"/>
      <c r="N42" s="135"/>
      <c r="O42" s="136"/>
      <c r="P42" s="131"/>
    </row>
    <row r="43" spans="1:16" s="63" customFormat="1" ht="61.5" customHeight="1">
      <c r="A43" s="4" t="s">
        <v>1043</v>
      </c>
      <c r="B43" s="55">
        <v>1976</v>
      </c>
      <c r="C43" s="129">
        <v>1</v>
      </c>
      <c r="D43" s="52">
        <f>Итоговая!D49</f>
        <v>4.2999999999999997E-2</v>
      </c>
      <c r="E43" s="152">
        <f>Итоговая!J49</f>
        <v>1.0070000000000001</v>
      </c>
      <c r="F43" s="153"/>
      <c r="G43" s="50"/>
      <c r="H43" s="50"/>
      <c r="I43" s="4"/>
      <c r="J43" s="51" t="s">
        <v>153</v>
      </c>
      <c r="L43" s="50"/>
      <c r="M43" s="163"/>
      <c r="N43" s="135"/>
      <c r="O43" s="355"/>
      <c r="P43" s="131"/>
    </row>
    <row r="44" spans="1:16" ht="30.75" customHeight="1">
      <c r="A44" s="4" t="s">
        <v>1044</v>
      </c>
      <c r="B44" s="55">
        <v>1977</v>
      </c>
      <c r="C44" s="129">
        <v>1</v>
      </c>
      <c r="D44" s="52">
        <f>Итоговая!D50</f>
        <v>0.11</v>
      </c>
      <c r="E44" s="152">
        <f>Итоговая!J50</f>
        <v>0.94000000000000006</v>
      </c>
      <c r="F44" s="153"/>
      <c r="G44" s="50"/>
      <c r="H44" s="50"/>
      <c r="I44" s="4"/>
      <c r="J44" s="51" t="s">
        <v>153</v>
      </c>
      <c r="K44" s="51"/>
      <c r="L44" s="50"/>
      <c r="M44" s="163"/>
      <c r="N44" s="135"/>
      <c r="O44" s="355"/>
      <c r="P44" s="131"/>
    </row>
    <row r="45" spans="1:16" ht="37.5" customHeight="1">
      <c r="A45" s="4" t="s">
        <v>1045</v>
      </c>
      <c r="B45" s="55">
        <v>1979</v>
      </c>
      <c r="C45" s="5">
        <v>1.6</v>
      </c>
      <c r="D45" s="52">
        <f>Итоговая!D51</f>
        <v>6.4000000000000001E-2</v>
      </c>
      <c r="E45" s="152">
        <f>Итоговая!J51</f>
        <v>1.6160000000000001</v>
      </c>
      <c r="F45" s="153"/>
      <c r="G45" s="50"/>
      <c r="H45" s="50"/>
      <c r="I45" s="4"/>
      <c r="J45" s="51" t="s">
        <v>153</v>
      </c>
      <c r="K45" s="51"/>
      <c r="L45" s="50"/>
      <c r="M45" s="163"/>
      <c r="N45" s="135"/>
      <c r="O45" s="136"/>
      <c r="P45" s="131"/>
    </row>
    <row r="46" spans="1:16">
      <c r="A46" s="4" t="s">
        <v>1046</v>
      </c>
      <c r="B46" s="55">
        <v>1983</v>
      </c>
      <c r="C46" s="5">
        <v>0.1</v>
      </c>
      <c r="D46" s="52">
        <f>Итоговая!D52</f>
        <v>2E-3</v>
      </c>
      <c r="E46" s="152">
        <f>Итоговая!J52</f>
        <v>0.10300000000000001</v>
      </c>
      <c r="F46" s="153"/>
      <c r="G46" s="50"/>
      <c r="H46" s="50"/>
      <c r="I46" s="4"/>
      <c r="J46" s="51" t="s">
        <v>153</v>
      </c>
      <c r="K46" s="51"/>
      <c r="L46" s="50"/>
      <c r="M46" s="163"/>
      <c r="N46" s="135"/>
      <c r="O46" s="136"/>
      <c r="P46" s="131"/>
    </row>
    <row r="47" spans="1:16">
      <c r="A47" s="4" t="s">
        <v>1047</v>
      </c>
      <c r="B47" s="55">
        <v>1974</v>
      </c>
      <c r="C47" s="5" t="s">
        <v>2452</v>
      </c>
      <c r="D47" s="52">
        <f>Итоговая!D53</f>
        <v>0.44</v>
      </c>
      <c r="E47" s="152">
        <f>Итоговая!J53</f>
        <v>2.2900000000000005</v>
      </c>
      <c r="F47" s="153"/>
      <c r="G47" s="50"/>
      <c r="H47" s="50"/>
      <c r="I47" s="4"/>
      <c r="J47" s="51" t="s">
        <v>153</v>
      </c>
      <c r="K47" s="51"/>
      <c r="L47" s="50"/>
      <c r="M47" s="163"/>
      <c r="N47" s="135"/>
      <c r="O47" s="136"/>
      <c r="P47" s="131"/>
    </row>
    <row r="48" spans="1:16">
      <c r="A48" s="4" t="s">
        <v>1048</v>
      </c>
      <c r="B48" s="55">
        <v>1971</v>
      </c>
      <c r="C48" s="5">
        <v>10</v>
      </c>
      <c r="D48" s="52">
        <f>Итоговая!D54</f>
        <v>1.5</v>
      </c>
      <c r="E48" s="152">
        <f>Итоговая!J54</f>
        <v>9</v>
      </c>
      <c r="F48" s="153"/>
      <c r="G48" s="50"/>
      <c r="H48" s="50"/>
      <c r="I48" s="4"/>
      <c r="J48" s="51" t="s">
        <v>153</v>
      </c>
      <c r="K48" s="51"/>
      <c r="L48" s="50"/>
      <c r="M48" s="163"/>
      <c r="N48" s="135"/>
      <c r="O48" s="136"/>
      <c r="P48" s="131"/>
    </row>
    <row r="49" spans="1:16" s="63" customFormat="1">
      <c r="A49" s="4" t="s">
        <v>1049</v>
      </c>
      <c r="B49" s="55">
        <v>1968</v>
      </c>
      <c r="C49" s="5">
        <v>2.5</v>
      </c>
      <c r="D49" s="52">
        <f>Итоговая!D55</f>
        <v>0.33</v>
      </c>
      <c r="E49" s="152">
        <f>Итоговая!J55</f>
        <v>2.2949999999999999</v>
      </c>
      <c r="F49" s="153"/>
      <c r="G49" s="50"/>
      <c r="H49" s="50"/>
      <c r="I49" s="4"/>
      <c r="J49" s="51" t="s">
        <v>153</v>
      </c>
      <c r="K49" s="51"/>
      <c r="L49" s="50"/>
      <c r="M49" s="163"/>
      <c r="N49" s="135"/>
      <c r="O49" s="136"/>
      <c r="P49" s="131"/>
    </row>
    <row r="50" spans="1:16">
      <c r="A50" s="4" t="s">
        <v>1050</v>
      </c>
      <c r="B50" s="55">
        <v>1977</v>
      </c>
      <c r="C50" s="5">
        <v>2.5</v>
      </c>
      <c r="D50" s="52">
        <f>Итоговая!D56</f>
        <v>0.14000000000000001</v>
      </c>
      <c r="E50" s="152">
        <f>Итоговая!J56</f>
        <v>2.4849999999999999</v>
      </c>
      <c r="F50" s="153"/>
      <c r="G50" s="50"/>
      <c r="H50" s="50"/>
      <c r="I50" s="4"/>
      <c r="J50" s="51" t="s">
        <v>153</v>
      </c>
      <c r="K50" s="51"/>
      <c r="L50" s="50"/>
      <c r="M50" s="163"/>
      <c r="N50" s="135"/>
      <c r="O50" s="136"/>
      <c r="P50" s="131"/>
    </row>
    <row r="51" spans="1:16" ht="21.75" customHeight="1">
      <c r="A51" s="4" t="s">
        <v>1051</v>
      </c>
      <c r="B51" s="55">
        <v>1973</v>
      </c>
      <c r="C51" s="5">
        <v>1.6</v>
      </c>
      <c r="D51" s="52">
        <f>Итоговая!D57</f>
        <v>0.24</v>
      </c>
      <c r="E51" s="152">
        <f>Итоговая!J57</f>
        <v>1.4400000000000002</v>
      </c>
      <c r="F51" s="153"/>
      <c r="G51" s="50"/>
      <c r="H51" s="50"/>
      <c r="I51" s="4"/>
      <c r="J51" s="51" t="s">
        <v>153</v>
      </c>
      <c r="K51" s="51"/>
      <c r="L51" s="50"/>
      <c r="M51" s="163"/>
      <c r="N51" s="135"/>
      <c r="O51" s="136"/>
      <c r="P51" s="131"/>
    </row>
    <row r="52" spans="1:16">
      <c r="A52" s="4" t="s">
        <v>1052</v>
      </c>
      <c r="B52" s="55">
        <v>1974</v>
      </c>
      <c r="C52" s="5">
        <v>1</v>
      </c>
      <c r="D52" s="52">
        <f>Итоговая!D58</f>
        <v>0.08</v>
      </c>
      <c r="E52" s="152">
        <f>Итоговая!J58</f>
        <v>0.97000000000000008</v>
      </c>
      <c r="F52" s="153"/>
      <c r="G52" s="50"/>
      <c r="H52" s="50"/>
      <c r="I52" s="4"/>
      <c r="J52" s="51" t="s">
        <v>153</v>
      </c>
      <c r="K52" s="51"/>
      <c r="L52" s="50"/>
      <c r="M52" s="163"/>
      <c r="N52" s="135"/>
      <c r="O52" s="136"/>
      <c r="P52" s="131"/>
    </row>
    <row r="53" spans="1:16">
      <c r="A53" s="4" t="s">
        <v>1053</v>
      </c>
      <c r="B53" s="55">
        <v>1974</v>
      </c>
      <c r="C53" s="5">
        <v>2.5</v>
      </c>
      <c r="D53" s="52">
        <f>Итоговая!D59</f>
        <v>0.22</v>
      </c>
      <c r="E53" s="152">
        <f>Итоговая!J59</f>
        <v>2.4049999999999998</v>
      </c>
      <c r="F53" s="153"/>
      <c r="G53" s="50"/>
      <c r="H53" s="50"/>
      <c r="I53" s="4"/>
      <c r="J53" s="51" t="s">
        <v>153</v>
      </c>
      <c r="K53" s="51"/>
      <c r="L53" s="50"/>
      <c r="M53" s="163"/>
      <c r="N53" s="135"/>
      <c r="O53" s="136"/>
      <c r="P53" s="131"/>
    </row>
    <row r="54" spans="1:16">
      <c r="A54" s="4" t="s">
        <v>1054</v>
      </c>
      <c r="B54" s="55">
        <v>1975</v>
      </c>
      <c r="C54" s="5">
        <v>1.6</v>
      </c>
      <c r="D54" s="52">
        <f>Итоговая!D60</f>
        <v>0.15</v>
      </c>
      <c r="E54" s="152">
        <f>Итоговая!J60</f>
        <v>1.5300000000000002</v>
      </c>
      <c r="F54" s="153"/>
      <c r="G54" s="50"/>
      <c r="H54" s="50"/>
      <c r="I54" s="4"/>
      <c r="J54" s="51" t="s">
        <v>153</v>
      </c>
      <c r="K54" s="51"/>
      <c r="L54" s="50"/>
      <c r="M54" s="163"/>
      <c r="N54" s="135"/>
      <c r="O54" s="136"/>
      <c r="P54" s="131"/>
    </row>
    <row r="55" spans="1:16">
      <c r="A55" s="4" t="s">
        <v>1055</v>
      </c>
      <c r="B55" s="55">
        <v>1989</v>
      </c>
      <c r="C55" s="5">
        <v>1.6</v>
      </c>
      <c r="D55" s="52">
        <f>Итоговая!D61</f>
        <v>0.19800000000000001</v>
      </c>
      <c r="E55" s="152">
        <f>Итоговая!J61</f>
        <v>1.4820000000000002</v>
      </c>
      <c r="F55" s="153"/>
      <c r="G55" s="50"/>
      <c r="H55" s="50"/>
      <c r="I55" s="4"/>
      <c r="J55" s="51" t="s">
        <v>153</v>
      </c>
      <c r="K55" s="51"/>
      <c r="L55" s="50"/>
      <c r="M55" s="163"/>
      <c r="N55" s="135"/>
      <c r="O55" s="136"/>
      <c r="P55" s="131"/>
    </row>
    <row r="56" spans="1:16">
      <c r="A56" s="4" t="s">
        <v>1056</v>
      </c>
      <c r="B56" s="55">
        <v>1973</v>
      </c>
      <c r="C56" s="5">
        <v>1</v>
      </c>
      <c r="D56" s="52">
        <f>Итоговая!D62</f>
        <v>0.20599999999999999</v>
      </c>
      <c r="E56" s="152">
        <f>Итоговая!J62</f>
        <v>0.84400000000000008</v>
      </c>
      <c r="F56" s="153"/>
      <c r="G56" s="50"/>
      <c r="H56" s="50"/>
      <c r="I56" s="4"/>
      <c r="J56" s="51" t="s">
        <v>153</v>
      </c>
      <c r="K56" s="51"/>
      <c r="L56" s="50"/>
      <c r="M56" s="163"/>
      <c r="N56" s="135"/>
      <c r="O56" s="136"/>
      <c r="P56" s="131"/>
    </row>
    <row r="57" spans="1:16">
      <c r="A57" s="4" t="s">
        <v>1057</v>
      </c>
      <c r="B57" s="55">
        <v>1974</v>
      </c>
      <c r="C57" s="5">
        <v>0.16</v>
      </c>
      <c r="D57" s="52">
        <f>Итоговая!D63</f>
        <v>2E-3</v>
      </c>
      <c r="E57" s="152">
        <f>Итоговая!J63</f>
        <v>0.16600000000000001</v>
      </c>
      <c r="F57" s="153"/>
      <c r="G57" s="50"/>
      <c r="H57" s="50"/>
      <c r="I57" s="4"/>
      <c r="J57" s="51" t="s">
        <v>153</v>
      </c>
      <c r="K57" s="51"/>
      <c r="L57" s="50"/>
      <c r="M57" s="163"/>
      <c r="N57" s="135"/>
      <c r="O57" s="136"/>
      <c r="P57" s="131"/>
    </row>
    <row r="58" spans="1:16">
      <c r="A58" s="4" t="s">
        <v>1058</v>
      </c>
      <c r="B58" s="55">
        <v>1984</v>
      </c>
      <c r="C58" s="5">
        <v>0.16</v>
      </c>
      <c r="D58" s="52">
        <f>Итоговая!D64</f>
        <v>6.0000000000000001E-3</v>
      </c>
      <c r="E58" s="152">
        <f>Итоговая!J64</f>
        <v>0.16200000000000001</v>
      </c>
      <c r="F58" s="153"/>
      <c r="G58" s="50"/>
      <c r="H58" s="50"/>
      <c r="I58" s="4"/>
      <c r="J58" s="51" t="s">
        <v>153</v>
      </c>
      <c r="K58" s="51"/>
      <c r="L58" s="50"/>
      <c r="M58" s="163"/>
      <c r="N58" s="135"/>
      <c r="O58" s="136"/>
      <c r="P58" s="131"/>
    </row>
    <row r="59" spans="1:16">
      <c r="A59" s="4" t="s">
        <v>1059</v>
      </c>
      <c r="B59" s="55">
        <v>1983</v>
      </c>
      <c r="C59" s="5">
        <v>0.16</v>
      </c>
      <c r="D59" s="52">
        <f>Итоговая!D65</f>
        <v>8.9999999999999993E-3</v>
      </c>
      <c r="E59" s="152">
        <f>Итоговая!J65</f>
        <v>0.159</v>
      </c>
      <c r="F59" s="153"/>
      <c r="G59" s="50"/>
      <c r="H59" s="50"/>
      <c r="I59" s="4"/>
      <c r="J59" s="51" t="s">
        <v>153</v>
      </c>
      <c r="K59" s="51"/>
      <c r="L59" s="50"/>
      <c r="M59" s="163"/>
      <c r="N59" s="135"/>
      <c r="O59" s="136"/>
      <c r="P59" s="356"/>
    </row>
    <row r="60" spans="1:16">
      <c r="A60" s="4" t="s">
        <v>1060</v>
      </c>
      <c r="B60" s="55">
        <v>1992</v>
      </c>
      <c r="C60" s="5">
        <v>1.6</v>
      </c>
      <c r="D60" s="52">
        <f>Итоговая!D66</f>
        <v>8.7999999999999995E-2</v>
      </c>
      <c r="E60" s="152">
        <f>Итоговая!J66</f>
        <v>1.5920000000000001</v>
      </c>
      <c r="F60" s="153"/>
      <c r="G60" s="50"/>
      <c r="H60" s="50"/>
      <c r="I60" s="4"/>
      <c r="J60" s="51" t="s">
        <v>153</v>
      </c>
      <c r="K60" s="51"/>
      <c r="L60" s="50"/>
      <c r="M60" s="163"/>
      <c r="N60" s="135"/>
      <c r="O60" s="136"/>
      <c r="P60" s="131"/>
    </row>
    <row r="61" spans="1:16">
      <c r="A61" s="4" t="s">
        <v>1061</v>
      </c>
      <c r="B61" s="55">
        <v>1980</v>
      </c>
      <c r="C61" s="5">
        <v>1.6</v>
      </c>
      <c r="D61" s="52">
        <f>Итоговая!D67</f>
        <v>0.09</v>
      </c>
      <c r="E61" s="152">
        <f>Итоговая!J67</f>
        <v>1.59</v>
      </c>
      <c r="F61" s="153"/>
      <c r="G61" s="50"/>
      <c r="H61" s="50"/>
      <c r="I61" s="4"/>
      <c r="J61" s="51" t="s">
        <v>153</v>
      </c>
      <c r="K61" s="51"/>
      <c r="L61" s="50"/>
      <c r="M61" s="163"/>
      <c r="N61" s="135"/>
      <c r="O61" s="136"/>
      <c r="P61" s="131"/>
    </row>
    <row r="62" spans="1:16">
      <c r="A62" s="4" t="s">
        <v>1062</v>
      </c>
      <c r="B62" s="55">
        <v>1964</v>
      </c>
      <c r="C62" s="5">
        <v>1.6</v>
      </c>
      <c r="D62" s="52">
        <f>Итоговая!D68</f>
        <v>2E-3</v>
      </c>
      <c r="E62" s="152">
        <f>Итоговая!J68</f>
        <v>1.6780000000000002</v>
      </c>
      <c r="F62" s="153"/>
      <c r="G62" s="50"/>
      <c r="H62" s="50"/>
      <c r="I62" s="4"/>
      <c r="J62" s="51" t="s">
        <v>153</v>
      </c>
      <c r="K62" s="51"/>
      <c r="L62" s="50"/>
      <c r="M62" s="163"/>
      <c r="N62" s="135"/>
      <c r="O62" s="136"/>
      <c r="P62" s="131"/>
    </row>
    <row r="63" spans="1:16">
      <c r="A63" s="4" t="s">
        <v>1063</v>
      </c>
      <c r="B63" s="55">
        <v>1970</v>
      </c>
      <c r="C63" s="5">
        <v>1.6</v>
      </c>
      <c r="D63" s="52">
        <f>Итоговая!D69</f>
        <v>0.4</v>
      </c>
      <c r="E63" s="152">
        <f>Итоговая!J69</f>
        <v>1.2800000000000002</v>
      </c>
      <c r="F63" s="153"/>
      <c r="G63" s="50"/>
      <c r="H63" s="50"/>
      <c r="I63" s="4"/>
      <c r="J63" s="51" t="s">
        <v>153</v>
      </c>
      <c r="K63" s="51"/>
      <c r="L63" s="50"/>
      <c r="M63" s="163"/>
      <c r="N63" s="135"/>
      <c r="O63" s="136"/>
      <c r="P63" s="131"/>
    </row>
    <row r="64" spans="1:16">
      <c r="A64" s="4" t="s">
        <v>2454</v>
      </c>
      <c r="B64" s="55">
        <v>1970</v>
      </c>
      <c r="C64" s="5">
        <v>1</v>
      </c>
      <c r="D64" s="52">
        <f>Итоговая!D70</f>
        <v>0.1</v>
      </c>
      <c r="E64" s="152">
        <f>Итоговая!J70</f>
        <v>0.95000000000000007</v>
      </c>
      <c r="F64" s="155"/>
      <c r="G64" s="5"/>
      <c r="H64" s="5"/>
      <c r="I64" s="4"/>
      <c r="J64" s="51" t="s">
        <v>153</v>
      </c>
      <c r="K64" s="51"/>
      <c r="L64" s="5"/>
      <c r="M64" s="165"/>
      <c r="N64" s="135"/>
      <c r="O64" s="136"/>
      <c r="P64" s="131"/>
    </row>
    <row r="65" spans="1:16">
      <c r="A65" s="4" t="s">
        <v>1064</v>
      </c>
      <c r="B65" s="55">
        <v>1991</v>
      </c>
      <c r="C65" s="5">
        <v>1</v>
      </c>
      <c r="D65" s="52">
        <f>Итоговая!D71</f>
        <v>0.17499999999999999</v>
      </c>
      <c r="E65" s="152">
        <f>Итоговая!J71</f>
        <v>0.875</v>
      </c>
      <c r="F65" s="153"/>
      <c r="G65" s="50"/>
      <c r="H65" s="50"/>
      <c r="I65" s="4"/>
      <c r="J65" s="51" t="s">
        <v>153</v>
      </c>
      <c r="K65" s="51"/>
      <c r="L65" s="50"/>
      <c r="M65" s="163"/>
      <c r="N65" s="135"/>
      <c r="O65" s="136"/>
      <c r="P65" s="131"/>
    </row>
    <row r="66" spans="1:16">
      <c r="A66" s="4" t="s">
        <v>2455</v>
      </c>
      <c r="B66" s="55">
        <v>1980</v>
      </c>
      <c r="C66" s="5">
        <v>1.6</v>
      </c>
      <c r="D66" s="52">
        <f>Итоговая!D72</f>
        <v>0.26</v>
      </c>
      <c r="E66" s="152">
        <f>Итоговая!J72</f>
        <v>1.4200000000000002</v>
      </c>
      <c r="F66" s="153"/>
      <c r="G66" s="50"/>
      <c r="H66" s="50"/>
      <c r="I66" s="4"/>
      <c r="J66" s="51" t="s">
        <v>153</v>
      </c>
      <c r="K66" s="51"/>
      <c r="L66" s="50"/>
      <c r="M66" s="163"/>
      <c r="N66" s="135"/>
      <c r="O66" s="136"/>
      <c r="P66" s="131"/>
    </row>
    <row r="67" spans="1:16">
      <c r="A67" s="4" t="s">
        <v>2456</v>
      </c>
      <c r="B67" s="55">
        <v>1980</v>
      </c>
      <c r="C67" s="5">
        <v>1.6</v>
      </c>
      <c r="D67" s="52">
        <f>Итоговая!D73</f>
        <v>0.10199999999999999</v>
      </c>
      <c r="E67" s="152">
        <f>Итоговая!J73</f>
        <v>1.5780000000000001</v>
      </c>
      <c r="F67" s="153"/>
      <c r="G67" s="50"/>
      <c r="H67" s="50"/>
      <c r="I67" s="4"/>
      <c r="J67" s="51" t="s">
        <v>153</v>
      </c>
      <c r="K67" s="51"/>
      <c r="L67" s="50"/>
      <c r="M67" s="163"/>
      <c r="N67" s="135"/>
      <c r="O67" s="136"/>
      <c r="P67" s="131"/>
    </row>
    <row r="68" spans="1:16">
      <c r="A68" s="4" t="s">
        <v>1065</v>
      </c>
      <c r="B68" s="55">
        <v>1981</v>
      </c>
      <c r="C68" s="5" t="s">
        <v>15</v>
      </c>
      <c r="D68" s="52">
        <f>Итоговая!D74</f>
        <v>0.44</v>
      </c>
      <c r="E68" s="152">
        <f>Итоговая!J74</f>
        <v>2.1850000000000001</v>
      </c>
      <c r="F68" s="153"/>
      <c r="G68" s="50"/>
      <c r="H68" s="50"/>
      <c r="I68" s="4"/>
      <c r="J68" s="51" t="s">
        <v>153</v>
      </c>
      <c r="K68" s="51"/>
      <c r="L68" s="50"/>
      <c r="M68" s="163"/>
      <c r="N68" s="135"/>
      <c r="O68" s="136"/>
      <c r="P68" s="131"/>
    </row>
    <row r="69" spans="1:16">
      <c r="A69" s="4" t="s">
        <v>1066</v>
      </c>
      <c r="B69" s="55">
        <v>1983</v>
      </c>
      <c r="C69" s="5">
        <v>1.6</v>
      </c>
      <c r="D69" s="52">
        <f>Итоговая!D75</f>
        <v>0.08</v>
      </c>
      <c r="E69" s="152">
        <f>Итоговая!J75</f>
        <v>1.6</v>
      </c>
      <c r="F69" s="153"/>
      <c r="G69" s="50"/>
      <c r="H69" s="50"/>
      <c r="I69" s="4"/>
      <c r="J69" s="51" t="s">
        <v>153</v>
      </c>
      <c r="K69" s="51"/>
      <c r="L69" s="50"/>
      <c r="M69" s="163"/>
      <c r="N69" s="135"/>
      <c r="O69" s="136"/>
      <c r="P69" s="131"/>
    </row>
    <row r="70" spans="1:16">
      <c r="A70" s="4" t="s">
        <v>1067</v>
      </c>
      <c r="B70" s="55">
        <v>1982</v>
      </c>
      <c r="C70" s="5">
        <v>1.8</v>
      </c>
      <c r="D70" s="52">
        <f>Итоговая!D76</f>
        <v>0.32</v>
      </c>
      <c r="E70" s="152">
        <f>Итоговая!J76</f>
        <v>1.57</v>
      </c>
      <c r="F70" s="153"/>
      <c r="G70" s="50"/>
      <c r="H70" s="50"/>
      <c r="I70" s="4"/>
      <c r="J70" s="51" t="s">
        <v>153</v>
      </c>
      <c r="K70" s="51"/>
      <c r="L70" s="50"/>
      <c r="M70" s="163"/>
      <c r="N70" s="135"/>
      <c r="O70" s="136"/>
      <c r="P70" s="131"/>
    </row>
    <row r="71" spans="1:16">
      <c r="A71" s="4" t="s">
        <v>1068</v>
      </c>
      <c r="B71" s="55">
        <v>1992</v>
      </c>
      <c r="C71" s="5">
        <v>1.6</v>
      </c>
      <c r="D71" s="52">
        <f>Итоговая!D77</f>
        <v>0.08</v>
      </c>
      <c r="E71" s="152">
        <f>Итоговая!J77</f>
        <v>1.6</v>
      </c>
      <c r="F71" s="153"/>
      <c r="G71" s="50"/>
      <c r="H71" s="50"/>
      <c r="I71" s="4"/>
      <c r="J71" s="51" t="s">
        <v>153</v>
      </c>
      <c r="K71" s="51"/>
      <c r="L71" s="50"/>
      <c r="M71" s="163"/>
      <c r="N71" s="135"/>
      <c r="O71" s="136"/>
      <c r="P71" s="131"/>
    </row>
    <row r="72" spans="1:16">
      <c r="A72" s="4" t="s">
        <v>1069</v>
      </c>
      <c r="B72" s="55">
        <v>1970</v>
      </c>
      <c r="C72" s="5">
        <v>1.6</v>
      </c>
      <c r="D72" s="52">
        <f>Итоговая!D78</f>
        <v>0.13</v>
      </c>
      <c r="E72" s="152">
        <f>Итоговая!J78</f>
        <v>1.5500000000000003</v>
      </c>
      <c r="F72" s="153"/>
      <c r="G72" s="50"/>
      <c r="H72" s="50"/>
      <c r="I72" s="4"/>
      <c r="J72" s="51" t="s">
        <v>153</v>
      </c>
      <c r="K72" s="51"/>
      <c r="L72" s="50"/>
      <c r="M72" s="163"/>
      <c r="N72" s="135"/>
      <c r="O72" s="136"/>
      <c r="P72" s="131"/>
    </row>
    <row r="73" spans="1:16">
      <c r="A73" s="4" t="s">
        <v>1070</v>
      </c>
      <c r="B73" s="55">
        <v>1960</v>
      </c>
      <c r="C73" s="5">
        <v>1.8</v>
      </c>
      <c r="D73" s="52">
        <f>Итоговая!D79</f>
        <v>0.54</v>
      </c>
      <c r="E73" s="152">
        <f>Итоговая!J79</f>
        <v>1.35</v>
      </c>
      <c r="F73" s="153"/>
      <c r="G73" s="50"/>
      <c r="H73" s="50"/>
      <c r="I73" s="4"/>
      <c r="J73" s="51" t="s">
        <v>153</v>
      </c>
      <c r="K73" s="51"/>
      <c r="L73" s="50"/>
      <c r="M73" s="163"/>
      <c r="N73" s="135"/>
      <c r="O73" s="136"/>
      <c r="P73" s="131"/>
    </row>
    <row r="74" spans="1:16">
      <c r="A74" s="4" t="s">
        <v>1071</v>
      </c>
      <c r="B74" s="55">
        <v>1982</v>
      </c>
      <c r="C74" s="5">
        <v>1.6</v>
      </c>
      <c r="D74" s="52">
        <f>Итоговая!D80</f>
        <v>0.06</v>
      </c>
      <c r="E74" s="152">
        <f>Итоговая!J80</f>
        <v>1.62</v>
      </c>
      <c r="F74" s="153"/>
      <c r="G74" s="50"/>
      <c r="H74" s="50"/>
      <c r="I74" s="4"/>
      <c r="J74" s="51" t="s">
        <v>153</v>
      </c>
      <c r="K74" s="51"/>
      <c r="L74" s="50"/>
      <c r="M74" s="163"/>
      <c r="N74" s="135"/>
      <c r="O74" s="136"/>
      <c r="P74" s="131"/>
    </row>
    <row r="75" spans="1:16">
      <c r="A75" s="4" t="s">
        <v>1072</v>
      </c>
      <c r="B75" s="55">
        <v>1974</v>
      </c>
      <c r="C75" s="5">
        <v>0.16</v>
      </c>
      <c r="D75" s="52">
        <f>Итоговая!D81</f>
        <v>1.4999999999999999E-2</v>
      </c>
      <c r="E75" s="152">
        <f>Итоговая!J81</f>
        <v>0.15300000000000002</v>
      </c>
      <c r="F75" s="153"/>
      <c r="G75" s="50"/>
      <c r="H75" s="50"/>
      <c r="I75" s="4"/>
      <c r="J75" s="51" t="s">
        <v>153</v>
      </c>
      <c r="K75" s="51"/>
      <c r="L75" s="50"/>
      <c r="M75" s="163"/>
      <c r="N75" s="135"/>
      <c r="O75" s="136"/>
      <c r="P75" s="131"/>
    </row>
    <row r="76" spans="1:16">
      <c r="A76" s="4" t="s">
        <v>1073</v>
      </c>
      <c r="B76" s="55">
        <v>1988</v>
      </c>
      <c r="C76" s="5">
        <v>10</v>
      </c>
      <c r="D76" s="52">
        <f>Итоговая!D82</f>
        <v>2.3849999999999998</v>
      </c>
      <c r="E76" s="152">
        <f>Итоговая!J82</f>
        <v>8.1150000000000002</v>
      </c>
      <c r="F76" s="153"/>
      <c r="G76" s="50"/>
      <c r="H76" s="50"/>
      <c r="I76" s="4"/>
      <c r="J76" s="51" t="s">
        <v>153</v>
      </c>
      <c r="K76" s="51"/>
      <c r="L76" s="50"/>
      <c r="M76" s="163"/>
      <c r="N76" s="135"/>
      <c r="O76" s="136"/>
      <c r="P76" s="131"/>
    </row>
    <row r="77" spans="1:16">
      <c r="A77" s="4" t="s">
        <v>1074</v>
      </c>
      <c r="B77" s="55">
        <v>1977</v>
      </c>
      <c r="C77" s="5">
        <v>10</v>
      </c>
      <c r="D77" s="52">
        <f>Итоговая!D83</f>
        <v>1.41</v>
      </c>
      <c r="E77" s="152">
        <f>Итоговая!J83</f>
        <v>9.09</v>
      </c>
      <c r="F77" s="153"/>
      <c r="G77" s="50"/>
      <c r="H77" s="50"/>
      <c r="I77" s="4"/>
      <c r="J77" s="51" t="s">
        <v>153</v>
      </c>
      <c r="K77" s="51"/>
      <c r="L77" s="50"/>
      <c r="M77" s="163"/>
      <c r="N77" s="135"/>
      <c r="O77" s="136"/>
      <c r="P77" s="131"/>
    </row>
    <row r="78" spans="1:16">
      <c r="A78" s="4" t="s">
        <v>1075</v>
      </c>
      <c r="B78" s="55">
        <v>1990</v>
      </c>
      <c r="C78" s="5">
        <v>6.3</v>
      </c>
      <c r="D78" s="52">
        <f>Итоговая!D84</f>
        <v>0.3</v>
      </c>
      <c r="E78" s="152">
        <f>Итоговая!J84</f>
        <v>6.3150000000000004</v>
      </c>
      <c r="F78" s="153"/>
      <c r="G78" s="50"/>
      <c r="H78" s="50"/>
      <c r="I78" s="4"/>
      <c r="J78" s="51" t="s">
        <v>153</v>
      </c>
      <c r="K78" s="51"/>
      <c r="L78" s="50"/>
      <c r="M78" s="163"/>
      <c r="N78" s="135"/>
      <c r="O78" s="136"/>
      <c r="P78" s="131"/>
    </row>
    <row r="79" spans="1:16">
      <c r="A79" s="4" t="s">
        <v>1076</v>
      </c>
      <c r="B79" s="55">
        <v>1989</v>
      </c>
      <c r="C79" s="5">
        <v>6.3</v>
      </c>
      <c r="D79" s="52">
        <f>Итоговая!D85</f>
        <v>0.43</v>
      </c>
      <c r="E79" s="152">
        <f>Итоговая!J85</f>
        <v>6.1850000000000005</v>
      </c>
      <c r="F79" s="153"/>
      <c r="G79" s="50"/>
      <c r="H79" s="50"/>
      <c r="I79" s="4"/>
      <c r="J79" s="51" t="s">
        <v>153</v>
      </c>
      <c r="K79" s="51"/>
      <c r="L79" s="50"/>
      <c r="M79" s="163"/>
      <c r="N79" s="135"/>
      <c r="O79" s="136"/>
      <c r="P79" s="131"/>
    </row>
    <row r="80" spans="1:16">
      <c r="A80" s="4" t="s">
        <v>1077</v>
      </c>
      <c r="B80" s="55">
        <v>1988</v>
      </c>
      <c r="C80" s="5">
        <v>1.6</v>
      </c>
      <c r="D80" s="52">
        <f>Итоговая!D86</f>
        <v>0.36</v>
      </c>
      <c r="E80" s="152">
        <f>Итоговая!J86</f>
        <v>1.3200000000000003</v>
      </c>
      <c r="F80" s="153"/>
      <c r="G80" s="50"/>
      <c r="H80" s="50"/>
      <c r="I80" s="4"/>
      <c r="J80" s="51" t="s">
        <v>153</v>
      </c>
      <c r="K80" s="51"/>
      <c r="L80" s="50"/>
      <c r="M80" s="163"/>
      <c r="N80" s="135"/>
      <c r="O80" s="136"/>
      <c r="P80" s="131"/>
    </row>
    <row r="81" spans="1:16" ht="15.75" customHeight="1">
      <c r="A81" s="4" t="s">
        <v>1078</v>
      </c>
      <c r="B81" s="55">
        <v>1967</v>
      </c>
      <c r="C81" s="5">
        <v>2.5</v>
      </c>
      <c r="D81" s="52">
        <f>Итоговая!D87</f>
        <v>0.12</v>
      </c>
      <c r="E81" s="152">
        <f>Итоговая!J87</f>
        <v>2.5049999999999999</v>
      </c>
      <c r="F81" s="153"/>
      <c r="G81" s="50"/>
      <c r="H81" s="50"/>
      <c r="I81" s="4"/>
      <c r="J81" s="51" t="s">
        <v>153</v>
      </c>
      <c r="K81" s="51"/>
      <c r="L81" s="50"/>
      <c r="M81" s="163"/>
      <c r="N81" s="135"/>
      <c r="O81" s="136"/>
      <c r="P81" s="131"/>
    </row>
    <row r="82" spans="1:16">
      <c r="A82" s="4" t="s">
        <v>1079</v>
      </c>
      <c r="B82" s="55">
        <v>1977</v>
      </c>
      <c r="C82" s="5">
        <v>1.6</v>
      </c>
      <c r="D82" s="52">
        <f>Итоговая!D88</f>
        <v>0.18</v>
      </c>
      <c r="E82" s="152">
        <f>Итоговая!J88</f>
        <v>1.5000000000000002</v>
      </c>
      <c r="F82" s="153"/>
      <c r="G82" s="50"/>
      <c r="H82" s="50"/>
      <c r="I82" s="4"/>
      <c r="J82" s="51" t="s">
        <v>153</v>
      </c>
      <c r="K82" s="51"/>
      <c r="L82" s="50"/>
      <c r="M82" s="163"/>
      <c r="N82" s="135"/>
      <c r="O82" s="136"/>
      <c r="P82" s="131"/>
    </row>
    <row r="83" spans="1:16">
      <c r="A83" s="4" t="s">
        <v>1090</v>
      </c>
      <c r="B83" s="55">
        <v>1969</v>
      </c>
      <c r="C83" s="5">
        <v>1.6</v>
      </c>
      <c r="D83" s="52">
        <f>Итоговая!D89</f>
        <v>0.12</v>
      </c>
      <c r="E83" s="152">
        <f>Итоговая!J89</f>
        <v>1.56</v>
      </c>
      <c r="F83" s="153"/>
      <c r="G83" s="50"/>
      <c r="H83" s="50"/>
      <c r="I83" s="4"/>
      <c r="J83" s="51" t="s">
        <v>153</v>
      </c>
      <c r="K83" s="51"/>
      <c r="L83" s="50"/>
      <c r="M83" s="163"/>
      <c r="N83" s="135"/>
      <c r="O83" s="136"/>
      <c r="P83" s="131"/>
    </row>
    <row r="84" spans="1:16">
      <c r="A84" s="4" t="s">
        <v>1080</v>
      </c>
      <c r="B84" s="55">
        <v>1992</v>
      </c>
      <c r="C84" s="129">
        <v>4</v>
      </c>
      <c r="D84" s="52">
        <f>Итоговая!D90</f>
        <v>0.18</v>
      </c>
      <c r="E84" s="152">
        <f>Итоговая!J90</f>
        <v>4.0200000000000005</v>
      </c>
      <c r="F84" s="153"/>
      <c r="G84" s="50"/>
      <c r="H84" s="50"/>
      <c r="I84" s="4"/>
      <c r="J84" s="51" t="s">
        <v>153</v>
      </c>
      <c r="K84" s="51"/>
      <c r="L84" s="50"/>
      <c r="M84" s="163"/>
      <c r="N84" s="135"/>
      <c r="O84" s="355"/>
      <c r="P84" s="131"/>
    </row>
    <row r="85" spans="1:16">
      <c r="A85" s="4" t="s">
        <v>1091</v>
      </c>
      <c r="B85" s="55">
        <v>1974</v>
      </c>
      <c r="C85" s="5">
        <v>1.6</v>
      </c>
      <c r="D85" s="52">
        <f>Итоговая!D91</f>
        <v>0.13</v>
      </c>
      <c r="E85" s="152">
        <f>Итоговая!J91</f>
        <v>1.5500000000000003</v>
      </c>
      <c r="F85" s="153"/>
      <c r="G85" s="50"/>
      <c r="H85" s="50"/>
      <c r="I85" s="4"/>
      <c r="J85" s="51" t="s">
        <v>153</v>
      </c>
      <c r="K85" s="51"/>
      <c r="L85" s="50"/>
      <c r="M85" s="163"/>
      <c r="N85" s="135"/>
      <c r="O85" s="136"/>
      <c r="P85" s="131"/>
    </row>
    <row r="86" spans="1:16">
      <c r="A86" s="4" t="s">
        <v>1081</v>
      </c>
      <c r="B86" s="55">
        <v>1977</v>
      </c>
      <c r="C86" s="5">
        <v>1.6</v>
      </c>
      <c r="D86" s="52">
        <f>Итоговая!D92</f>
        <v>1.4333</v>
      </c>
      <c r="E86" s="152">
        <f>Итоговая!J92</f>
        <v>0.24670000000000014</v>
      </c>
      <c r="F86" s="153"/>
      <c r="G86" s="50"/>
      <c r="H86" s="50"/>
      <c r="I86" s="4"/>
      <c r="J86" s="51" t="s">
        <v>153</v>
      </c>
      <c r="K86" s="51"/>
      <c r="L86" s="50"/>
      <c r="M86" s="163"/>
      <c r="N86" s="135"/>
      <c r="O86" s="136"/>
      <c r="P86" s="131"/>
    </row>
    <row r="87" spans="1:16">
      <c r="A87" s="4" t="s">
        <v>1082</v>
      </c>
      <c r="B87" s="55">
        <v>1977</v>
      </c>
      <c r="C87" s="129">
        <v>1</v>
      </c>
      <c r="D87" s="52">
        <f>Итоговая!D93</f>
        <v>0.32500000000000001</v>
      </c>
      <c r="E87" s="152">
        <f>Итоговая!J93</f>
        <v>1.3550000000000002</v>
      </c>
      <c r="F87" s="153"/>
      <c r="G87" s="50"/>
      <c r="H87" s="50"/>
      <c r="I87" s="4"/>
      <c r="J87" s="51" t="s">
        <v>153</v>
      </c>
      <c r="K87" s="51"/>
      <c r="L87" s="50"/>
      <c r="M87" s="163"/>
      <c r="N87" s="135"/>
      <c r="O87" s="357"/>
      <c r="P87" s="131"/>
    </row>
    <row r="88" spans="1:16">
      <c r="A88" s="4" t="s">
        <v>1083</v>
      </c>
      <c r="B88" s="55">
        <v>1981</v>
      </c>
      <c r="C88" s="5">
        <v>1.6</v>
      </c>
      <c r="D88" s="52">
        <f>Итоговая!D94</f>
        <v>0.98</v>
      </c>
      <c r="E88" s="152">
        <f>Итоговая!J94</f>
        <v>0.70000000000000018</v>
      </c>
      <c r="F88" s="153"/>
      <c r="G88" s="50"/>
      <c r="H88" s="50"/>
      <c r="I88" s="4"/>
      <c r="J88" s="51" t="s">
        <v>153</v>
      </c>
      <c r="K88" s="51"/>
      <c r="L88" s="50"/>
      <c r="M88" s="163"/>
      <c r="N88" s="135"/>
      <c r="O88" s="136"/>
      <c r="P88" s="131"/>
    </row>
    <row r="89" spans="1:16" s="63" customFormat="1">
      <c r="A89" s="4" t="s">
        <v>1084</v>
      </c>
      <c r="B89" s="55">
        <v>1978</v>
      </c>
      <c r="C89" s="5">
        <v>1.6</v>
      </c>
      <c r="D89" s="52">
        <f>Итоговая!D95</f>
        <v>0.39500000000000002</v>
      </c>
      <c r="E89" s="152">
        <f>Итоговая!J95</f>
        <v>1.2850000000000001</v>
      </c>
      <c r="F89" s="153"/>
      <c r="G89" s="50"/>
      <c r="H89" s="50"/>
      <c r="I89" s="4"/>
      <c r="J89" s="51" t="s">
        <v>153</v>
      </c>
      <c r="K89" s="51"/>
      <c r="L89" s="50"/>
      <c r="M89" s="163"/>
      <c r="N89" s="135"/>
      <c r="O89" s="136"/>
      <c r="P89" s="131"/>
    </row>
    <row r="90" spans="1:16" ht="15" customHeight="1">
      <c r="A90" s="4" t="s">
        <v>1085</v>
      </c>
      <c r="B90" s="55">
        <v>1980</v>
      </c>
      <c r="C90" s="5">
        <v>1.6</v>
      </c>
      <c r="D90" s="52">
        <f>Итоговая!D96</f>
        <v>0.22</v>
      </c>
      <c r="E90" s="152">
        <f>Итоговая!J96</f>
        <v>1.4600000000000002</v>
      </c>
      <c r="F90" s="153"/>
      <c r="G90" s="50"/>
      <c r="H90" s="50"/>
      <c r="I90" s="4"/>
      <c r="J90" s="51" t="s">
        <v>153</v>
      </c>
      <c r="K90" s="51"/>
      <c r="L90" s="50"/>
      <c r="M90" s="163"/>
      <c r="N90" s="135"/>
      <c r="O90" s="136"/>
      <c r="P90" s="131"/>
    </row>
    <row r="91" spans="1:16" ht="15" customHeight="1">
      <c r="A91" s="4" t="s">
        <v>1086</v>
      </c>
      <c r="B91" s="55">
        <v>1979</v>
      </c>
      <c r="C91" s="5">
        <v>2.5</v>
      </c>
      <c r="D91" s="52">
        <f>Итоговая!D97</f>
        <v>0</v>
      </c>
      <c r="E91" s="152">
        <f>Итоговая!J97</f>
        <v>2.625</v>
      </c>
      <c r="F91" s="153"/>
      <c r="G91" s="50"/>
      <c r="H91" s="50"/>
      <c r="I91" s="4"/>
      <c r="J91" s="51" t="s">
        <v>153</v>
      </c>
      <c r="K91" s="51"/>
      <c r="L91" s="50"/>
      <c r="M91" s="163"/>
      <c r="N91" s="135"/>
      <c r="O91" s="136"/>
      <c r="P91" s="131"/>
    </row>
    <row r="92" spans="1:16">
      <c r="A92" s="4" t="s">
        <v>1087</v>
      </c>
      <c r="B92" s="55">
        <v>1979</v>
      </c>
      <c r="C92" s="5">
        <v>1.6</v>
      </c>
      <c r="D92" s="52">
        <f>Итоговая!D98</f>
        <v>6.0000000000000001E-3</v>
      </c>
      <c r="E92" s="152">
        <f>Итоговая!J98</f>
        <v>1.6740000000000002</v>
      </c>
      <c r="F92" s="155"/>
      <c r="G92" s="5"/>
      <c r="H92" s="5"/>
      <c r="I92" s="4"/>
      <c r="J92" s="51" t="s">
        <v>153</v>
      </c>
      <c r="K92" s="51"/>
      <c r="L92" s="5"/>
      <c r="M92" s="165"/>
      <c r="N92" s="135"/>
      <c r="O92" s="136"/>
      <c r="P92" s="131"/>
    </row>
    <row r="93" spans="1:16">
      <c r="A93" s="133" t="s">
        <v>1088</v>
      </c>
      <c r="B93" s="55">
        <v>1979</v>
      </c>
      <c r="C93" s="5">
        <v>3.2</v>
      </c>
      <c r="D93" s="52">
        <f>Итоговая!D99</f>
        <v>0</v>
      </c>
      <c r="E93" s="152">
        <f>Итоговая!J99</f>
        <v>3.3600000000000003</v>
      </c>
      <c r="F93" s="161"/>
      <c r="G93" s="161"/>
      <c r="H93" s="161"/>
      <c r="I93" s="168"/>
      <c r="J93" s="51" t="s">
        <v>153</v>
      </c>
      <c r="N93" s="135"/>
      <c r="O93" s="136"/>
      <c r="P93" s="131"/>
    </row>
    <row r="94" spans="1:16" ht="45">
      <c r="A94" s="399" t="s">
        <v>83</v>
      </c>
      <c r="B94" s="397" t="s">
        <v>904</v>
      </c>
      <c r="C94" s="5" t="s">
        <v>4</v>
      </c>
      <c r="D94" s="52">
        <f>Итоговая!D101</f>
        <v>30.05</v>
      </c>
      <c r="E94" s="5">
        <f>Итоговая!J101</f>
        <v>0.19999999999999929</v>
      </c>
      <c r="F94" s="161"/>
      <c r="G94" s="161"/>
      <c r="H94" s="161"/>
      <c r="I94" s="160" t="s">
        <v>2483</v>
      </c>
      <c r="J94" s="127" t="s">
        <v>2480</v>
      </c>
      <c r="K94" s="51"/>
      <c r="L94" s="161"/>
      <c r="M94" s="161"/>
    </row>
    <row r="95" spans="1:16" ht="25.5">
      <c r="A95" s="4" t="s">
        <v>84</v>
      </c>
      <c r="B95" s="397" t="s">
        <v>905</v>
      </c>
      <c r="C95" s="5" t="s">
        <v>146</v>
      </c>
      <c r="D95" s="52">
        <f>Итоговая!D102</f>
        <v>21.571999999999999</v>
      </c>
      <c r="E95" s="5">
        <f>Итоговая!J102</f>
        <v>-0.27199999999999847</v>
      </c>
      <c r="F95" s="156"/>
      <c r="G95" s="156"/>
      <c r="H95" s="156"/>
      <c r="I95" s="174" t="s">
        <v>2544</v>
      </c>
      <c r="J95" s="127" t="s">
        <v>2469</v>
      </c>
      <c r="K95" s="51"/>
      <c r="L95" s="50"/>
      <c r="M95" s="50"/>
    </row>
    <row r="96" spans="1:16" ht="45">
      <c r="A96" s="4" t="s">
        <v>85</v>
      </c>
      <c r="B96" s="397">
        <v>2013</v>
      </c>
      <c r="C96" s="5" t="s">
        <v>11</v>
      </c>
      <c r="D96" s="52">
        <f>Итоговая!D103</f>
        <v>41.8</v>
      </c>
      <c r="E96" s="5">
        <f>Итоговая!J103</f>
        <v>0.20000000000000284</v>
      </c>
      <c r="F96" s="42"/>
      <c r="G96" s="42"/>
      <c r="H96" s="42"/>
      <c r="I96" s="126" t="s">
        <v>2481</v>
      </c>
      <c r="J96" s="127" t="s">
        <v>2480</v>
      </c>
      <c r="K96" s="51"/>
      <c r="L96" s="50"/>
      <c r="M96" s="50"/>
    </row>
    <row r="97" spans="1:13" ht="51.75" customHeight="1">
      <c r="A97" s="4" t="s">
        <v>86</v>
      </c>
      <c r="B97" s="397" t="s">
        <v>147</v>
      </c>
      <c r="C97" s="5" t="s">
        <v>12</v>
      </c>
      <c r="D97" s="52">
        <f>Итоговая!D104</f>
        <v>18.600000000000001</v>
      </c>
      <c r="E97" s="5">
        <f>Итоговая!J104</f>
        <v>0.19999999999999929</v>
      </c>
      <c r="F97" s="156"/>
      <c r="G97" s="156"/>
      <c r="H97" s="156"/>
      <c r="I97" s="126" t="s">
        <v>2481</v>
      </c>
      <c r="J97" s="127" t="s">
        <v>2480</v>
      </c>
      <c r="K97" s="51"/>
      <c r="L97" s="5"/>
      <c r="M97" s="5"/>
    </row>
    <row r="98" spans="1:13" ht="63.75">
      <c r="A98" s="4" t="s">
        <v>87</v>
      </c>
      <c r="B98" s="397">
        <v>1979</v>
      </c>
      <c r="C98" s="5" t="s">
        <v>12</v>
      </c>
      <c r="D98" s="52">
        <f>Итоговая!D105</f>
        <v>23.742000000000001</v>
      </c>
      <c r="E98" s="5">
        <f>Итоговая!J105</f>
        <v>-0.94200000000000017</v>
      </c>
      <c r="F98" s="156"/>
      <c r="G98" s="156"/>
      <c r="H98" s="156"/>
      <c r="I98" s="159" t="s">
        <v>179</v>
      </c>
      <c r="J98" s="127" t="s">
        <v>2469</v>
      </c>
      <c r="K98" s="51"/>
      <c r="L98" s="50"/>
      <c r="M98" s="50"/>
    </row>
    <row r="99" spans="1:13" ht="42.75" customHeight="1">
      <c r="A99" s="4" t="s">
        <v>88</v>
      </c>
      <c r="B99" s="50">
        <v>1966</v>
      </c>
      <c r="C99" s="5" t="s">
        <v>12</v>
      </c>
      <c r="D99" s="52">
        <f>Итоговая!D106</f>
        <v>15.385</v>
      </c>
      <c r="E99" s="291">
        <f>Итоговая!J106</f>
        <v>1.4150000000000009</v>
      </c>
      <c r="F99" s="42"/>
      <c r="G99" s="42"/>
      <c r="H99" s="42"/>
      <c r="I99" s="126"/>
      <c r="J99" s="51" t="s">
        <v>2537</v>
      </c>
      <c r="K99" s="51"/>
      <c r="L99" s="50"/>
      <c r="M99" s="50"/>
    </row>
    <row r="100" spans="1:13" ht="37.5" customHeight="1">
      <c r="A100" s="4" t="s">
        <v>89</v>
      </c>
      <c r="B100" s="397" t="s">
        <v>148</v>
      </c>
      <c r="C100" s="5" t="s">
        <v>12</v>
      </c>
      <c r="D100" s="52">
        <f>Итоговая!D107</f>
        <v>16.452000000000002</v>
      </c>
      <c r="E100" s="5">
        <f>Итоговая!J107</f>
        <v>0.34799999999999898</v>
      </c>
      <c r="F100" s="42"/>
      <c r="G100" s="42"/>
      <c r="H100" s="42"/>
      <c r="I100" s="126"/>
      <c r="J100" s="51" t="s">
        <v>2537</v>
      </c>
      <c r="K100" s="51"/>
      <c r="L100" s="5"/>
      <c r="M100" s="5"/>
    </row>
    <row r="101" spans="1:13" ht="42.75" customHeight="1">
      <c r="A101" s="4" t="s">
        <v>90</v>
      </c>
      <c r="B101" s="50" t="s">
        <v>906</v>
      </c>
      <c r="C101" s="5" t="s">
        <v>12</v>
      </c>
      <c r="D101" s="52">
        <f>Итоговая!D108</f>
        <v>9.2140000000000004</v>
      </c>
      <c r="E101" s="291">
        <f>Итоговая!J108</f>
        <v>1.2859999999999996</v>
      </c>
      <c r="F101" s="156"/>
      <c r="G101" s="156"/>
      <c r="H101" s="156"/>
      <c r="I101" s="126"/>
      <c r="J101" s="51" t="s">
        <v>2537</v>
      </c>
      <c r="K101" s="51"/>
      <c r="L101" s="50"/>
      <c r="M101" s="50"/>
    </row>
    <row r="102" spans="1:13" ht="51.75" customHeight="1">
      <c r="A102" s="4" t="s">
        <v>91</v>
      </c>
      <c r="B102" s="50" t="s">
        <v>907</v>
      </c>
      <c r="C102" s="5" t="s">
        <v>1093</v>
      </c>
      <c r="D102" s="52">
        <f>Итоговая!D109</f>
        <v>7.8650000000000002</v>
      </c>
      <c r="E102" s="5">
        <f>Итоговая!J109</f>
        <v>9.9999999999997868E-3</v>
      </c>
      <c r="F102" s="156"/>
      <c r="G102" s="156"/>
      <c r="H102" s="156"/>
      <c r="I102" s="42" t="s">
        <v>2482</v>
      </c>
      <c r="J102" s="406" t="s">
        <v>2534</v>
      </c>
      <c r="K102" s="51"/>
      <c r="L102" s="50"/>
      <c r="M102" s="50"/>
    </row>
    <row r="103" spans="1:13" ht="30">
      <c r="A103" s="4" t="s">
        <v>92</v>
      </c>
      <c r="B103" s="50" t="s">
        <v>908</v>
      </c>
      <c r="C103" s="5" t="s">
        <v>13</v>
      </c>
      <c r="D103" s="52">
        <f>Итоговая!D110</f>
        <v>10.3</v>
      </c>
      <c r="E103" s="152">
        <f>Итоговая!J110</f>
        <v>0.19999999999999929</v>
      </c>
      <c r="F103" s="156"/>
      <c r="G103" s="156"/>
      <c r="H103" s="156"/>
      <c r="I103" s="126" t="s">
        <v>2481</v>
      </c>
      <c r="J103" s="406" t="s">
        <v>1033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0.83</v>
      </c>
      <c r="E104" s="152">
        <f>Итоговая!J111</f>
        <v>1.7949999999999999</v>
      </c>
      <c r="F104" s="156"/>
      <c r="G104" s="156"/>
      <c r="H104" s="156"/>
      <c r="I104" s="4"/>
      <c r="J104" s="51" t="s">
        <v>153</v>
      </c>
      <c r="K104" s="51"/>
      <c r="L104" s="50"/>
      <c r="M104" s="50"/>
    </row>
    <row r="105" spans="1:13">
      <c r="A105" s="4" t="s">
        <v>94</v>
      </c>
      <c r="B105" s="50" t="s">
        <v>909</v>
      </c>
      <c r="C105" s="5" t="s">
        <v>13</v>
      </c>
      <c r="D105" s="52">
        <f>Итоговая!D112</f>
        <v>5.51</v>
      </c>
      <c r="E105" s="152">
        <f>Итоговая!J112</f>
        <v>4.99</v>
      </c>
      <c r="F105" s="156"/>
      <c r="G105" s="156"/>
      <c r="H105" s="156"/>
      <c r="I105" s="4"/>
      <c r="J105" s="51" t="s">
        <v>153</v>
      </c>
      <c r="K105" s="51"/>
      <c r="L105" s="5"/>
      <c r="M105" s="5"/>
    </row>
    <row r="106" spans="1:13" ht="45">
      <c r="A106" s="4" t="s">
        <v>95</v>
      </c>
      <c r="B106" s="50" t="s">
        <v>149</v>
      </c>
      <c r="C106" s="5" t="s">
        <v>139</v>
      </c>
      <c r="D106" s="52">
        <f>Итоговая!D113</f>
        <v>6.415</v>
      </c>
      <c r="E106" s="291">
        <f>Итоговая!J113</f>
        <v>0.20000000000000018</v>
      </c>
      <c r="F106" s="156"/>
      <c r="G106" s="156"/>
      <c r="H106" s="156"/>
      <c r="I106" s="42" t="s">
        <v>2540</v>
      </c>
      <c r="J106" s="127" t="s">
        <v>2480</v>
      </c>
      <c r="K106" s="51"/>
      <c r="L106" s="50"/>
      <c r="M106" s="50"/>
    </row>
    <row r="107" spans="1:13">
      <c r="A107" s="4" t="s">
        <v>96</v>
      </c>
      <c r="B107" s="50" t="s">
        <v>910</v>
      </c>
      <c r="C107" s="5" t="s">
        <v>16</v>
      </c>
      <c r="D107" s="52">
        <f>Итоговая!D114</f>
        <v>0.79400000000000004</v>
      </c>
      <c r="E107" s="152">
        <f>Итоговая!J114</f>
        <v>5.8209999999999997</v>
      </c>
      <c r="F107" s="156"/>
      <c r="G107" s="156"/>
      <c r="H107" s="156"/>
      <c r="I107" s="4"/>
      <c r="J107" s="51" t="s">
        <v>153</v>
      </c>
      <c r="K107" s="51"/>
      <c r="L107" s="50"/>
      <c r="M107" s="50"/>
    </row>
    <row r="108" spans="1:13">
      <c r="A108" s="4" t="s">
        <v>97</v>
      </c>
      <c r="B108" s="50" t="s">
        <v>911</v>
      </c>
      <c r="C108" s="5" t="s">
        <v>15</v>
      </c>
      <c r="D108" s="52">
        <f>Итоговая!D115</f>
        <v>1.76</v>
      </c>
      <c r="E108" s="152">
        <f>Итоговая!J115</f>
        <v>0.86499999999999999</v>
      </c>
      <c r="F108" s="156"/>
      <c r="G108" s="156"/>
      <c r="H108" s="156"/>
      <c r="I108" s="4"/>
      <c r="J108" s="51" t="s">
        <v>153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6.93</v>
      </c>
      <c r="E109" s="152">
        <f>Итоговая!J116</f>
        <v>3.5700000000000003</v>
      </c>
      <c r="F109" s="156"/>
      <c r="G109" s="156"/>
      <c r="H109" s="156"/>
      <c r="I109" s="4"/>
      <c r="J109" s="51" t="s">
        <v>153</v>
      </c>
      <c r="K109" s="51"/>
      <c r="L109" s="50"/>
      <c r="M109" s="50"/>
    </row>
    <row r="110" spans="1:13" ht="30">
      <c r="A110" s="4" t="s">
        <v>99</v>
      </c>
      <c r="B110" s="50" t="s">
        <v>912</v>
      </c>
      <c r="C110" s="5" t="s">
        <v>11</v>
      </c>
      <c r="D110" s="52">
        <f>Итоговая!D117</f>
        <v>15.57</v>
      </c>
      <c r="E110" s="152">
        <f>Итоговая!J117</f>
        <v>26.43</v>
      </c>
      <c r="F110" s="156"/>
      <c r="G110" s="156"/>
      <c r="H110" s="156"/>
      <c r="I110" s="4"/>
      <c r="J110" s="51" t="s">
        <v>2529</v>
      </c>
      <c r="K110" s="51"/>
      <c r="L110" s="50"/>
      <c r="M110" s="50"/>
    </row>
    <row r="111" spans="1:13">
      <c r="A111" s="4" t="s">
        <v>100</v>
      </c>
      <c r="B111" s="50" t="s">
        <v>948</v>
      </c>
      <c r="C111" s="5" t="s">
        <v>13</v>
      </c>
      <c r="D111" s="52">
        <f>Итоговая!D118</f>
        <v>9.0449999999999999</v>
      </c>
      <c r="E111" s="152">
        <f>Итоговая!J118</f>
        <v>1.4550000000000001</v>
      </c>
      <c r="F111" s="156"/>
      <c r="G111" s="156"/>
      <c r="H111" s="156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397">
        <v>2012</v>
      </c>
      <c r="C112" s="5" t="s">
        <v>11</v>
      </c>
      <c r="D112" s="52">
        <f>Итоговая!D119</f>
        <v>13.776999999999999</v>
      </c>
      <c r="E112" s="5">
        <f>Итоговая!J119</f>
        <v>28.222999999999999</v>
      </c>
      <c r="F112" s="42"/>
      <c r="G112" s="42"/>
      <c r="H112" s="42"/>
      <c r="I112" s="126"/>
      <c r="J112" s="51" t="s">
        <v>153</v>
      </c>
      <c r="K112" s="51"/>
      <c r="L112" s="50"/>
      <c r="M112" s="50"/>
    </row>
    <row r="113" spans="1:13" ht="99.75" customHeight="1">
      <c r="A113" s="4" t="s">
        <v>101</v>
      </c>
      <c r="B113" s="397" t="s">
        <v>913</v>
      </c>
      <c r="C113" s="5" t="s">
        <v>2443</v>
      </c>
      <c r="D113" s="52">
        <f>Итоговая!D120</f>
        <v>4</v>
      </c>
      <c r="E113" s="5">
        <f>Итоговая!J120</f>
        <v>0.20000000000000018</v>
      </c>
      <c r="F113" s="42"/>
      <c r="G113" s="42"/>
      <c r="H113" s="42"/>
      <c r="I113" s="467" t="s">
        <v>2478</v>
      </c>
      <c r="J113" s="127" t="s">
        <v>2480</v>
      </c>
      <c r="K113" s="51"/>
      <c r="L113" s="50"/>
      <c r="M113" s="50"/>
    </row>
    <row r="114" spans="1:13" ht="30">
      <c r="A114" s="4" t="s">
        <v>102</v>
      </c>
      <c r="B114" s="50" t="s">
        <v>914</v>
      </c>
      <c r="C114" s="5" t="s">
        <v>13</v>
      </c>
      <c r="D114" s="52">
        <f>Итоговая!D121</f>
        <v>10.3</v>
      </c>
      <c r="E114" s="291">
        <f>Итоговая!J121</f>
        <v>0.19999999999999929</v>
      </c>
      <c r="F114" s="156"/>
      <c r="G114" s="156"/>
      <c r="H114" s="156"/>
      <c r="I114" s="126" t="s">
        <v>2481</v>
      </c>
      <c r="J114" s="406" t="s">
        <v>1033</v>
      </c>
      <c r="K114" s="51"/>
      <c r="L114" s="5"/>
      <c r="M114" s="5"/>
    </row>
    <row r="115" spans="1:13">
      <c r="A115" s="4" t="s">
        <v>103</v>
      </c>
      <c r="B115" s="50" t="s">
        <v>915</v>
      </c>
      <c r="C115" s="5" t="s">
        <v>13</v>
      </c>
      <c r="D115" s="52">
        <f>Итоговая!D122</f>
        <v>4.28</v>
      </c>
      <c r="E115" s="152">
        <f>Итоговая!J122</f>
        <v>6.22</v>
      </c>
      <c r="F115" s="156"/>
      <c r="G115" s="156"/>
      <c r="H115" s="156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916</v>
      </c>
      <c r="C116" s="5" t="s">
        <v>16</v>
      </c>
      <c r="D116" s="52">
        <f>Итоговая!D123</f>
        <v>2.4</v>
      </c>
      <c r="E116" s="152">
        <f>Итоговая!J123</f>
        <v>4.2149999999999999</v>
      </c>
      <c r="F116" s="156"/>
      <c r="G116" s="156"/>
      <c r="H116" s="156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917</v>
      </c>
      <c r="C117" s="5" t="s">
        <v>138</v>
      </c>
      <c r="D117" s="52">
        <f>Итоговая!D124</f>
        <v>0.193</v>
      </c>
      <c r="E117" s="152">
        <f>Итоговая!J124</f>
        <v>2.4319999999999999</v>
      </c>
      <c r="F117" s="156"/>
      <c r="G117" s="156"/>
      <c r="H117" s="156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918</v>
      </c>
      <c r="C118" s="5" t="s">
        <v>16</v>
      </c>
      <c r="D118" s="52">
        <f>Итоговая!D125</f>
        <v>1.04</v>
      </c>
      <c r="E118" s="152">
        <f>Итоговая!J125</f>
        <v>5.5750000000000002</v>
      </c>
      <c r="F118" s="156"/>
      <c r="G118" s="156"/>
      <c r="H118" s="156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1.32</v>
      </c>
      <c r="E119" s="152">
        <f>Итоговая!J126</f>
        <v>5.2949999999999999</v>
      </c>
      <c r="F119" s="156"/>
      <c r="G119" s="156"/>
      <c r="H119" s="156"/>
      <c r="I119" s="4"/>
      <c r="J119" s="51" t="s">
        <v>153</v>
      </c>
      <c r="K119" s="51"/>
      <c r="L119" s="50"/>
      <c r="M119" s="50"/>
    </row>
    <row r="120" spans="1:13">
      <c r="A120" s="4" t="s">
        <v>108</v>
      </c>
      <c r="B120" s="50" t="s">
        <v>919</v>
      </c>
      <c r="C120" s="5" t="s">
        <v>16</v>
      </c>
      <c r="D120" s="52">
        <f>Итоговая!D127</f>
        <v>5.359</v>
      </c>
      <c r="E120" s="291">
        <f>Итоговая!J127</f>
        <v>1.2560000000000002</v>
      </c>
      <c r="F120" s="156"/>
      <c r="G120" s="156"/>
      <c r="H120" s="156"/>
      <c r="I120" s="126"/>
      <c r="J120" s="51" t="s">
        <v>153</v>
      </c>
      <c r="K120" s="51"/>
      <c r="L120" s="5"/>
      <c r="M120" s="5"/>
    </row>
    <row r="121" spans="1:13">
      <c r="A121" s="4" t="s">
        <v>109</v>
      </c>
      <c r="B121" s="5" t="s">
        <v>920</v>
      </c>
      <c r="C121" s="5" t="s">
        <v>15</v>
      </c>
      <c r="D121" s="52">
        <f>Итоговая!D128</f>
        <v>1.25</v>
      </c>
      <c r="E121" s="152">
        <f>Итоговая!J128</f>
        <v>1.375</v>
      </c>
      <c r="F121" s="156"/>
      <c r="G121" s="156"/>
      <c r="H121" s="156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921</v>
      </c>
      <c r="C122" s="5" t="s">
        <v>141</v>
      </c>
      <c r="D122" s="52">
        <f>Итоговая!D129</f>
        <v>0.5</v>
      </c>
      <c r="E122" s="152">
        <f>Итоговая!J129</f>
        <v>0.55000000000000004</v>
      </c>
      <c r="F122" s="156"/>
      <c r="G122" s="156"/>
      <c r="H122" s="156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922</v>
      </c>
      <c r="C123" s="5" t="s">
        <v>15</v>
      </c>
      <c r="D123" s="52">
        <f>Итоговая!D130</f>
        <v>1.6</v>
      </c>
      <c r="E123" s="152">
        <f>Итоговая!J130</f>
        <v>1.0249999999999999</v>
      </c>
      <c r="F123" s="156"/>
      <c r="G123" s="156"/>
      <c r="H123" s="156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923</v>
      </c>
      <c r="C124" s="5" t="s">
        <v>13</v>
      </c>
      <c r="D124" s="52">
        <f>Итоговая!D131</f>
        <v>2.7719999999999998</v>
      </c>
      <c r="E124" s="152">
        <f>Итоговая!J131</f>
        <v>7.7279999999999998</v>
      </c>
      <c r="F124" s="156"/>
      <c r="G124" s="156"/>
      <c r="H124" s="156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908</v>
      </c>
      <c r="C125" s="5" t="s">
        <v>13</v>
      </c>
      <c r="D125" s="52">
        <f>Итоговая!D132</f>
        <v>4.29</v>
      </c>
      <c r="E125" s="152">
        <f>Итоговая!J132</f>
        <v>6.21</v>
      </c>
      <c r="F125" s="156"/>
      <c r="G125" s="156"/>
      <c r="H125" s="156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924</v>
      </c>
      <c r="C126" s="5" t="s">
        <v>138</v>
      </c>
      <c r="D126" s="52">
        <f>Итоговая!D133</f>
        <v>0.86</v>
      </c>
      <c r="E126" s="152">
        <f>Итоговая!J133</f>
        <v>1.7650000000000001</v>
      </c>
      <c r="F126" s="156"/>
      <c r="G126" s="156"/>
      <c r="H126" s="156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925</v>
      </c>
      <c r="C127" s="5" t="s">
        <v>15</v>
      </c>
      <c r="D127" s="52">
        <f>Итоговая!D134</f>
        <v>0.13</v>
      </c>
      <c r="E127" s="152">
        <f>Итоговая!J134</f>
        <v>2.4950000000000001</v>
      </c>
      <c r="F127" s="156"/>
      <c r="G127" s="156"/>
      <c r="H127" s="156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926</v>
      </c>
      <c r="C128" s="5" t="s">
        <v>15</v>
      </c>
      <c r="D128" s="52">
        <f>Итоговая!D135</f>
        <v>1.19</v>
      </c>
      <c r="E128" s="152">
        <f>Итоговая!J135</f>
        <v>1.4350000000000001</v>
      </c>
      <c r="F128" s="156"/>
      <c r="G128" s="156"/>
      <c r="H128" s="156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0.41</v>
      </c>
      <c r="E129" s="152">
        <f>Итоговая!J136</f>
        <v>2.2149999999999999</v>
      </c>
      <c r="F129" s="156"/>
      <c r="G129" s="156"/>
      <c r="H129" s="156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927</v>
      </c>
      <c r="C130" s="5" t="s">
        <v>13</v>
      </c>
      <c r="D130" s="52">
        <f>Итоговая!D137</f>
        <v>4.5250000000000004</v>
      </c>
      <c r="E130" s="152">
        <f>Итоговая!J137</f>
        <v>5.9749999999999996</v>
      </c>
      <c r="F130" s="156"/>
      <c r="G130" s="156"/>
      <c r="H130" s="156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928</v>
      </c>
      <c r="C131" s="5" t="s">
        <v>140</v>
      </c>
      <c r="D131" s="52">
        <f>Итоговая!D138</f>
        <v>2.2749999999999999</v>
      </c>
      <c r="E131" s="152">
        <f>Итоговая!J138</f>
        <v>4.34</v>
      </c>
      <c r="F131" s="156"/>
      <c r="G131" s="156"/>
      <c r="H131" s="156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929</v>
      </c>
      <c r="C132" s="5" t="s">
        <v>15</v>
      </c>
      <c r="D132" s="52">
        <f>Итоговая!D139</f>
        <v>0.55600000000000005</v>
      </c>
      <c r="E132" s="152">
        <f>Итоговая!J139</f>
        <v>2.069</v>
      </c>
      <c r="F132" s="156"/>
      <c r="G132" s="156"/>
      <c r="H132" s="156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930</v>
      </c>
      <c r="C133" s="5" t="s">
        <v>15</v>
      </c>
      <c r="D133" s="52">
        <f>Итоговая!D140</f>
        <v>0.44</v>
      </c>
      <c r="E133" s="152">
        <f>Итоговая!J140</f>
        <v>2.1850000000000001</v>
      </c>
      <c r="F133" s="156"/>
      <c r="G133" s="156"/>
      <c r="H133" s="156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931</v>
      </c>
      <c r="C134" s="5" t="s">
        <v>15</v>
      </c>
      <c r="D134" s="52">
        <f>Итоговая!D141</f>
        <v>0.36</v>
      </c>
      <c r="E134" s="152">
        <f>Итоговая!J141</f>
        <v>2.2650000000000001</v>
      </c>
      <c r="F134" s="156"/>
      <c r="G134" s="156"/>
      <c r="H134" s="156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932</v>
      </c>
      <c r="C135" s="5" t="s">
        <v>141</v>
      </c>
      <c r="D135" s="52">
        <f>Итоговая!D142</f>
        <v>0.44</v>
      </c>
      <c r="E135" s="152">
        <f>Итоговая!J142</f>
        <v>0.6100000000000001</v>
      </c>
      <c r="F135" s="156"/>
      <c r="G135" s="156"/>
      <c r="H135" s="156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933</v>
      </c>
      <c r="C136" s="5" t="s">
        <v>142</v>
      </c>
      <c r="D136" s="52">
        <f>Итоговая!D143</f>
        <v>0.78</v>
      </c>
      <c r="E136" s="152">
        <f>Итоговая!J143</f>
        <v>0.27</v>
      </c>
      <c r="F136" s="156"/>
      <c r="G136" s="156"/>
      <c r="H136" s="156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934</v>
      </c>
      <c r="C137" s="5" t="s">
        <v>142</v>
      </c>
      <c r="D137" s="52">
        <f>Итоговая!D144</f>
        <v>0.06</v>
      </c>
      <c r="E137" s="152">
        <f>Итоговая!J144</f>
        <v>0.99</v>
      </c>
      <c r="F137" s="156"/>
      <c r="G137" s="156"/>
      <c r="H137" s="156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0.18</v>
      </c>
      <c r="E138" s="291">
        <f>Итоговая!J145</f>
        <v>16.62</v>
      </c>
      <c r="F138" s="157"/>
      <c r="G138" s="157"/>
      <c r="H138" s="157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935</v>
      </c>
      <c r="C139" s="5" t="s">
        <v>138</v>
      </c>
      <c r="D139" s="52">
        <f>Итоговая!D146</f>
        <v>0.432</v>
      </c>
      <c r="E139" s="152">
        <f>Итоговая!J146</f>
        <v>2.1930000000000001</v>
      </c>
      <c r="F139" s="156"/>
      <c r="G139" s="156"/>
      <c r="H139" s="156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936</v>
      </c>
      <c r="C140" s="5" t="s">
        <v>15</v>
      </c>
      <c r="D140" s="52">
        <f>Итоговая!D147</f>
        <v>0.16800000000000001</v>
      </c>
      <c r="E140" s="152">
        <f>Итоговая!J147</f>
        <v>2.4569999999999999</v>
      </c>
      <c r="F140" s="156"/>
      <c r="G140" s="156"/>
      <c r="H140" s="156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937</v>
      </c>
      <c r="C141" s="5" t="s">
        <v>15</v>
      </c>
      <c r="D141" s="52">
        <f>Итоговая!D148</f>
        <v>1.92</v>
      </c>
      <c r="E141" s="152">
        <f>Итоговая!J148</f>
        <v>0.70500000000000007</v>
      </c>
      <c r="F141" s="156"/>
      <c r="G141" s="156"/>
      <c r="H141" s="156"/>
      <c r="I141" s="4"/>
      <c r="J141" s="51" t="s">
        <v>153</v>
      </c>
      <c r="K141" s="51"/>
      <c r="L141" s="5"/>
      <c r="M141" s="5"/>
    </row>
    <row r="142" spans="1:13" ht="30">
      <c r="A142" s="4" t="s">
        <v>130</v>
      </c>
      <c r="B142" s="50" t="s">
        <v>928</v>
      </c>
      <c r="C142" s="5" t="s">
        <v>13</v>
      </c>
      <c r="D142" s="52">
        <f>Итоговая!D149</f>
        <v>10.3</v>
      </c>
      <c r="E142" s="291">
        <f>Итоговая!J149</f>
        <v>0.19999999999999929</v>
      </c>
      <c r="F142" s="156"/>
      <c r="G142" s="156"/>
      <c r="H142" s="156"/>
      <c r="I142" s="126" t="s">
        <v>2481</v>
      </c>
      <c r="J142" s="127" t="s">
        <v>1033</v>
      </c>
      <c r="K142" s="51"/>
      <c r="L142" s="50"/>
      <c r="M142" s="50"/>
    </row>
    <row r="143" spans="1:13">
      <c r="A143" s="4" t="s">
        <v>131</v>
      </c>
      <c r="B143" s="50" t="s">
        <v>938</v>
      </c>
      <c r="C143" s="5" t="s">
        <v>13</v>
      </c>
      <c r="D143" s="52">
        <f>Итоговая!D150</f>
        <v>2.5249999999999999</v>
      </c>
      <c r="E143" s="152">
        <f>Итоговая!J150</f>
        <v>7.9749999999999996</v>
      </c>
      <c r="F143" s="156"/>
      <c r="G143" s="156"/>
      <c r="H143" s="156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939</v>
      </c>
      <c r="C144" s="5" t="s">
        <v>16</v>
      </c>
      <c r="D144" s="52">
        <f>Итоговая!D151</f>
        <v>1.1599999999999999</v>
      </c>
      <c r="E144" s="152">
        <f>Итоговая!J151</f>
        <v>5.4550000000000001</v>
      </c>
      <c r="F144" s="156"/>
      <c r="G144" s="156"/>
      <c r="H144" s="156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940</v>
      </c>
      <c r="C145" s="5" t="s">
        <v>17</v>
      </c>
      <c r="D145" s="52">
        <f>Итоговая!D152</f>
        <v>0.24</v>
      </c>
      <c r="E145" s="152">
        <f>Итоговая!J152</f>
        <v>1.4400000000000002</v>
      </c>
      <c r="F145" s="156"/>
      <c r="G145" s="156"/>
      <c r="H145" s="156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1.26</v>
      </c>
      <c r="E146" s="291">
        <f>Итоговая!J153</f>
        <v>0.42000000000000015</v>
      </c>
      <c r="F146" s="156"/>
      <c r="G146" s="156"/>
      <c r="H146" s="156"/>
      <c r="I146" s="159" t="s">
        <v>173</v>
      </c>
      <c r="J146" s="127" t="s">
        <v>2535</v>
      </c>
      <c r="K146" s="51"/>
      <c r="L146" s="50"/>
      <c r="M146" s="50"/>
    </row>
    <row r="147" spans="1:13">
      <c r="A147" s="4" t="s">
        <v>136</v>
      </c>
      <c r="B147" s="50" t="s">
        <v>941</v>
      </c>
      <c r="C147" s="5" t="s">
        <v>13</v>
      </c>
      <c r="D147" s="52">
        <f>Итоговая!D154</f>
        <v>6.4489999999999998</v>
      </c>
      <c r="E147" s="152">
        <f>Итоговая!J154</f>
        <v>4.5760000000000005</v>
      </c>
      <c r="F147" s="156"/>
      <c r="G147" s="156"/>
      <c r="H147" s="156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942</v>
      </c>
      <c r="C148" s="5" t="s">
        <v>16</v>
      </c>
      <c r="D148" s="52">
        <f>Итоговая!D155</f>
        <v>1.88</v>
      </c>
      <c r="E148" s="152">
        <f>Итоговая!J155</f>
        <v>4.7350000000000003</v>
      </c>
      <c r="F148" s="156"/>
      <c r="G148" s="156"/>
      <c r="H148" s="156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943</v>
      </c>
      <c r="C149" s="5" t="s">
        <v>144</v>
      </c>
      <c r="D149" s="52">
        <f>Итоговая!D156</f>
        <v>0.43</v>
      </c>
      <c r="E149" s="152">
        <f>Итоговая!J156</f>
        <v>1.2500000000000002</v>
      </c>
      <c r="F149" s="156"/>
      <c r="G149" s="156"/>
      <c r="H149" s="156"/>
      <c r="I149" s="4"/>
      <c r="J149" s="51" t="s">
        <v>153</v>
      </c>
      <c r="K149" s="51"/>
      <c r="L149" s="50"/>
      <c r="M149" s="50"/>
    </row>
    <row r="150" spans="1:13">
      <c r="A150" s="4" t="s">
        <v>1001</v>
      </c>
      <c r="B150" s="55">
        <v>1982</v>
      </c>
      <c r="C150" s="5" t="s">
        <v>2486</v>
      </c>
      <c r="D150" s="52">
        <f>Итоговая!D157</f>
        <v>1.78</v>
      </c>
      <c r="E150" s="291">
        <f>Итоговая!J157</f>
        <v>2.42</v>
      </c>
      <c r="F150" s="123"/>
      <c r="G150" s="156"/>
      <c r="H150" s="156"/>
      <c r="I150" s="126"/>
      <c r="J150" s="51" t="s">
        <v>153</v>
      </c>
      <c r="K150" s="51"/>
      <c r="L150" s="42"/>
      <c r="M150" s="42"/>
    </row>
    <row r="151" spans="1:13">
      <c r="A151" s="4" t="s">
        <v>1002</v>
      </c>
      <c r="B151" s="55">
        <v>1987</v>
      </c>
      <c r="C151" s="5" t="s">
        <v>1003</v>
      </c>
      <c r="D151" s="52">
        <f>Итоговая!D158</f>
        <v>0.28800000000000003</v>
      </c>
      <c r="E151" s="152">
        <f>Итоговая!J158</f>
        <v>20.712</v>
      </c>
      <c r="F151" s="123"/>
      <c r="G151" s="156"/>
      <c r="H151" s="156"/>
      <c r="I151" s="4"/>
      <c r="J151" s="51" t="s">
        <v>153</v>
      </c>
      <c r="K151" s="51"/>
      <c r="L151" s="50"/>
      <c r="M151" s="50"/>
    </row>
    <row r="152" spans="1:13">
      <c r="A152" s="4" t="s">
        <v>1004</v>
      </c>
      <c r="B152" s="46">
        <v>2020</v>
      </c>
      <c r="C152" s="5" t="s">
        <v>12</v>
      </c>
      <c r="D152" s="52">
        <f>Итоговая!D159</f>
        <v>10.399999999999999</v>
      </c>
      <c r="E152" s="152">
        <f>Итоговая!J159</f>
        <v>6.4000000000000021</v>
      </c>
      <c r="F152" s="123"/>
      <c r="G152" s="156"/>
      <c r="H152" s="156"/>
      <c r="I152" s="4"/>
      <c r="J152" s="51" t="s">
        <v>153</v>
      </c>
      <c r="K152" s="51"/>
      <c r="L152" s="50"/>
      <c r="M152" s="50"/>
    </row>
    <row r="153" spans="1:13">
      <c r="A153" s="4" t="s">
        <v>1005</v>
      </c>
      <c r="B153" s="55">
        <v>1962</v>
      </c>
      <c r="C153" s="5" t="s">
        <v>1006</v>
      </c>
      <c r="D153" s="52">
        <f>Итоговая!D160</f>
        <v>2.7530000000000001</v>
      </c>
      <c r="E153" s="152">
        <f>Итоговая!J160</f>
        <v>5.1219999999999999</v>
      </c>
      <c r="F153" s="123"/>
      <c r="G153" s="156"/>
      <c r="H153" s="156"/>
      <c r="I153" s="4"/>
      <c r="J153" s="51" t="s">
        <v>153</v>
      </c>
      <c r="K153" s="51"/>
      <c r="L153" s="5"/>
      <c r="M153" s="5"/>
    </row>
    <row r="154" spans="1:13" s="90" customFormat="1">
      <c r="A154" s="4" t="s">
        <v>1007</v>
      </c>
      <c r="B154" s="55">
        <v>1970</v>
      </c>
      <c r="C154" s="5" t="s">
        <v>1008</v>
      </c>
      <c r="D154" s="52">
        <f>Итоговая!D161</f>
        <v>2.04</v>
      </c>
      <c r="E154" s="152">
        <f>Итоговая!J161</f>
        <v>4.5750000000000002</v>
      </c>
      <c r="F154" s="123"/>
      <c r="G154" s="158"/>
      <c r="H154" s="158"/>
      <c r="I154" s="4"/>
      <c r="J154" s="51" t="s">
        <v>153</v>
      </c>
      <c r="K154" s="51"/>
      <c r="L154" s="50"/>
      <c r="M154" s="50"/>
    </row>
    <row r="155" spans="1:13">
      <c r="A155" s="4" t="s">
        <v>1009</v>
      </c>
      <c r="B155" s="55">
        <v>1985</v>
      </c>
      <c r="C155" s="5" t="s">
        <v>16</v>
      </c>
      <c r="D155" s="52">
        <f>Итоговая!D162</f>
        <v>5.8040000000000003</v>
      </c>
      <c r="E155" s="152">
        <f>Итоговая!J162</f>
        <v>0.81099999999999994</v>
      </c>
      <c r="F155" s="123"/>
      <c r="G155" s="156"/>
      <c r="H155" s="156"/>
      <c r="I155" s="4"/>
      <c r="J155" s="51" t="s">
        <v>153</v>
      </c>
      <c r="K155" s="51"/>
      <c r="L155" s="50"/>
      <c r="M155" s="50"/>
    </row>
    <row r="156" spans="1:13">
      <c r="A156" s="4" t="s">
        <v>1010</v>
      </c>
      <c r="B156" s="55">
        <v>1972</v>
      </c>
      <c r="C156" s="5" t="s">
        <v>16</v>
      </c>
      <c r="D156" s="52">
        <f>Итоговая!D163</f>
        <v>6.274</v>
      </c>
      <c r="E156" s="152">
        <f>Итоговая!J163</f>
        <v>0.34100000000000019</v>
      </c>
      <c r="F156" s="123"/>
      <c r="G156" s="156"/>
      <c r="H156" s="156"/>
      <c r="I156" s="4"/>
      <c r="J156" s="51" t="s">
        <v>153</v>
      </c>
      <c r="K156" s="51"/>
      <c r="L156" s="5"/>
      <c r="M156" s="5"/>
    </row>
    <row r="157" spans="1:13" ht="30">
      <c r="A157" s="4" t="s">
        <v>1011</v>
      </c>
      <c r="B157" s="46">
        <v>1975</v>
      </c>
      <c r="C157" s="5" t="s">
        <v>13</v>
      </c>
      <c r="D157" s="52">
        <f>Итоговая!D164</f>
        <v>10.199999999999999</v>
      </c>
      <c r="E157" s="291">
        <f>Итоговая!J164</f>
        <v>0.30000000000000071</v>
      </c>
      <c r="F157" s="123"/>
      <c r="G157" s="156"/>
      <c r="H157" s="156"/>
      <c r="I157" s="126" t="s">
        <v>2481</v>
      </c>
      <c r="J157" s="127" t="s">
        <v>1033</v>
      </c>
      <c r="K157" s="51"/>
      <c r="L157" s="50"/>
      <c r="M157" s="50"/>
    </row>
    <row r="158" spans="1:13">
      <c r="A158" s="4" t="s">
        <v>1012</v>
      </c>
      <c r="B158" s="55">
        <v>1967</v>
      </c>
      <c r="C158" s="5" t="s">
        <v>13</v>
      </c>
      <c r="D158" s="52">
        <f>Итоговая!D165</f>
        <v>1.7999999999999998</v>
      </c>
      <c r="E158" s="152">
        <f>Итоговая!J165</f>
        <v>8.6999999999999993</v>
      </c>
      <c r="F158" s="123"/>
      <c r="G158" s="156"/>
      <c r="H158" s="156"/>
      <c r="I158" s="4"/>
      <c r="J158" s="51" t="s">
        <v>153</v>
      </c>
      <c r="K158" s="51"/>
      <c r="L158" s="50"/>
      <c r="M158" s="50"/>
    </row>
    <row r="159" spans="1:13" s="65" customFormat="1">
      <c r="A159" s="4" t="s">
        <v>1013</v>
      </c>
      <c r="B159" s="55">
        <v>1984</v>
      </c>
      <c r="C159" s="5" t="s">
        <v>16</v>
      </c>
      <c r="D159" s="52">
        <f>Итоговая!D166</f>
        <v>2.64</v>
      </c>
      <c r="E159" s="152">
        <f>Итоговая!J166</f>
        <v>3.9750000000000001</v>
      </c>
      <c r="F159" s="123"/>
      <c r="G159" s="158"/>
      <c r="H159" s="158"/>
      <c r="I159" s="4"/>
      <c r="J159" s="51" t="s">
        <v>153</v>
      </c>
      <c r="K159" s="51"/>
      <c r="L159" s="5"/>
      <c r="M159" s="5"/>
    </row>
    <row r="160" spans="1:13">
      <c r="A160" s="4" t="s">
        <v>1014</v>
      </c>
      <c r="B160" s="55">
        <v>1989</v>
      </c>
      <c r="C160" s="5" t="s">
        <v>139</v>
      </c>
      <c r="D160" s="52">
        <f>Итоговая!D167</f>
        <v>5.7900000000000009</v>
      </c>
      <c r="E160" s="152">
        <f>Итоговая!J167</f>
        <v>4.7099999999999991</v>
      </c>
      <c r="F160" s="123"/>
      <c r="G160" s="156"/>
      <c r="H160" s="156"/>
      <c r="I160" s="4"/>
      <c r="J160" s="51" t="s">
        <v>153</v>
      </c>
      <c r="K160" s="51"/>
      <c r="L160" s="50"/>
      <c r="M160" s="50"/>
    </row>
    <row r="161" spans="1:13">
      <c r="A161" s="4" t="s">
        <v>1015</v>
      </c>
      <c r="B161" s="55">
        <v>1964</v>
      </c>
      <c r="C161" s="5" t="s">
        <v>13</v>
      </c>
      <c r="D161" s="52">
        <f>Итоговая!D168</f>
        <v>9.5350000000000001</v>
      </c>
      <c r="E161" s="152">
        <f>Итоговая!J168</f>
        <v>0.96499999999999986</v>
      </c>
      <c r="F161" s="123"/>
      <c r="G161" s="156"/>
      <c r="H161" s="156"/>
      <c r="I161" s="4"/>
      <c r="J161" s="51" t="s">
        <v>153</v>
      </c>
      <c r="K161" s="51"/>
      <c r="L161" s="50"/>
      <c r="M161" s="50"/>
    </row>
    <row r="162" spans="1:13">
      <c r="A162" s="4" t="s">
        <v>1016</v>
      </c>
      <c r="B162" s="55">
        <v>1976</v>
      </c>
      <c r="C162" s="5" t="s">
        <v>16</v>
      </c>
      <c r="D162" s="52">
        <f>Итоговая!D169</f>
        <v>0.64500000000000002</v>
      </c>
      <c r="E162" s="152">
        <f>Итоговая!J169</f>
        <v>5.9700000000000006</v>
      </c>
      <c r="F162" s="123"/>
      <c r="G162" s="156"/>
      <c r="H162" s="156"/>
      <c r="I162" s="4"/>
      <c r="J162" s="51" t="s">
        <v>153</v>
      </c>
      <c r="K162" s="51"/>
      <c r="L162" s="5"/>
      <c r="M162" s="5"/>
    </row>
    <row r="163" spans="1:13">
      <c r="A163" s="4" t="s">
        <v>1017</v>
      </c>
      <c r="B163" s="55">
        <v>1978</v>
      </c>
      <c r="C163" s="5" t="s">
        <v>13</v>
      </c>
      <c r="D163" s="52">
        <f>Итоговая!D170</f>
        <v>9.4450000000000003</v>
      </c>
      <c r="E163" s="152">
        <f>Итоговая!J170</f>
        <v>1.0549999999999997</v>
      </c>
      <c r="F163" s="123"/>
      <c r="G163" s="156"/>
      <c r="H163" s="156"/>
      <c r="I163" s="4"/>
      <c r="J163" s="51" t="s">
        <v>153</v>
      </c>
      <c r="K163" s="51"/>
      <c r="L163" s="50"/>
      <c r="M163" s="50"/>
    </row>
    <row r="164" spans="1:13">
      <c r="A164" s="4" t="s">
        <v>1018</v>
      </c>
      <c r="B164" s="55">
        <v>1969</v>
      </c>
      <c r="C164" s="5" t="s">
        <v>13</v>
      </c>
      <c r="D164" s="52">
        <f>Итоговая!D171</f>
        <v>1.36</v>
      </c>
      <c r="E164" s="152">
        <f>Итоговая!J171</f>
        <v>9.14</v>
      </c>
      <c r="F164" s="123"/>
      <c r="G164" s="156"/>
      <c r="H164" s="156"/>
      <c r="I164" s="4"/>
      <c r="J164" s="51" t="s">
        <v>153</v>
      </c>
      <c r="K164" s="51"/>
      <c r="L164" s="50"/>
      <c r="M164" s="50"/>
    </row>
    <row r="165" spans="1:13">
      <c r="A165" s="4" t="s">
        <v>1019</v>
      </c>
      <c r="B165" s="55">
        <v>1975</v>
      </c>
      <c r="C165" s="5" t="s">
        <v>16</v>
      </c>
      <c r="D165" s="52">
        <f>Итоговая!D172</f>
        <v>0.33499999999999996</v>
      </c>
      <c r="E165" s="152">
        <f>Итоговая!J172</f>
        <v>6.28</v>
      </c>
      <c r="F165" s="123"/>
      <c r="G165" s="156"/>
      <c r="H165" s="156"/>
      <c r="I165" s="4"/>
      <c r="J165" s="51" t="s">
        <v>153</v>
      </c>
      <c r="K165" s="51"/>
      <c r="L165" s="50"/>
      <c r="M165" s="50"/>
    </row>
    <row r="166" spans="1:13" ht="45">
      <c r="A166" s="4" t="s">
        <v>1020</v>
      </c>
      <c r="B166" s="55">
        <v>1978</v>
      </c>
      <c r="C166" s="5" t="s">
        <v>13</v>
      </c>
      <c r="D166" s="52">
        <v>10.715</v>
      </c>
      <c r="E166" s="291">
        <f>Итоговая!J173</f>
        <v>-1.4320000000000004</v>
      </c>
      <c r="F166" s="123"/>
      <c r="G166" s="156"/>
      <c r="H166" s="156"/>
      <c r="I166" s="126" t="s">
        <v>2532</v>
      </c>
      <c r="J166" s="127" t="s">
        <v>2531</v>
      </c>
      <c r="K166" s="51"/>
      <c r="L166" s="5"/>
      <c r="M166" s="5"/>
    </row>
    <row r="167" spans="1:13">
      <c r="A167" s="4" t="s">
        <v>1021</v>
      </c>
      <c r="B167" s="55">
        <v>1978</v>
      </c>
      <c r="C167" s="5" t="s">
        <v>13</v>
      </c>
      <c r="D167" s="52">
        <f>Итоговая!D174</f>
        <v>1.5</v>
      </c>
      <c r="E167" s="152">
        <f>Итоговая!J174</f>
        <v>9</v>
      </c>
      <c r="F167" s="123"/>
      <c r="G167" s="156"/>
      <c r="H167" s="156"/>
      <c r="I167" s="4"/>
      <c r="J167" s="51" t="s">
        <v>153</v>
      </c>
      <c r="K167" s="51"/>
      <c r="L167" s="56"/>
      <c r="M167" s="56"/>
    </row>
    <row r="168" spans="1:13">
      <c r="A168" s="4" t="s">
        <v>1022</v>
      </c>
      <c r="B168" s="55">
        <v>1970</v>
      </c>
      <c r="C168" s="5" t="s">
        <v>13</v>
      </c>
      <c r="D168" s="52">
        <f>Итоговая!D175</f>
        <v>5.0599999999999996</v>
      </c>
      <c r="E168" s="152">
        <f>Итоговая!J175</f>
        <v>5.44</v>
      </c>
      <c r="F168" s="123"/>
      <c r="G168" s="156"/>
      <c r="H168" s="156"/>
      <c r="I168" s="4"/>
      <c r="J168" s="51" t="s">
        <v>153</v>
      </c>
      <c r="K168" s="51"/>
      <c r="L168" s="50"/>
      <c r="M168" s="50"/>
    </row>
    <row r="169" spans="1:13">
      <c r="A169" s="4" t="s">
        <v>1023</v>
      </c>
      <c r="B169" s="55">
        <v>1971</v>
      </c>
      <c r="C169" s="5" t="s">
        <v>16</v>
      </c>
      <c r="D169" s="52">
        <f>Итоговая!D176</f>
        <v>1.2930000000000001</v>
      </c>
      <c r="E169" s="152">
        <f>Итоговая!J176</f>
        <v>5.3220000000000001</v>
      </c>
      <c r="F169" s="123"/>
      <c r="G169" s="156"/>
      <c r="H169" s="156"/>
      <c r="I169" s="4"/>
      <c r="J169" s="51" t="s">
        <v>153</v>
      </c>
      <c r="K169" s="51"/>
      <c r="L169" s="5"/>
      <c r="M169" s="5"/>
    </row>
    <row r="170" spans="1:13" ht="30">
      <c r="A170" s="4" t="s">
        <v>2542</v>
      </c>
      <c r="B170" s="55" t="s">
        <v>2543</v>
      </c>
      <c r="C170" s="5" t="s">
        <v>2541</v>
      </c>
      <c r="D170" s="52">
        <f>Итоговая!D177</f>
        <v>3.5640000000000001</v>
      </c>
      <c r="E170" s="291">
        <f>Итоговая!J177</f>
        <v>-0.93900000000000006</v>
      </c>
      <c r="F170" s="123"/>
      <c r="G170" s="156"/>
      <c r="H170" s="156"/>
      <c r="I170" s="126" t="s">
        <v>2481</v>
      </c>
      <c r="J170" s="127" t="s">
        <v>2470</v>
      </c>
      <c r="K170" s="51"/>
      <c r="L170" s="161"/>
      <c r="M170" s="161"/>
    </row>
    <row r="171" spans="1:13" ht="30">
      <c r="A171" s="4" t="s">
        <v>1025</v>
      </c>
      <c r="B171" s="55">
        <v>1957</v>
      </c>
      <c r="C171" s="5" t="s">
        <v>1026</v>
      </c>
      <c r="D171" s="52">
        <v>3.36</v>
      </c>
      <c r="E171" s="291">
        <f>Итоговая!J178</f>
        <v>-1.1400000000000001</v>
      </c>
      <c r="F171" s="123"/>
      <c r="G171" s="156"/>
      <c r="H171" s="156"/>
      <c r="I171" s="126" t="s">
        <v>2481</v>
      </c>
      <c r="J171" s="127" t="s">
        <v>2470</v>
      </c>
      <c r="K171" s="51"/>
      <c r="L171" s="161"/>
      <c r="M171" s="161"/>
    </row>
    <row r="172" spans="1:13">
      <c r="A172" s="4" t="s">
        <v>1027</v>
      </c>
      <c r="B172" s="55">
        <v>1987</v>
      </c>
      <c r="C172" s="5" t="s">
        <v>143</v>
      </c>
      <c r="D172" s="52">
        <f>Итоговая!D179</f>
        <v>0.1</v>
      </c>
      <c r="E172" s="152">
        <f>Итоговая!J179</f>
        <v>1.58</v>
      </c>
      <c r="F172" s="123"/>
      <c r="G172" s="156"/>
      <c r="H172" s="156"/>
      <c r="I172" s="4"/>
      <c r="J172" s="51" t="s">
        <v>153</v>
      </c>
      <c r="K172" s="51"/>
      <c r="L172" s="161"/>
      <c r="M172" s="161"/>
    </row>
    <row r="173" spans="1:13">
      <c r="A173" s="4" t="s">
        <v>1028</v>
      </c>
      <c r="B173" s="55">
        <v>1981</v>
      </c>
      <c r="C173" s="5" t="s">
        <v>1029</v>
      </c>
      <c r="D173" s="52">
        <f>Итоговая!D180</f>
        <v>0.96</v>
      </c>
      <c r="E173" s="152">
        <f>Итоговая!J180</f>
        <v>3.24</v>
      </c>
      <c r="F173" s="123"/>
      <c r="G173" s="156"/>
      <c r="H173" s="156"/>
      <c r="I173" s="4"/>
      <c r="J173" s="51" t="s">
        <v>153</v>
      </c>
      <c r="K173" s="51"/>
      <c r="L173" s="161"/>
      <c r="M173" s="161"/>
    </row>
    <row r="174" spans="1:13" ht="45">
      <c r="A174" s="4" t="s">
        <v>1030</v>
      </c>
      <c r="B174" s="55">
        <v>2020</v>
      </c>
      <c r="C174" s="5" t="s">
        <v>15</v>
      </c>
      <c r="D174" s="52">
        <f>Итоговая!D181</f>
        <v>3.36</v>
      </c>
      <c r="E174" s="291">
        <f>Итоговая!J181</f>
        <v>-0.73499999999999988</v>
      </c>
      <c r="F174" s="123"/>
      <c r="G174" s="156"/>
      <c r="H174" s="156"/>
      <c r="I174" s="126" t="s">
        <v>2481</v>
      </c>
      <c r="J174" s="127" t="s">
        <v>2557</v>
      </c>
      <c r="K174" s="51"/>
      <c r="L174" s="161"/>
      <c r="M174" s="161"/>
    </row>
    <row r="175" spans="1:13">
      <c r="A175" s="4" t="s">
        <v>1031</v>
      </c>
      <c r="B175" s="55">
        <v>1986</v>
      </c>
      <c r="C175" s="5" t="s">
        <v>143</v>
      </c>
      <c r="D175" s="52">
        <f>Итоговая!D182</f>
        <v>0.28499999999999998</v>
      </c>
      <c r="E175" s="152">
        <f>Итоговая!J182</f>
        <v>1.3950000000000002</v>
      </c>
      <c r="F175" s="123"/>
      <c r="G175" s="156"/>
      <c r="H175" s="156"/>
      <c r="I175" s="4"/>
      <c r="J175" s="51" t="s">
        <v>153</v>
      </c>
      <c r="K175" s="51"/>
      <c r="L175" s="161"/>
      <c r="M175" s="161"/>
    </row>
    <row r="176" spans="1:13" s="63" customFormat="1">
      <c r="A176" s="133" t="s">
        <v>1032</v>
      </c>
      <c r="B176" s="288">
        <v>1982</v>
      </c>
      <c r="C176" s="50" t="s">
        <v>143</v>
      </c>
      <c r="D176" s="52">
        <f>Итоговая!D183</f>
        <v>0.14000000000000001</v>
      </c>
      <c r="E176" s="152">
        <f>Итоговая!J183</f>
        <v>1.54</v>
      </c>
      <c r="F176" s="123"/>
      <c r="G176" s="289"/>
      <c r="H176" s="289"/>
      <c r="I176" s="133"/>
      <c r="J176" s="290" t="s">
        <v>153</v>
      </c>
      <c r="K176" s="290"/>
      <c r="L176" s="287"/>
      <c r="M176" s="287"/>
    </row>
    <row r="177" spans="1:13">
      <c r="A177" s="135"/>
      <c r="B177" s="134"/>
      <c r="C177" s="136"/>
      <c r="D177" s="131"/>
      <c r="E177" s="131"/>
      <c r="F177" s="142"/>
      <c r="G177" s="142"/>
      <c r="H177" s="142"/>
      <c r="I177" s="135"/>
      <c r="J177" s="134"/>
      <c r="K177" s="141"/>
      <c r="L177" s="47"/>
      <c r="M177" s="47"/>
    </row>
    <row r="178" spans="1:13">
      <c r="A178" s="135"/>
      <c r="B178" s="47"/>
      <c r="C178" s="136"/>
      <c r="D178" s="146"/>
      <c r="E178" s="146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95"/>
      <c r="B188" s="96"/>
      <c r="C188" s="97"/>
      <c r="D188" s="98"/>
      <c r="E188" s="98"/>
      <c r="F188" s="96"/>
      <c r="G188" s="96"/>
      <c r="H188" s="96"/>
      <c r="I188" s="96"/>
      <c r="J188" s="96"/>
      <c r="K188" s="96"/>
      <c r="L188" s="96"/>
      <c r="M188" s="47"/>
    </row>
    <row r="189" spans="1:13">
      <c r="A189" s="95"/>
      <c r="B189" s="96"/>
      <c r="C189" s="97"/>
      <c r="D189" s="98"/>
      <c r="E189" s="98"/>
      <c r="F189" s="96"/>
      <c r="G189" s="96"/>
      <c r="H189" s="96"/>
      <c r="I189" s="96"/>
      <c r="J189" s="96"/>
      <c r="K189" s="96"/>
      <c r="L189" s="96"/>
      <c r="M189" s="47"/>
    </row>
    <row r="190" spans="1:13">
      <c r="A190" s="95"/>
      <c r="B190" s="96"/>
      <c r="C190" s="97"/>
      <c r="D190" s="98"/>
      <c r="E190" s="98"/>
      <c r="F190" s="96"/>
      <c r="G190" s="96"/>
      <c r="H190" s="96"/>
      <c r="I190" s="96"/>
      <c r="J190" s="96"/>
      <c r="K190" s="96"/>
      <c r="L190" s="96"/>
      <c r="M190" s="47"/>
    </row>
    <row r="191" spans="1:13">
      <c r="A191" s="95"/>
      <c r="B191" s="96"/>
      <c r="C191" s="97"/>
      <c r="D191" s="98"/>
      <c r="E191" s="98"/>
      <c r="F191" s="96"/>
      <c r="G191" s="96"/>
      <c r="H191" s="96"/>
      <c r="I191" s="96"/>
      <c r="J191" s="96"/>
      <c r="K191" s="96"/>
      <c r="L191" s="96"/>
      <c r="M191" s="47"/>
    </row>
    <row r="192" spans="1:13">
      <c r="A192" s="95"/>
      <c r="B192" s="96"/>
      <c r="C192" s="97"/>
      <c r="D192" s="98"/>
      <c r="E192" s="98"/>
      <c r="F192" s="96"/>
      <c r="G192" s="96"/>
      <c r="H192" s="96"/>
      <c r="I192" s="96"/>
      <c r="J192" s="96"/>
      <c r="K192" s="96"/>
      <c r="L192" s="96"/>
      <c r="M192" s="47"/>
    </row>
    <row r="193" spans="1:13">
      <c r="A193" s="95"/>
      <c r="B193" s="96"/>
      <c r="C193" s="97"/>
      <c r="D193" s="98"/>
      <c r="E193" s="98"/>
      <c r="F193" s="96"/>
      <c r="G193" s="96"/>
      <c r="H193" s="96"/>
      <c r="I193" s="96"/>
      <c r="J193" s="96"/>
      <c r="K193" s="96"/>
      <c r="L193" s="96"/>
      <c r="M193" s="47"/>
    </row>
    <row r="194" spans="1:13">
      <c r="A194" s="95"/>
      <c r="B194" s="96"/>
      <c r="C194" s="97"/>
      <c r="D194" s="98"/>
      <c r="E194" s="98"/>
      <c r="F194" s="96"/>
      <c r="G194" s="96"/>
      <c r="H194" s="96"/>
      <c r="I194" s="96"/>
      <c r="J194" s="96"/>
      <c r="K194" s="96"/>
      <c r="L194" s="96"/>
      <c r="M194" s="47"/>
    </row>
    <row r="195" spans="1:13">
      <c r="A195" s="95"/>
      <c r="B195" s="96"/>
      <c r="C195" s="97"/>
      <c r="D195" s="98"/>
      <c r="E195" s="98"/>
      <c r="F195" s="96"/>
      <c r="G195" s="96"/>
      <c r="H195" s="96"/>
      <c r="I195" s="96"/>
      <c r="J195" s="96"/>
      <c r="K195" s="96"/>
      <c r="L195" s="96"/>
      <c r="M195" s="47"/>
    </row>
    <row r="196" spans="1:13">
      <c r="A196" s="95"/>
      <c r="B196" s="96"/>
      <c r="C196" s="97"/>
      <c r="D196" s="98"/>
      <c r="E196" s="98"/>
      <c r="F196" s="96"/>
      <c r="G196" s="96"/>
      <c r="H196" s="96"/>
      <c r="I196" s="96"/>
      <c r="J196" s="96"/>
      <c r="K196" s="96"/>
      <c r="L196" s="96"/>
      <c r="M196" s="47"/>
    </row>
    <row r="197" spans="1:13">
      <c r="A197" s="95"/>
      <c r="B197" s="96"/>
      <c r="C197" s="97"/>
      <c r="D197" s="98"/>
      <c r="E197" s="98"/>
      <c r="F197" s="96"/>
      <c r="G197" s="96"/>
      <c r="H197" s="96"/>
      <c r="I197" s="96"/>
      <c r="J197" s="96"/>
      <c r="K197" s="96"/>
      <c r="L197" s="96"/>
      <c r="M197" s="47"/>
    </row>
    <row r="198" spans="1:13">
      <c r="A198" s="95"/>
      <c r="B198" s="96"/>
      <c r="C198" s="97"/>
      <c r="D198" s="98"/>
      <c r="E198" s="98"/>
      <c r="F198" s="96"/>
      <c r="G198" s="96"/>
      <c r="H198" s="96"/>
      <c r="I198" s="96"/>
      <c r="J198" s="96"/>
      <c r="K198" s="96"/>
      <c r="L198" s="96"/>
      <c r="M198" s="47"/>
    </row>
    <row r="199" spans="1:13">
      <c r="A199" s="95"/>
      <c r="B199" s="96"/>
      <c r="C199" s="97"/>
      <c r="D199" s="98"/>
      <c r="E199" s="98"/>
      <c r="F199" s="96"/>
      <c r="G199" s="96"/>
      <c r="H199" s="96"/>
      <c r="I199" s="96"/>
      <c r="J199" s="96"/>
      <c r="K199" s="96"/>
      <c r="L199" s="96"/>
      <c r="M199" s="47"/>
    </row>
    <row r="200" spans="1:13">
      <c r="A200" s="95"/>
      <c r="B200" s="96"/>
      <c r="C200" s="97"/>
      <c r="D200" s="98"/>
      <c r="E200" s="98"/>
      <c r="F200" s="96"/>
      <c r="G200" s="96"/>
      <c r="H200" s="96"/>
      <c r="I200" s="96"/>
      <c r="J200" s="96"/>
      <c r="K200" s="96"/>
      <c r="L200" s="96"/>
      <c r="M200" s="47"/>
    </row>
    <row r="201" spans="1:13">
      <c r="A201" s="95"/>
      <c r="B201" s="96"/>
      <c r="C201" s="97"/>
      <c r="D201" s="98"/>
      <c r="E201" s="98"/>
      <c r="F201" s="96"/>
      <c r="G201" s="96"/>
      <c r="H201" s="96"/>
      <c r="I201" s="96"/>
      <c r="J201" s="96"/>
      <c r="K201" s="96"/>
      <c r="L201" s="96"/>
      <c r="M201" s="47"/>
    </row>
    <row r="202" spans="1:13">
      <c r="A202" s="95"/>
      <c r="B202" s="96"/>
      <c r="C202" s="97"/>
      <c r="D202" s="98"/>
      <c r="E202" s="98"/>
      <c r="F202" s="96"/>
      <c r="G202" s="96"/>
      <c r="H202" s="96"/>
      <c r="I202" s="96"/>
      <c r="J202" s="96"/>
      <c r="K202" s="96"/>
      <c r="L202" s="96"/>
      <c r="M202" s="47"/>
    </row>
    <row r="203" spans="1:13">
      <c r="A203" s="95"/>
      <c r="B203" s="96"/>
      <c r="C203" s="97"/>
      <c r="D203" s="98"/>
      <c r="E203" s="98"/>
      <c r="F203" s="96"/>
      <c r="G203" s="96"/>
      <c r="H203" s="96"/>
      <c r="I203" s="96"/>
      <c r="J203" s="96"/>
      <c r="K203" s="96"/>
      <c r="L203" s="96"/>
      <c r="M203" s="47"/>
    </row>
    <row r="204" spans="1:13">
      <c r="A204" s="95"/>
      <c r="B204" s="96"/>
      <c r="C204" s="97"/>
      <c r="D204" s="98"/>
      <c r="E204" s="98"/>
      <c r="F204" s="96"/>
      <c r="G204" s="96"/>
      <c r="H204" s="96"/>
      <c r="I204" s="96"/>
      <c r="J204" s="96"/>
      <c r="K204" s="96"/>
      <c r="L204" s="96"/>
      <c r="M204" s="47"/>
    </row>
    <row r="205" spans="1:13">
      <c r="A205" s="95"/>
      <c r="B205" s="96"/>
      <c r="C205" s="97"/>
      <c r="D205" s="98"/>
      <c r="E205" s="98"/>
      <c r="F205" s="96"/>
      <c r="G205" s="96"/>
      <c r="H205" s="96"/>
      <c r="I205" s="96"/>
      <c r="J205" s="96"/>
      <c r="K205" s="96"/>
      <c r="L205" s="96"/>
      <c r="M205" s="47"/>
    </row>
    <row r="206" spans="1:13">
      <c r="A206" s="95"/>
      <c r="B206" s="96"/>
      <c r="C206" s="97"/>
      <c r="D206" s="98"/>
      <c r="E206" s="98"/>
      <c r="F206" s="96"/>
      <c r="G206" s="96"/>
      <c r="H206" s="96"/>
      <c r="I206" s="96"/>
      <c r="J206" s="96"/>
      <c r="K206" s="96"/>
      <c r="L206" s="96"/>
      <c r="M206" s="47"/>
    </row>
    <row r="207" spans="1:13">
      <c r="A207" s="95"/>
      <c r="B207" s="96"/>
      <c r="C207" s="97"/>
      <c r="D207" s="98"/>
      <c r="E207" s="98"/>
      <c r="F207" s="96"/>
      <c r="G207" s="96"/>
      <c r="H207" s="96"/>
      <c r="I207" s="96"/>
      <c r="J207" s="96"/>
      <c r="K207" s="96"/>
      <c r="L207" s="96"/>
      <c r="M207" s="47"/>
    </row>
    <row r="208" spans="1:13">
      <c r="A208" s="99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1:13" ht="39.75" customHeight="1">
      <c r="A209" s="486"/>
      <c r="B209" s="486"/>
      <c r="C209" s="486"/>
      <c r="D209" s="486"/>
      <c r="E209" s="486"/>
      <c r="F209" s="486"/>
      <c r="G209" s="486"/>
      <c r="H209" s="486"/>
      <c r="I209" s="486"/>
      <c r="J209" s="486"/>
      <c r="K209" s="486"/>
      <c r="L209" s="486"/>
      <c r="M209" s="486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40"/>
  <sheetViews>
    <sheetView view="pageBreakPreview" topLeftCell="A1729" zoomScaleNormal="75" zoomScaleSheetLayoutView="100" workbookViewId="0">
      <selection activeCell="N2" sqref="N2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7" hidden="1" customWidth="1"/>
    <col min="8" max="16384" width="9.140625" style="70"/>
  </cols>
  <sheetData>
    <row r="1" spans="1:7" ht="30" customHeight="1">
      <c r="A1" s="494" t="s">
        <v>2565</v>
      </c>
      <c r="B1" s="494"/>
      <c r="C1" s="494"/>
      <c r="D1" s="494"/>
      <c r="E1" s="494"/>
      <c r="F1" s="494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106" t="s">
        <v>155</v>
      </c>
      <c r="B4" s="44" t="s">
        <v>156</v>
      </c>
      <c r="C4" s="373" t="s">
        <v>157</v>
      </c>
      <c r="D4" s="373">
        <v>1</v>
      </c>
      <c r="E4" s="118">
        <v>400</v>
      </c>
      <c r="F4" s="436">
        <v>164</v>
      </c>
      <c r="G4" s="48"/>
    </row>
    <row r="5" spans="1:7" ht="15.75">
      <c r="A5" s="106" t="s">
        <v>155</v>
      </c>
      <c r="B5" s="44" t="s">
        <v>156</v>
      </c>
      <c r="C5" s="373" t="s">
        <v>157</v>
      </c>
      <c r="D5" s="373">
        <v>2</v>
      </c>
      <c r="E5" s="118">
        <v>250</v>
      </c>
      <c r="F5" s="436">
        <v>150</v>
      </c>
      <c r="G5" s="48"/>
    </row>
    <row r="6" spans="1:7" ht="15.75">
      <c r="A6" s="106" t="s">
        <v>155</v>
      </c>
      <c r="B6" s="44" t="s">
        <v>156</v>
      </c>
      <c r="C6" s="373" t="s">
        <v>157</v>
      </c>
      <c r="D6" s="373">
        <v>3</v>
      </c>
      <c r="E6" s="118">
        <v>400</v>
      </c>
      <c r="F6" s="436">
        <v>212</v>
      </c>
      <c r="G6" s="48"/>
    </row>
    <row r="7" spans="1:7" ht="15.75">
      <c r="A7" s="106" t="s">
        <v>155</v>
      </c>
      <c r="B7" s="44" t="s">
        <v>156</v>
      </c>
      <c r="C7" s="373" t="s">
        <v>157</v>
      </c>
      <c r="D7" s="373">
        <v>4</v>
      </c>
      <c r="E7" s="118">
        <v>630</v>
      </c>
      <c r="F7" s="487">
        <v>227</v>
      </c>
      <c r="G7" s="48"/>
    </row>
    <row r="8" spans="1:7" ht="15.75">
      <c r="A8" s="106" t="s">
        <v>155</v>
      </c>
      <c r="B8" s="44" t="s">
        <v>156</v>
      </c>
      <c r="C8" s="373" t="s">
        <v>157</v>
      </c>
      <c r="D8" s="373">
        <v>4</v>
      </c>
      <c r="E8" s="118" t="s">
        <v>175</v>
      </c>
      <c r="F8" s="487"/>
      <c r="G8" s="48"/>
    </row>
    <row r="9" spans="1:7" ht="15.75">
      <c r="A9" s="106" t="s">
        <v>155</v>
      </c>
      <c r="B9" s="44" t="s">
        <v>156</v>
      </c>
      <c r="C9" s="373" t="s">
        <v>157</v>
      </c>
      <c r="D9" s="373">
        <v>5</v>
      </c>
      <c r="E9" s="118">
        <v>630</v>
      </c>
      <c r="F9" s="487">
        <v>517</v>
      </c>
      <c r="G9" s="48"/>
    </row>
    <row r="10" spans="1:7" ht="15.75">
      <c r="A10" s="106" t="s">
        <v>155</v>
      </c>
      <c r="B10" s="44" t="s">
        <v>156</v>
      </c>
      <c r="C10" s="373" t="s">
        <v>157</v>
      </c>
      <c r="D10" s="373">
        <v>5</v>
      </c>
      <c r="E10" s="118" t="s">
        <v>175</v>
      </c>
      <c r="F10" s="487"/>
      <c r="G10" s="48"/>
    </row>
    <row r="11" spans="1:7" ht="15.75">
      <c r="A11" s="106" t="s">
        <v>155</v>
      </c>
      <c r="B11" s="44" t="s">
        <v>156</v>
      </c>
      <c r="C11" s="373" t="s">
        <v>157</v>
      </c>
      <c r="D11" s="373">
        <v>6</v>
      </c>
      <c r="E11" s="118">
        <v>400</v>
      </c>
      <c r="F11" s="487">
        <v>244</v>
      </c>
      <c r="G11" s="48"/>
    </row>
    <row r="12" spans="1:7" ht="15.75">
      <c r="A12" s="106" t="s">
        <v>155</v>
      </c>
      <c r="B12" s="44" t="s">
        <v>156</v>
      </c>
      <c r="C12" s="373" t="s">
        <v>157</v>
      </c>
      <c r="D12" s="373">
        <v>6</v>
      </c>
      <c r="E12" s="118" t="s">
        <v>151</v>
      </c>
      <c r="F12" s="487"/>
      <c r="G12" s="68"/>
    </row>
    <row r="13" spans="1:7" ht="15.75">
      <c r="A13" s="106" t="s">
        <v>155</v>
      </c>
      <c r="B13" s="44" t="s">
        <v>156</v>
      </c>
      <c r="C13" s="373" t="s">
        <v>157</v>
      </c>
      <c r="D13" s="373">
        <v>7</v>
      </c>
      <c r="E13" s="118">
        <v>400</v>
      </c>
      <c r="F13" s="487">
        <v>332</v>
      </c>
      <c r="G13" s="68"/>
    </row>
    <row r="14" spans="1:7" ht="15.75">
      <c r="A14" s="106" t="s">
        <v>155</v>
      </c>
      <c r="B14" s="44" t="s">
        <v>156</v>
      </c>
      <c r="C14" s="373" t="s">
        <v>157</v>
      </c>
      <c r="D14" s="373">
        <v>7</v>
      </c>
      <c r="E14" s="118" t="s">
        <v>151</v>
      </c>
      <c r="F14" s="487"/>
      <c r="G14" s="68"/>
    </row>
    <row r="15" spans="1:7" ht="15.75">
      <c r="A15" s="106" t="s">
        <v>155</v>
      </c>
      <c r="B15" s="44" t="s">
        <v>156</v>
      </c>
      <c r="C15" s="373" t="s">
        <v>157</v>
      </c>
      <c r="D15" s="373">
        <v>8</v>
      </c>
      <c r="E15" s="118">
        <v>400</v>
      </c>
      <c r="F15" s="487">
        <v>10</v>
      </c>
      <c r="G15" s="68"/>
    </row>
    <row r="16" spans="1:7" ht="15.75">
      <c r="A16" s="106" t="s">
        <v>155</v>
      </c>
      <c r="B16" s="44" t="s">
        <v>156</v>
      </c>
      <c r="C16" s="373" t="s">
        <v>157</v>
      </c>
      <c r="D16" s="373">
        <v>8</v>
      </c>
      <c r="E16" s="118" t="s">
        <v>151</v>
      </c>
      <c r="F16" s="487"/>
      <c r="G16" s="68"/>
    </row>
    <row r="17" spans="1:7" ht="15.75">
      <c r="A17" s="106" t="s">
        <v>155</v>
      </c>
      <c r="B17" s="44" t="s">
        <v>156</v>
      </c>
      <c r="C17" s="373" t="s">
        <v>157</v>
      </c>
      <c r="D17" s="373">
        <v>9</v>
      </c>
      <c r="E17" s="118">
        <v>400</v>
      </c>
      <c r="F17" s="436">
        <v>240</v>
      </c>
      <c r="G17" s="68"/>
    </row>
    <row r="18" spans="1:7" ht="17.25" customHeight="1">
      <c r="A18" s="106" t="s">
        <v>155</v>
      </c>
      <c r="B18" s="44" t="s">
        <v>156</v>
      </c>
      <c r="C18" s="373" t="s">
        <v>157</v>
      </c>
      <c r="D18" s="373">
        <v>11</v>
      </c>
      <c r="E18" s="373">
        <v>400</v>
      </c>
      <c r="F18" s="436">
        <v>196</v>
      </c>
      <c r="G18" s="495"/>
    </row>
    <row r="19" spans="1:7" ht="15.75" customHeight="1">
      <c r="A19" s="106" t="s">
        <v>155</v>
      </c>
      <c r="B19" s="44" t="s">
        <v>156</v>
      </c>
      <c r="C19" s="373" t="s">
        <v>157</v>
      </c>
      <c r="D19" s="373">
        <v>13</v>
      </c>
      <c r="E19" s="373">
        <v>400</v>
      </c>
      <c r="F19" s="436">
        <v>208</v>
      </c>
      <c r="G19" s="495"/>
    </row>
    <row r="20" spans="1:7" ht="15.75" customHeight="1">
      <c r="A20" s="106" t="s">
        <v>155</v>
      </c>
      <c r="B20" s="44" t="s">
        <v>156</v>
      </c>
      <c r="C20" s="373" t="s">
        <v>157</v>
      </c>
      <c r="D20" s="373">
        <v>15</v>
      </c>
      <c r="E20" s="118">
        <v>630</v>
      </c>
      <c r="F20" s="487">
        <v>517</v>
      </c>
      <c r="G20" s="495"/>
    </row>
    <row r="21" spans="1:7" ht="15.75" customHeight="1">
      <c r="A21" s="106" t="s">
        <v>155</v>
      </c>
      <c r="B21" s="44" t="s">
        <v>156</v>
      </c>
      <c r="C21" s="373" t="s">
        <v>157</v>
      </c>
      <c r="D21" s="373">
        <v>15</v>
      </c>
      <c r="E21" s="118" t="s">
        <v>175</v>
      </c>
      <c r="F21" s="487"/>
      <c r="G21" s="495"/>
    </row>
    <row r="22" spans="1:7" ht="15.75" customHeight="1">
      <c r="A22" s="106" t="s">
        <v>155</v>
      </c>
      <c r="B22" s="44" t="s">
        <v>156</v>
      </c>
      <c r="C22" s="373" t="s">
        <v>157</v>
      </c>
      <c r="D22" s="373">
        <v>16</v>
      </c>
      <c r="E22" s="118">
        <v>630</v>
      </c>
      <c r="F22" s="436">
        <v>258</v>
      </c>
      <c r="G22" s="495"/>
    </row>
    <row r="23" spans="1:7" ht="15.75" customHeight="1">
      <c r="A23" s="106" t="s">
        <v>155</v>
      </c>
      <c r="B23" s="44" t="s">
        <v>156</v>
      </c>
      <c r="C23" s="373" t="s">
        <v>157</v>
      </c>
      <c r="D23" s="373">
        <v>17</v>
      </c>
      <c r="E23" s="118">
        <v>250</v>
      </c>
      <c r="F23" s="436">
        <v>130</v>
      </c>
      <c r="G23" s="495"/>
    </row>
    <row r="24" spans="1:7" ht="15.75" customHeight="1">
      <c r="A24" s="106" t="s">
        <v>155</v>
      </c>
      <c r="B24" s="44" t="s">
        <v>156</v>
      </c>
      <c r="C24" s="373" t="s">
        <v>157</v>
      </c>
      <c r="D24" s="373">
        <v>18</v>
      </c>
      <c r="E24" s="118">
        <v>400</v>
      </c>
      <c r="F24" s="436">
        <v>144</v>
      </c>
      <c r="G24" s="495"/>
    </row>
    <row r="25" spans="1:7" ht="15.75" customHeight="1">
      <c r="A25" s="106" t="s">
        <v>155</v>
      </c>
      <c r="B25" s="44" t="s">
        <v>156</v>
      </c>
      <c r="C25" s="373" t="s">
        <v>157</v>
      </c>
      <c r="D25" s="373">
        <v>19</v>
      </c>
      <c r="E25" s="118">
        <v>630</v>
      </c>
      <c r="F25" s="436">
        <v>221</v>
      </c>
      <c r="G25" s="495"/>
    </row>
    <row r="26" spans="1:7" ht="15.75" customHeight="1">
      <c r="A26" s="106" t="s">
        <v>155</v>
      </c>
      <c r="B26" s="44" t="s">
        <v>156</v>
      </c>
      <c r="C26" s="373" t="s">
        <v>157</v>
      </c>
      <c r="D26" s="373">
        <v>20</v>
      </c>
      <c r="E26" s="118">
        <v>400</v>
      </c>
      <c r="F26" s="436">
        <v>296</v>
      </c>
      <c r="G26" s="495"/>
    </row>
    <row r="27" spans="1:7" ht="15.75" customHeight="1">
      <c r="A27" s="106" t="s">
        <v>155</v>
      </c>
      <c r="B27" s="44" t="s">
        <v>156</v>
      </c>
      <c r="C27" s="373" t="s">
        <v>157</v>
      </c>
      <c r="D27" s="373">
        <v>21</v>
      </c>
      <c r="E27" s="74">
        <v>630</v>
      </c>
      <c r="F27" s="436">
        <v>296</v>
      </c>
      <c r="G27" s="495"/>
    </row>
    <row r="28" spans="1:7" ht="15.75" customHeight="1">
      <c r="A28" s="106" t="s">
        <v>155</v>
      </c>
      <c r="B28" s="44" t="s">
        <v>156</v>
      </c>
      <c r="C28" s="373" t="s">
        <v>157</v>
      </c>
      <c r="D28" s="373">
        <v>22</v>
      </c>
      <c r="E28" s="373">
        <v>630</v>
      </c>
      <c r="F28" s="436">
        <v>120</v>
      </c>
      <c r="G28" s="495"/>
    </row>
    <row r="29" spans="1:7" ht="15.75" customHeight="1">
      <c r="A29" s="106" t="s">
        <v>155</v>
      </c>
      <c r="B29" s="44" t="s">
        <v>156</v>
      </c>
      <c r="C29" s="373" t="s">
        <v>157</v>
      </c>
      <c r="D29" s="373">
        <v>24</v>
      </c>
      <c r="E29" s="373">
        <v>400</v>
      </c>
      <c r="F29" s="436">
        <v>228</v>
      </c>
      <c r="G29" s="495"/>
    </row>
    <row r="30" spans="1:7" ht="15.75" customHeight="1">
      <c r="A30" s="106" t="s">
        <v>155</v>
      </c>
      <c r="B30" s="44" t="s">
        <v>156</v>
      </c>
      <c r="C30" s="373" t="s">
        <v>157</v>
      </c>
      <c r="D30" s="373">
        <v>27</v>
      </c>
      <c r="E30" s="373">
        <v>250</v>
      </c>
      <c r="F30" s="436">
        <v>138</v>
      </c>
      <c r="G30" s="495"/>
    </row>
    <row r="31" spans="1:7" ht="15.75" customHeight="1">
      <c r="A31" s="106" t="s">
        <v>155</v>
      </c>
      <c r="B31" s="44" t="s">
        <v>156</v>
      </c>
      <c r="C31" s="373" t="s">
        <v>157</v>
      </c>
      <c r="D31" s="373">
        <v>28</v>
      </c>
      <c r="E31" s="118">
        <v>630</v>
      </c>
      <c r="F31" s="436">
        <v>184</v>
      </c>
      <c r="G31" s="495"/>
    </row>
    <row r="32" spans="1:7" ht="15.75" customHeight="1">
      <c r="A32" s="106" t="s">
        <v>155</v>
      </c>
      <c r="B32" s="44" t="s">
        <v>156</v>
      </c>
      <c r="C32" s="373" t="s">
        <v>157</v>
      </c>
      <c r="D32" s="373">
        <v>29</v>
      </c>
      <c r="E32" s="118">
        <v>400</v>
      </c>
      <c r="F32" s="436">
        <v>196</v>
      </c>
      <c r="G32" s="495"/>
    </row>
    <row r="33" spans="1:7" ht="15.75" customHeight="1">
      <c r="A33" s="106" t="s">
        <v>155</v>
      </c>
      <c r="B33" s="44" t="s">
        <v>156</v>
      </c>
      <c r="C33" s="373" t="s">
        <v>157</v>
      </c>
      <c r="D33" s="373">
        <v>32</v>
      </c>
      <c r="E33" s="118">
        <v>250</v>
      </c>
      <c r="F33" s="436">
        <v>18</v>
      </c>
      <c r="G33" s="495"/>
    </row>
    <row r="34" spans="1:7" ht="15.75" customHeight="1">
      <c r="A34" s="106" t="s">
        <v>155</v>
      </c>
      <c r="B34" s="44" t="s">
        <v>156</v>
      </c>
      <c r="C34" s="373" t="s">
        <v>157</v>
      </c>
      <c r="D34" s="373">
        <v>33</v>
      </c>
      <c r="E34" s="118">
        <v>400</v>
      </c>
      <c r="F34" s="436">
        <v>232</v>
      </c>
      <c r="G34" s="495"/>
    </row>
    <row r="35" spans="1:7" ht="15.75" customHeight="1">
      <c r="A35" s="106" t="s">
        <v>155</v>
      </c>
      <c r="B35" s="44" t="s">
        <v>156</v>
      </c>
      <c r="C35" s="373" t="s">
        <v>157</v>
      </c>
      <c r="D35" s="373">
        <v>34</v>
      </c>
      <c r="E35" s="118">
        <v>630</v>
      </c>
      <c r="F35" s="436">
        <v>328</v>
      </c>
      <c r="G35" s="495"/>
    </row>
    <row r="36" spans="1:7" ht="15.75" customHeight="1">
      <c r="A36" s="106" t="s">
        <v>155</v>
      </c>
      <c r="B36" s="44" t="s">
        <v>156</v>
      </c>
      <c r="C36" s="373" t="s">
        <v>157</v>
      </c>
      <c r="D36" s="373">
        <v>37</v>
      </c>
      <c r="E36" s="118">
        <v>320</v>
      </c>
      <c r="F36" s="487">
        <v>146</v>
      </c>
      <c r="G36" s="495"/>
    </row>
    <row r="37" spans="1:7" ht="15.75" customHeight="1">
      <c r="A37" s="106" t="s">
        <v>155</v>
      </c>
      <c r="B37" s="44" t="s">
        <v>156</v>
      </c>
      <c r="C37" s="373" t="s">
        <v>157</v>
      </c>
      <c r="D37" s="373">
        <v>37</v>
      </c>
      <c r="E37" s="118">
        <v>400</v>
      </c>
      <c r="F37" s="487"/>
      <c r="G37" s="495"/>
    </row>
    <row r="38" spans="1:7" ht="15.75" customHeight="1">
      <c r="A38" s="106" t="s">
        <v>155</v>
      </c>
      <c r="B38" s="44" t="s">
        <v>156</v>
      </c>
      <c r="C38" s="373" t="s">
        <v>157</v>
      </c>
      <c r="D38" s="373">
        <v>38</v>
      </c>
      <c r="E38" s="118">
        <v>400</v>
      </c>
      <c r="F38" s="436">
        <v>236</v>
      </c>
      <c r="G38" s="495"/>
    </row>
    <row r="39" spans="1:7" ht="15.75" customHeight="1">
      <c r="A39" s="106" t="s">
        <v>155</v>
      </c>
      <c r="B39" s="44" t="s">
        <v>156</v>
      </c>
      <c r="C39" s="373" t="s">
        <v>157</v>
      </c>
      <c r="D39" s="373">
        <v>39</v>
      </c>
      <c r="E39" s="118">
        <v>630</v>
      </c>
      <c r="F39" s="487">
        <v>435</v>
      </c>
      <c r="G39" s="495"/>
    </row>
    <row r="40" spans="1:7" ht="15.75" customHeight="1">
      <c r="A40" s="106" t="s">
        <v>155</v>
      </c>
      <c r="B40" s="44" t="s">
        <v>156</v>
      </c>
      <c r="C40" s="373" t="s">
        <v>157</v>
      </c>
      <c r="D40" s="373">
        <v>39</v>
      </c>
      <c r="E40" s="118" t="s">
        <v>175</v>
      </c>
      <c r="F40" s="487"/>
      <c r="G40" s="495"/>
    </row>
    <row r="41" spans="1:7" ht="15.75" customHeight="1">
      <c r="A41" s="106" t="s">
        <v>155</v>
      </c>
      <c r="B41" s="44" t="s">
        <v>156</v>
      </c>
      <c r="C41" s="373" t="s">
        <v>157</v>
      </c>
      <c r="D41" s="373">
        <v>40</v>
      </c>
      <c r="E41" s="118">
        <v>250</v>
      </c>
      <c r="F41" s="487">
        <v>187</v>
      </c>
      <c r="G41" s="495"/>
    </row>
    <row r="42" spans="1:7" ht="15.75" customHeight="1">
      <c r="A42" s="106" t="s">
        <v>155</v>
      </c>
      <c r="B42" s="44" t="s">
        <v>156</v>
      </c>
      <c r="C42" s="373" t="s">
        <v>157</v>
      </c>
      <c r="D42" s="373">
        <v>40</v>
      </c>
      <c r="E42" s="118">
        <v>400</v>
      </c>
      <c r="F42" s="487"/>
      <c r="G42" s="495"/>
    </row>
    <row r="43" spans="1:7" ht="15.75" customHeight="1">
      <c r="A43" s="106" t="s">
        <v>155</v>
      </c>
      <c r="B43" s="44" t="s">
        <v>156</v>
      </c>
      <c r="C43" s="373" t="s">
        <v>157</v>
      </c>
      <c r="D43" s="373">
        <v>43</v>
      </c>
      <c r="E43" s="118">
        <v>400</v>
      </c>
      <c r="F43" s="487">
        <v>120</v>
      </c>
      <c r="G43" s="495"/>
    </row>
    <row r="44" spans="1:7" ht="15.75" customHeight="1">
      <c r="A44" s="106" t="s">
        <v>155</v>
      </c>
      <c r="B44" s="44" t="s">
        <v>156</v>
      </c>
      <c r="C44" s="373" t="s">
        <v>157</v>
      </c>
      <c r="D44" s="373">
        <v>43</v>
      </c>
      <c r="E44" s="118" t="s">
        <v>151</v>
      </c>
      <c r="F44" s="487"/>
      <c r="G44" s="495"/>
    </row>
    <row r="45" spans="1:7" ht="15.75" customHeight="1">
      <c r="A45" s="106" t="s">
        <v>155</v>
      </c>
      <c r="B45" s="44" t="s">
        <v>156</v>
      </c>
      <c r="C45" s="373" t="s">
        <v>157</v>
      </c>
      <c r="D45" s="373">
        <v>45</v>
      </c>
      <c r="E45" s="373">
        <v>400</v>
      </c>
      <c r="F45" s="487">
        <v>236</v>
      </c>
      <c r="G45" s="495"/>
    </row>
    <row r="46" spans="1:7" ht="15.75" customHeight="1">
      <c r="A46" s="106" t="s">
        <v>155</v>
      </c>
      <c r="B46" s="44" t="s">
        <v>156</v>
      </c>
      <c r="C46" s="373" t="s">
        <v>157</v>
      </c>
      <c r="D46" s="373">
        <v>45</v>
      </c>
      <c r="E46" s="373" t="s">
        <v>151</v>
      </c>
      <c r="F46" s="487"/>
      <c r="G46" s="495"/>
    </row>
    <row r="47" spans="1:7" ht="15.75" customHeight="1">
      <c r="A47" s="106" t="s">
        <v>155</v>
      </c>
      <c r="B47" s="44" t="s">
        <v>156</v>
      </c>
      <c r="C47" s="373" t="s">
        <v>157</v>
      </c>
      <c r="D47" s="373">
        <v>47</v>
      </c>
      <c r="E47" s="118">
        <v>250</v>
      </c>
      <c r="F47" s="436">
        <v>68</v>
      </c>
      <c r="G47" s="495"/>
    </row>
    <row r="48" spans="1:7" ht="15.75" customHeight="1">
      <c r="A48" s="106" t="s">
        <v>155</v>
      </c>
      <c r="B48" s="44" t="s">
        <v>156</v>
      </c>
      <c r="C48" s="373" t="s">
        <v>157</v>
      </c>
      <c r="D48" s="373">
        <v>48</v>
      </c>
      <c r="E48" s="118">
        <v>320</v>
      </c>
      <c r="F48" s="436">
        <v>42</v>
      </c>
      <c r="G48" s="495"/>
    </row>
    <row r="49" spans="1:7" ht="15.75" customHeight="1">
      <c r="A49" s="106" t="s">
        <v>155</v>
      </c>
      <c r="B49" s="44" t="s">
        <v>156</v>
      </c>
      <c r="C49" s="373" t="s">
        <v>157</v>
      </c>
      <c r="D49" s="373">
        <v>49</v>
      </c>
      <c r="E49" s="118">
        <v>400</v>
      </c>
      <c r="F49" s="436">
        <v>435</v>
      </c>
      <c r="G49" s="495"/>
    </row>
    <row r="50" spans="1:7" ht="15.75" customHeight="1">
      <c r="A50" s="106" t="s">
        <v>155</v>
      </c>
      <c r="B50" s="44" t="s">
        <v>156</v>
      </c>
      <c r="C50" s="373" t="s">
        <v>157</v>
      </c>
      <c r="D50" s="373">
        <v>50</v>
      </c>
      <c r="E50" s="118">
        <v>630</v>
      </c>
      <c r="F50" s="436">
        <v>271</v>
      </c>
      <c r="G50" s="495"/>
    </row>
    <row r="51" spans="1:7" ht="15.75" customHeight="1">
      <c r="A51" s="106" t="s">
        <v>155</v>
      </c>
      <c r="B51" s="44" t="s">
        <v>156</v>
      </c>
      <c r="C51" s="373" t="s">
        <v>157</v>
      </c>
      <c r="D51" s="373">
        <v>51</v>
      </c>
      <c r="E51" s="118">
        <v>630</v>
      </c>
      <c r="F51" s="436">
        <v>321</v>
      </c>
      <c r="G51" s="495"/>
    </row>
    <row r="52" spans="1:7" ht="15.75" customHeight="1">
      <c r="A52" s="106" t="s">
        <v>155</v>
      </c>
      <c r="B52" s="44" t="s">
        <v>156</v>
      </c>
      <c r="C52" s="373" t="s">
        <v>157</v>
      </c>
      <c r="D52" s="373">
        <v>52</v>
      </c>
      <c r="E52" s="118">
        <v>630</v>
      </c>
      <c r="F52" s="487">
        <v>315</v>
      </c>
      <c r="G52" s="495"/>
    </row>
    <row r="53" spans="1:7" ht="15.75" customHeight="1">
      <c r="A53" s="106" t="s">
        <v>155</v>
      </c>
      <c r="B53" s="44" t="s">
        <v>156</v>
      </c>
      <c r="C53" s="373" t="s">
        <v>157</v>
      </c>
      <c r="D53" s="373">
        <v>52</v>
      </c>
      <c r="E53" s="118" t="s">
        <v>175</v>
      </c>
      <c r="F53" s="487"/>
      <c r="G53" s="495"/>
    </row>
    <row r="54" spans="1:7" ht="15.75" customHeight="1">
      <c r="A54" s="106" t="s">
        <v>155</v>
      </c>
      <c r="B54" s="44" t="s">
        <v>156</v>
      </c>
      <c r="C54" s="373" t="s">
        <v>157</v>
      </c>
      <c r="D54" s="373">
        <v>53</v>
      </c>
      <c r="E54" s="118">
        <v>320</v>
      </c>
      <c r="F54" s="487">
        <v>228</v>
      </c>
      <c r="G54" s="495"/>
    </row>
    <row r="55" spans="1:7" ht="15.75" customHeight="1">
      <c r="A55" s="106" t="s">
        <v>155</v>
      </c>
      <c r="B55" s="44" t="s">
        <v>156</v>
      </c>
      <c r="C55" s="373" t="s">
        <v>157</v>
      </c>
      <c r="D55" s="373">
        <v>53</v>
      </c>
      <c r="E55" s="118">
        <v>400</v>
      </c>
      <c r="F55" s="487"/>
      <c r="G55" s="495"/>
    </row>
    <row r="56" spans="1:7" ht="15.75" customHeight="1">
      <c r="A56" s="106" t="s">
        <v>155</v>
      </c>
      <c r="B56" s="44" t="s">
        <v>156</v>
      </c>
      <c r="C56" s="373" t="s">
        <v>157</v>
      </c>
      <c r="D56" s="373">
        <v>54</v>
      </c>
      <c r="E56" s="118">
        <v>400</v>
      </c>
      <c r="F56" s="487">
        <v>189</v>
      </c>
      <c r="G56" s="495"/>
    </row>
    <row r="57" spans="1:7" ht="15.75" customHeight="1">
      <c r="A57" s="106" t="s">
        <v>155</v>
      </c>
      <c r="B57" s="44" t="s">
        <v>156</v>
      </c>
      <c r="C57" s="373" t="s">
        <v>157</v>
      </c>
      <c r="D57" s="373">
        <v>54</v>
      </c>
      <c r="E57" s="118">
        <v>400</v>
      </c>
      <c r="F57" s="487"/>
      <c r="G57" s="495"/>
    </row>
    <row r="58" spans="1:7" ht="15.75" customHeight="1">
      <c r="A58" s="106" t="s">
        <v>155</v>
      </c>
      <c r="B58" s="44" t="s">
        <v>156</v>
      </c>
      <c r="C58" s="373" t="s">
        <v>157</v>
      </c>
      <c r="D58" s="373">
        <v>55</v>
      </c>
      <c r="E58" s="118">
        <v>250</v>
      </c>
      <c r="F58" s="487">
        <v>213</v>
      </c>
      <c r="G58" s="495"/>
    </row>
    <row r="59" spans="1:7" ht="15.75" customHeight="1">
      <c r="A59" s="106" t="s">
        <v>155</v>
      </c>
      <c r="B59" s="44" t="s">
        <v>156</v>
      </c>
      <c r="C59" s="373" t="s">
        <v>157</v>
      </c>
      <c r="D59" s="373">
        <v>55</v>
      </c>
      <c r="E59" s="118" t="s">
        <v>154</v>
      </c>
      <c r="F59" s="487"/>
      <c r="G59" s="495"/>
    </row>
    <row r="60" spans="1:7" ht="15.75" customHeight="1">
      <c r="A60" s="106" t="s">
        <v>155</v>
      </c>
      <c r="B60" s="44" t="s">
        <v>156</v>
      </c>
      <c r="C60" s="373" t="s">
        <v>157</v>
      </c>
      <c r="D60" s="373">
        <v>56</v>
      </c>
      <c r="E60" s="118">
        <v>250</v>
      </c>
      <c r="F60" s="436">
        <v>53</v>
      </c>
      <c r="G60" s="495"/>
    </row>
    <row r="61" spans="1:7" ht="15.75" customHeight="1">
      <c r="A61" s="106" t="s">
        <v>155</v>
      </c>
      <c r="B61" s="44" t="s">
        <v>156</v>
      </c>
      <c r="C61" s="373" t="s">
        <v>157</v>
      </c>
      <c r="D61" s="373">
        <v>57</v>
      </c>
      <c r="E61" s="118">
        <v>400</v>
      </c>
      <c r="F61" s="436">
        <v>180</v>
      </c>
      <c r="G61" s="495"/>
    </row>
    <row r="62" spans="1:7" ht="15.75" customHeight="1">
      <c r="A62" s="106" t="s">
        <v>155</v>
      </c>
      <c r="B62" s="44" t="s">
        <v>156</v>
      </c>
      <c r="C62" s="373" t="s">
        <v>157</v>
      </c>
      <c r="D62" s="373">
        <v>58</v>
      </c>
      <c r="E62" s="118">
        <v>250</v>
      </c>
      <c r="F62" s="436">
        <v>163</v>
      </c>
      <c r="G62" s="495"/>
    </row>
    <row r="63" spans="1:7" ht="15.75" customHeight="1">
      <c r="A63" s="106" t="s">
        <v>155</v>
      </c>
      <c r="B63" s="44" t="s">
        <v>156</v>
      </c>
      <c r="C63" s="373" t="s">
        <v>157</v>
      </c>
      <c r="D63" s="373">
        <v>59</v>
      </c>
      <c r="E63" s="118">
        <v>630</v>
      </c>
      <c r="F63" s="487">
        <v>460</v>
      </c>
      <c r="G63" s="495"/>
    </row>
    <row r="64" spans="1:7" ht="15.75" customHeight="1">
      <c r="A64" s="106" t="s">
        <v>155</v>
      </c>
      <c r="B64" s="44" t="s">
        <v>156</v>
      </c>
      <c r="C64" s="373" t="s">
        <v>157</v>
      </c>
      <c r="D64" s="373">
        <v>59</v>
      </c>
      <c r="E64" s="118" t="s">
        <v>175</v>
      </c>
      <c r="F64" s="487"/>
      <c r="G64" s="495"/>
    </row>
    <row r="65" spans="1:7" ht="15.75" customHeight="1">
      <c r="A65" s="106" t="s">
        <v>155</v>
      </c>
      <c r="B65" s="44" t="s">
        <v>156</v>
      </c>
      <c r="C65" s="373" t="s">
        <v>157</v>
      </c>
      <c r="D65" s="373">
        <v>60</v>
      </c>
      <c r="E65" s="118">
        <v>630</v>
      </c>
      <c r="F65" s="487">
        <v>250</v>
      </c>
      <c r="G65" s="495"/>
    </row>
    <row r="66" spans="1:7" ht="15.75" customHeight="1">
      <c r="A66" s="106" t="s">
        <v>155</v>
      </c>
      <c r="B66" s="44" t="s">
        <v>156</v>
      </c>
      <c r="C66" s="373" t="s">
        <v>157</v>
      </c>
      <c r="D66" s="373">
        <v>60</v>
      </c>
      <c r="E66" s="118" t="s">
        <v>175</v>
      </c>
      <c r="F66" s="487"/>
      <c r="G66" s="495"/>
    </row>
    <row r="67" spans="1:7" ht="15.75" customHeight="1">
      <c r="A67" s="106" t="s">
        <v>155</v>
      </c>
      <c r="B67" s="44" t="s">
        <v>156</v>
      </c>
      <c r="C67" s="373" t="s">
        <v>157</v>
      </c>
      <c r="D67" s="373">
        <v>61</v>
      </c>
      <c r="E67" s="118">
        <v>400</v>
      </c>
      <c r="F67" s="436">
        <v>188</v>
      </c>
      <c r="G67" s="495"/>
    </row>
    <row r="68" spans="1:7" ht="15.75" customHeight="1">
      <c r="A68" s="106" t="s">
        <v>155</v>
      </c>
      <c r="B68" s="44" t="s">
        <v>156</v>
      </c>
      <c r="C68" s="373" t="s">
        <v>157</v>
      </c>
      <c r="D68" s="373">
        <v>62</v>
      </c>
      <c r="E68" s="118">
        <v>160</v>
      </c>
      <c r="F68" s="436">
        <v>96</v>
      </c>
      <c r="G68" s="495"/>
    </row>
    <row r="69" spans="1:7" ht="15.75" customHeight="1">
      <c r="A69" s="106" t="s">
        <v>155</v>
      </c>
      <c r="B69" s="44" t="s">
        <v>156</v>
      </c>
      <c r="C69" s="373" t="s">
        <v>157</v>
      </c>
      <c r="D69" s="373">
        <v>63</v>
      </c>
      <c r="E69" s="118">
        <v>630</v>
      </c>
      <c r="F69" s="487">
        <v>309</v>
      </c>
      <c r="G69" s="495"/>
    </row>
    <row r="70" spans="1:7" ht="15.75" customHeight="1">
      <c r="A70" s="106" t="s">
        <v>155</v>
      </c>
      <c r="B70" s="44" t="s">
        <v>156</v>
      </c>
      <c r="C70" s="373" t="s">
        <v>157</v>
      </c>
      <c r="D70" s="373">
        <v>63</v>
      </c>
      <c r="E70" s="118" t="s">
        <v>175</v>
      </c>
      <c r="F70" s="487"/>
      <c r="G70" s="495"/>
    </row>
    <row r="71" spans="1:7" ht="15.75" customHeight="1">
      <c r="A71" s="106" t="s">
        <v>155</v>
      </c>
      <c r="B71" s="44" t="s">
        <v>156</v>
      </c>
      <c r="C71" s="373" t="s">
        <v>157</v>
      </c>
      <c r="D71" s="373">
        <v>64</v>
      </c>
      <c r="E71" s="118">
        <v>400</v>
      </c>
      <c r="F71" s="487">
        <v>232</v>
      </c>
      <c r="G71" s="495"/>
    </row>
    <row r="72" spans="1:7" ht="15.75" customHeight="1">
      <c r="A72" s="106" t="s">
        <v>155</v>
      </c>
      <c r="B72" s="44" t="s">
        <v>156</v>
      </c>
      <c r="C72" s="373" t="s">
        <v>157</v>
      </c>
      <c r="D72" s="373">
        <v>64</v>
      </c>
      <c r="E72" s="118" t="s">
        <v>151</v>
      </c>
      <c r="F72" s="487"/>
      <c r="G72" s="495"/>
    </row>
    <row r="73" spans="1:7" ht="15.75" customHeight="1">
      <c r="A73" s="106" t="s">
        <v>155</v>
      </c>
      <c r="B73" s="44" t="s">
        <v>156</v>
      </c>
      <c r="C73" s="373" t="s">
        <v>157</v>
      </c>
      <c r="D73" s="373">
        <v>65</v>
      </c>
      <c r="E73" s="118">
        <v>320</v>
      </c>
      <c r="F73" s="436">
        <v>138</v>
      </c>
      <c r="G73" s="495"/>
    </row>
    <row r="74" spans="1:7" ht="15.75" customHeight="1">
      <c r="A74" s="106" t="s">
        <v>155</v>
      </c>
      <c r="B74" s="44" t="s">
        <v>156</v>
      </c>
      <c r="C74" s="373" t="s">
        <v>157</v>
      </c>
      <c r="D74" s="373">
        <v>66</v>
      </c>
      <c r="E74" s="118">
        <v>400</v>
      </c>
      <c r="F74" s="487">
        <v>108</v>
      </c>
      <c r="G74" s="495"/>
    </row>
    <row r="75" spans="1:7" ht="15.75" customHeight="1">
      <c r="A75" s="106" t="s">
        <v>155</v>
      </c>
      <c r="B75" s="44" t="s">
        <v>156</v>
      </c>
      <c r="C75" s="373" t="s">
        <v>157</v>
      </c>
      <c r="D75" s="373">
        <v>66</v>
      </c>
      <c r="E75" s="118" t="s">
        <v>151</v>
      </c>
      <c r="F75" s="487"/>
      <c r="G75" s="495"/>
    </row>
    <row r="76" spans="1:7" ht="15.75" customHeight="1">
      <c r="A76" s="106" t="s">
        <v>155</v>
      </c>
      <c r="B76" s="44" t="s">
        <v>156</v>
      </c>
      <c r="C76" s="373" t="s">
        <v>157</v>
      </c>
      <c r="D76" s="373">
        <v>67</v>
      </c>
      <c r="E76" s="118">
        <v>160</v>
      </c>
      <c r="F76" s="436">
        <v>109</v>
      </c>
      <c r="G76" s="495"/>
    </row>
    <row r="77" spans="1:7" ht="15.75" customHeight="1">
      <c r="A77" s="106" t="s">
        <v>155</v>
      </c>
      <c r="B77" s="44" t="s">
        <v>156</v>
      </c>
      <c r="C77" s="373" t="s">
        <v>157</v>
      </c>
      <c r="D77" s="373">
        <v>68</v>
      </c>
      <c r="E77" s="118">
        <v>400</v>
      </c>
      <c r="F77" s="436">
        <v>164</v>
      </c>
      <c r="G77" s="495"/>
    </row>
    <row r="78" spans="1:7" ht="15.75" customHeight="1">
      <c r="A78" s="106" t="s">
        <v>155</v>
      </c>
      <c r="B78" s="44" t="s">
        <v>156</v>
      </c>
      <c r="C78" s="373" t="s">
        <v>157</v>
      </c>
      <c r="D78" s="373">
        <v>69</v>
      </c>
      <c r="E78" s="118">
        <v>400</v>
      </c>
      <c r="F78" s="436">
        <v>156</v>
      </c>
      <c r="G78" s="495"/>
    </row>
    <row r="79" spans="1:7" ht="15.75" customHeight="1">
      <c r="A79" s="106" t="s">
        <v>155</v>
      </c>
      <c r="B79" s="44" t="s">
        <v>156</v>
      </c>
      <c r="C79" s="373" t="s">
        <v>157</v>
      </c>
      <c r="D79" s="373">
        <v>70</v>
      </c>
      <c r="E79" s="118">
        <v>400</v>
      </c>
      <c r="F79" s="436">
        <v>108</v>
      </c>
      <c r="G79" s="495"/>
    </row>
    <row r="80" spans="1:7" ht="15.75" customHeight="1">
      <c r="A80" s="106" t="s">
        <v>155</v>
      </c>
      <c r="B80" s="44" t="s">
        <v>156</v>
      </c>
      <c r="C80" s="373" t="s">
        <v>157</v>
      </c>
      <c r="D80" s="373">
        <v>71</v>
      </c>
      <c r="E80" s="118">
        <v>400</v>
      </c>
      <c r="F80" s="436">
        <v>160</v>
      </c>
      <c r="G80" s="495"/>
    </row>
    <row r="81" spans="1:7" ht="15.75" customHeight="1">
      <c r="A81" s="106" t="s">
        <v>155</v>
      </c>
      <c r="B81" s="44" t="s">
        <v>156</v>
      </c>
      <c r="C81" s="373" t="s">
        <v>157</v>
      </c>
      <c r="D81" s="373">
        <v>72</v>
      </c>
      <c r="E81" s="118">
        <v>400</v>
      </c>
      <c r="F81" s="436">
        <v>264</v>
      </c>
      <c r="G81" s="495"/>
    </row>
    <row r="82" spans="1:7" ht="15.75" customHeight="1">
      <c r="A82" s="106" t="s">
        <v>155</v>
      </c>
      <c r="B82" s="44" t="s">
        <v>156</v>
      </c>
      <c r="C82" s="373" t="s">
        <v>157</v>
      </c>
      <c r="D82" s="373">
        <v>73</v>
      </c>
      <c r="E82" s="118">
        <v>250</v>
      </c>
      <c r="F82" s="436">
        <v>188</v>
      </c>
      <c r="G82" s="495"/>
    </row>
    <row r="83" spans="1:7" ht="15.75" customHeight="1">
      <c r="A83" s="106" t="s">
        <v>155</v>
      </c>
      <c r="B83" s="44" t="s">
        <v>156</v>
      </c>
      <c r="C83" s="373" t="s">
        <v>157</v>
      </c>
      <c r="D83" s="373">
        <v>76</v>
      </c>
      <c r="E83" s="118">
        <v>250</v>
      </c>
      <c r="F83" s="436">
        <v>118</v>
      </c>
      <c r="G83" s="495"/>
    </row>
    <row r="84" spans="1:7" ht="15.75" customHeight="1">
      <c r="A84" s="106" t="s">
        <v>155</v>
      </c>
      <c r="B84" s="44" t="s">
        <v>156</v>
      </c>
      <c r="C84" s="373" t="s">
        <v>157</v>
      </c>
      <c r="D84" s="373">
        <v>77</v>
      </c>
      <c r="E84" s="118">
        <v>400</v>
      </c>
      <c r="F84" s="487">
        <v>184</v>
      </c>
      <c r="G84" s="495"/>
    </row>
    <row r="85" spans="1:7" ht="15.75" customHeight="1">
      <c r="A85" s="106" t="s">
        <v>155</v>
      </c>
      <c r="B85" s="44" t="s">
        <v>156</v>
      </c>
      <c r="C85" s="373" t="s">
        <v>157</v>
      </c>
      <c r="D85" s="373">
        <v>77</v>
      </c>
      <c r="E85" s="118" t="s">
        <v>151</v>
      </c>
      <c r="F85" s="487"/>
      <c r="G85" s="495"/>
    </row>
    <row r="86" spans="1:7" ht="15.75" customHeight="1">
      <c r="A86" s="106" t="s">
        <v>155</v>
      </c>
      <c r="B86" s="44" t="s">
        <v>156</v>
      </c>
      <c r="C86" s="373" t="s">
        <v>157</v>
      </c>
      <c r="D86" s="373">
        <v>78</v>
      </c>
      <c r="E86" s="118">
        <v>400</v>
      </c>
      <c r="F86" s="436">
        <v>256</v>
      </c>
      <c r="G86" s="495"/>
    </row>
    <row r="87" spans="1:7" ht="15.75" customHeight="1">
      <c r="A87" s="106" t="s">
        <v>155</v>
      </c>
      <c r="B87" s="44" t="s">
        <v>156</v>
      </c>
      <c r="C87" s="373" t="s">
        <v>157</v>
      </c>
      <c r="D87" s="373">
        <v>79</v>
      </c>
      <c r="E87" s="118">
        <v>400</v>
      </c>
      <c r="F87" s="436">
        <v>176</v>
      </c>
      <c r="G87" s="495"/>
    </row>
    <row r="88" spans="1:7" ht="15.75" customHeight="1">
      <c r="A88" s="106" t="s">
        <v>155</v>
      </c>
      <c r="B88" s="44" t="s">
        <v>156</v>
      </c>
      <c r="C88" s="373" t="s">
        <v>157</v>
      </c>
      <c r="D88" s="373">
        <v>80</v>
      </c>
      <c r="E88" s="118">
        <v>400</v>
      </c>
      <c r="F88" s="436">
        <v>208</v>
      </c>
      <c r="G88" s="495"/>
    </row>
    <row r="89" spans="1:7" ht="15.75" customHeight="1">
      <c r="A89" s="106" t="s">
        <v>155</v>
      </c>
      <c r="B89" s="44" t="s">
        <v>156</v>
      </c>
      <c r="C89" s="373" t="s">
        <v>157</v>
      </c>
      <c r="D89" s="373">
        <v>81</v>
      </c>
      <c r="E89" s="118">
        <v>400</v>
      </c>
      <c r="F89" s="436">
        <v>152</v>
      </c>
      <c r="G89" s="495"/>
    </row>
    <row r="90" spans="1:7" ht="15.75" customHeight="1">
      <c r="A90" s="106" t="s">
        <v>155</v>
      </c>
      <c r="B90" s="44" t="s">
        <v>156</v>
      </c>
      <c r="C90" s="373" t="s">
        <v>157</v>
      </c>
      <c r="D90" s="373">
        <v>84</v>
      </c>
      <c r="E90" s="118">
        <v>400</v>
      </c>
      <c r="F90" s="487">
        <v>340</v>
      </c>
      <c r="G90" s="495"/>
    </row>
    <row r="91" spans="1:7" ht="15.75" customHeight="1">
      <c r="A91" s="106" t="s">
        <v>155</v>
      </c>
      <c r="B91" s="44" t="s">
        <v>156</v>
      </c>
      <c r="C91" s="373" t="s">
        <v>157</v>
      </c>
      <c r="D91" s="373">
        <v>84</v>
      </c>
      <c r="E91" s="118" t="s">
        <v>151</v>
      </c>
      <c r="F91" s="487"/>
      <c r="G91" s="495"/>
    </row>
    <row r="92" spans="1:7" ht="15.75" customHeight="1">
      <c r="A92" s="106" t="s">
        <v>155</v>
      </c>
      <c r="B92" s="44" t="s">
        <v>156</v>
      </c>
      <c r="C92" s="373" t="s">
        <v>157</v>
      </c>
      <c r="D92" s="373">
        <v>85</v>
      </c>
      <c r="E92" s="118">
        <v>630</v>
      </c>
      <c r="F92" s="436">
        <v>328</v>
      </c>
      <c r="G92" s="495"/>
    </row>
    <row r="93" spans="1:7" ht="15.75" customHeight="1">
      <c r="A93" s="106" t="s">
        <v>155</v>
      </c>
      <c r="B93" s="44" t="s">
        <v>156</v>
      </c>
      <c r="C93" s="373" t="s">
        <v>157</v>
      </c>
      <c r="D93" s="373">
        <v>86</v>
      </c>
      <c r="E93" s="118">
        <v>400</v>
      </c>
      <c r="F93" s="436">
        <v>228</v>
      </c>
      <c r="G93" s="495"/>
    </row>
    <row r="94" spans="1:7" ht="15.75" customHeight="1">
      <c r="A94" s="106" t="s">
        <v>155</v>
      </c>
      <c r="B94" s="44" t="s">
        <v>156</v>
      </c>
      <c r="C94" s="373" t="s">
        <v>157</v>
      </c>
      <c r="D94" s="373">
        <v>87</v>
      </c>
      <c r="E94" s="118">
        <v>315</v>
      </c>
      <c r="F94" s="436">
        <v>98</v>
      </c>
      <c r="G94" s="495"/>
    </row>
    <row r="95" spans="1:7" ht="15.75" customHeight="1">
      <c r="A95" s="106" t="s">
        <v>155</v>
      </c>
      <c r="B95" s="44" t="s">
        <v>156</v>
      </c>
      <c r="C95" s="373" t="s">
        <v>157</v>
      </c>
      <c r="D95" s="373">
        <v>89</v>
      </c>
      <c r="E95" s="118">
        <v>400</v>
      </c>
      <c r="F95" s="436">
        <v>160</v>
      </c>
      <c r="G95" s="495"/>
    </row>
    <row r="96" spans="1:7" ht="15.75" customHeight="1">
      <c r="A96" s="106" t="s">
        <v>155</v>
      </c>
      <c r="B96" s="44" t="s">
        <v>156</v>
      </c>
      <c r="C96" s="373" t="s">
        <v>157</v>
      </c>
      <c r="D96" s="373">
        <v>90</v>
      </c>
      <c r="E96" s="118">
        <v>400</v>
      </c>
      <c r="F96" s="436">
        <v>252</v>
      </c>
      <c r="G96" s="495"/>
    </row>
    <row r="97" spans="1:7" ht="15.75" customHeight="1">
      <c r="A97" s="106" t="s">
        <v>155</v>
      </c>
      <c r="B97" s="44" t="s">
        <v>156</v>
      </c>
      <c r="C97" s="373" t="s">
        <v>157</v>
      </c>
      <c r="D97" s="373">
        <v>91</v>
      </c>
      <c r="E97" s="118">
        <v>320</v>
      </c>
      <c r="F97" s="487">
        <v>154</v>
      </c>
      <c r="G97" s="495"/>
    </row>
    <row r="98" spans="1:7" ht="15.75" customHeight="1">
      <c r="A98" s="106" t="s">
        <v>155</v>
      </c>
      <c r="B98" s="44" t="s">
        <v>156</v>
      </c>
      <c r="C98" s="373" t="s">
        <v>157</v>
      </c>
      <c r="D98" s="373">
        <v>91</v>
      </c>
      <c r="E98" s="118">
        <v>400</v>
      </c>
      <c r="F98" s="487"/>
      <c r="G98" s="495"/>
    </row>
    <row r="99" spans="1:7" ht="15.75" customHeight="1">
      <c r="A99" s="106" t="s">
        <v>155</v>
      </c>
      <c r="B99" s="44" t="s">
        <v>156</v>
      </c>
      <c r="C99" s="373" t="s">
        <v>157</v>
      </c>
      <c r="D99" s="373">
        <v>92</v>
      </c>
      <c r="E99" s="118">
        <v>400</v>
      </c>
      <c r="F99" s="436">
        <v>180</v>
      </c>
      <c r="G99" s="495"/>
    </row>
    <row r="100" spans="1:7" ht="15.75" customHeight="1">
      <c r="A100" s="106" t="s">
        <v>155</v>
      </c>
      <c r="B100" s="44" t="s">
        <v>156</v>
      </c>
      <c r="C100" s="373" t="s">
        <v>157</v>
      </c>
      <c r="D100" s="373">
        <v>94</v>
      </c>
      <c r="E100" s="118">
        <v>400</v>
      </c>
      <c r="F100" s="436">
        <v>116</v>
      </c>
      <c r="G100" s="495"/>
    </row>
    <row r="101" spans="1:7" ht="15.75" customHeight="1">
      <c r="A101" s="106" t="s">
        <v>155</v>
      </c>
      <c r="B101" s="44" t="s">
        <v>156</v>
      </c>
      <c r="C101" s="373" t="s">
        <v>157</v>
      </c>
      <c r="D101" s="373">
        <v>95</v>
      </c>
      <c r="E101" s="118">
        <v>400</v>
      </c>
      <c r="F101" s="436">
        <v>288</v>
      </c>
      <c r="G101" s="495"/>
    </row>
    <row r="102" spans="1:7" ht="15.75" customHeight="1">
      <c r="A102" s="106" t="s">
        <v>155</v>
      </c>
      <c r="B102" s="44" t="s">
        <v>156</v>
      </c>
      <c r="C102" s="373" t="s">
        <v>157</v>
      </c>
      <c r="D102" s="373">
        <v>96</v>
      </c>
      <c r="E102" s="118">
        <v>250</v>
      </c>
      <c r="F102" s="436">
        <v>175</v>
      </c>
      <c r="G102" s="495"/>
    </row>
    <row r="103" spans="1:7" ht="15.75" customHeight="1">
      <c r="A103" s="106" t="s">
        <v>155</v>
      </c>
      <c r="B103" s="44" t="s">
        <v>156</v>
      </c>
      <c r="C103" s="373" t="s">
        <v>157</v>
      </c>
      <c r="D103" s="373">
        <v>97</v>
      </c>
      <c r="E103" s="118">
        <v>400</v>
      </c>
      <c r="F103" s="436">
        <v>272</v>
      </c>
      <c r="G103" s="495"/>
    </row>
    <row r="104" spans="1:7" ht="15.75" customHeight="1">
      <c r="A104" s="106" t="s">
        <v>155</v>
      </c>
      <c r="B104" s="44" t="s">
        <v>156</v>
      </c>
      <c r="C104" s="373" t="s">
        <v>157</v>
      </c>
      <c r="D104" s="373">
        <v>98</v>
      </c>
      <c r="E104" s="118">
        <v>400</v>
      </c>
      <c r="F104" s="487">
        <v>332</v>
      </c>
      <c r="G104" s="495"/>
    </row>
    <row r="105" spans="1:7" ht="15.75">
      <c r="A105" s="106" t="s">
        <v>155</v>
      </c>
      <c r="B105" s="44" t="s">
        <v>156</v>
      </c>
      <c r="C105" s="373" t="s">
        <v>157</v>
      </c>
      <c r="D105" s="373">
        <v>98</v>
      </c>
      <c r="E105" s="118" t="s">
        <v>151</v>
      </c>
      <c r="F105" s="487"/>
      <c r="G105" s="495"/>
    </row>
    <row r="106" spans="1:7" ht="15.75" customHeight="1">
      <c r="A106" s="106" t="s">
        <v>155</v>
      </c>
      <c r="B106" s="44" t="s">
        <v>156</v>
      </c>
      <c r="C106" s="373" t="s">
        <v>157</v>
      </c>
      <c r="D106" s="78">
        <v>99</v>
      </c>
      <c r="E106" s="118">
        <v>160</v>
      </c>
      <c r="F106" s="436">
        <v>122</v>
      </c>
      <c r="G106" s="495"/>
    </row>
    <row r="107" spans="1:7" ht="15.75" customHeight="1">
      <c r="A107" s="106" t="s">
        <v>155</v>
      </c>
      <c r="B107" s="44" t="s">
        <v>156</v>
      </c>
      <c r="C107" s="373" t="s">
        <v>157</v>
      </c>
      <c r="D107" s="78">
        <v>100</v>
      </c>
      <c r="E107" s="118">
        <v>400</v>
      </c>
      <c r="F107" s="436">
        <v>132</v>
      </c>
      <c r="G107" s="495"/>
    </row>
    <row r="108" spans="1:7" ht="15.75" customHeight="1">
      <c r="A108" s="106" t="s">
        <v>155</v>
      </c>
      <c r="B108" s="44" t="s">
        <v>156</v>
      </c>
      <c r="C108" s="373" t="s">
        <v>157</v>
      </c>
      <c r="D108" s="373">
        <v>101</v>
      </c>
      <c r="E108" s="118">
        <v>400</v>
      </c>
      <c r="F108" s="487">
        <v>216</v>
      </c>
      <c r="G108" s="495"/>
    </row>
    <row r="109" spans="1:7" ht="15.75" customHeight="1">
      <c r="A109" s="106" t="s">
        <v>155</v>
      </c>
      <c r="B109" s="44" t="s">
        <v>156</v>
      </c>
      <c r="C109" s="373" t="s">
        <v>157</v>
      </c>
      <c r="D109" s="373">
        <v>101</v>
      </c>
      <c r="E109" s="118" t="s">
        <v>151</v>
      </c>
      <c r="F109" s="487"/>
      <c r="G109" s="495"/>
    </row>
    <row r="110" spans="1:7" ht="15.75" customHeight="1">
      <c r="A110" s="106" t="s">
        <v>155</v>
      </c>
      <c r="B110" s="44" t="s">
        <v>156</v>
      </c>
      <c r="C110" s="373" t="s">
        <v>157</v>
      </c>
      <c r="D110" s="373">
        <v>102</v>
      </c>
      <c r="E110" s="118">
        <v>400</v>
      </c>
      <c r="F110" s="487">
        <v>128</v>
      </c>
      <c r="G110" s="495"/>
    </row>
    <row r="111" spans="1:7" ht="15.75" customHeight="1">
      <c r="A111" s="106" t="s">
        <v>155</v>
      </c>
      <c r="B111" s="44" t="s">
        <v>156</v>
      </c>
      <c r="C111" s="373" t="s">
        <v>157</v>
      </c>
      <c r="D111" s="373">
        <v>102</v>
      </c>
      <c r="E111" s="118" t="s">
        <v>151</v>
      </c>
      <c r="F111" s="487"/>
      <c r="G111" s="495"/>
    </row>
    <row r="112" spans="1:7" ht="15.75" customHeight="1">
      <c r="A112" s="106" t="s">
        <v>155</v>
      </c>
      <c r="B112" s="44" t="s">
        <v>156</v>
      </c>
      <c r="C112" s="373" t="s">
        <v>157</v>
      </c>
      <c r="D112" s="373">
        <v>104</v>
      </c>
      <c r="E112" s="118">
        <v>250</v>
      </c>
      <c r="F112" s="436">
        <v>145</v>
      </c>
      <c r="G112" s="495"/>
    </row>
    <row r="113" spans="1:7" ht="15.75" customHeight="1">
      <c r="A113" s="106" t="s">
        <v>155</v>
      </c>
      <c r="B113" s="44" t="s">
        <v>156</v>
      </c>
      <c r="C113" s="373" t="s">
        <v>157</v>
      </c>
      <c r="D113" s="373">
        <v>105</v>
      </c>
      <c r="E113" s="118">
        <v>630</v>
      </c>
      <c r="F113" s="487">
        <v>435</v>
      </c>
      <c r="G113" s="495"/>
    </row>
    <row r="114" spans="1:7" ht="15.75" customHeight="1">
      <c r="A114" s="106" t="s">
        <v>155</v>
      </c>
      <c r="B114" s="44" t="s">
        <v>156</v>
      </c>
      <c r="C114" s="373" t="s">
        <v>157</v>
      </c>
      <c r="D114" s="373">
        <v>105</v>
      </c>
      <c r="E114" s="118" t="s">
        <v>175</v>
      </c>
      <c r="F114" s="487"/>
      <c r="G114" s="495"/>
    </row>
    <row r="115" spans="1:7" ht="15.75" customHeight="1">
      <c r="A115" s="106" t="s">
        <v>155</v>
      </c>
      <c r="B115" s="44" t="s">
        <v>156</v>
      </c>
      <c r="C115" s="373" t="s">
        <v>157</v>
      </c>
      <c r="D115" s="373">
        <v>106</v>
      </c>
      <c r="E115" s="118">
        <v>320</v>
      </c>
      <c r="F115" s="436">
        <v>230</v>
      </c>
      <c r="G115" s="495"/>
    </row>
    <row r="116" spans="1:7" ht="15.75" customHeight="1">
      <c r="A116" s="106" t="s">
        <v>155</v>
      </c>
      <c r="B116" s="44" t="s">
        <v>156</v>
      </c>
      <c r="C116" s="373" t="s">
        <v>157</v>
      </c>
      <c r="D116" s="373">
        <v>107</v>
      </c>
      <c r="E116" s="118">
        <v>160</v>
      </c>
      <c r="F116" s="487">
        <v>133</v>
      </c>
      <c r="G116" s="495"/>
    </row>
    <row r="117" spans="1:7" ht="15.75" customHeight="1">
      <c r="A117" s="106" t="s">
        <v>155</v>
      </c>
      <c r="B117" s="44" t="s">
        <v>156</v>
      </c>
      <c r="C117" s="373" t="s">
        <v>157</v>
      </c>
      <c r="D117" s="373">
        <v>107</v>
      </c>
      <c r="E117" s="118" t="s">
        <v>176</v>
      </c>
      <c r="F117" s="487"/>
      <c r="G117" s="495"/>
    </row>
    <row r="118" spans="1:7" ht="15.75" customHeight="1">
      <c r="A118" s="106" t="s">
        <v>155</v>
      </c>
      <c r="B118" s="44" t="s">
        <v>156</v>
      </c>
      <c r="C118" s="373" t="s">
        <v>157</v>
      </c>
      <c r="D118" s="373">
        <v>108</v>
      </c>
      <c r="E118" s="118">
        <v>630</v>
      </c>
      <c r="F118" s="487">
        <v>353</v>
      </c>
      <c r="G118" s="495"/>
    </row>
    <row r="119" spans="1:7" ht="15.75" customHeight="1">
      <c r="A119" s="106" t="s">
        <v>155</v>
      </c>
      <c r="B119" s="44" t="s">
        <v>156</v>
      </c>
      <c r="C119" s="373" t="s">
        <v>157</v>
      </c>
      <c r="D119" s="373">
        <v>108</v>
      </c>
      <c r="E119" s="118" t="s">
        <v>175</v>
      </c>
      <c r="F119" s="487"/>
      <c r="G119" s="495"/>
    </row>
    <row r="120" spans="1:7" ht="15.75" customHeight="1">
      <c r="A120" s="106" t="s">
        <v>155</v>
      </c>
      <c r="B120" s="44" t="s">
        <v>156</v>
      </c>
      <c r="C120" s="373" t="s">
        <v>157</v>
      </c>
      <c r="D120" s="373">
        <v>109</v>
      </c>
      <c r="E120" s="118">
        <v>400</v>
      </c>
      <c r="F120" s="436">
        <v>168</v>
      </c>
      <c r="G120" s="495"/>
    </row>
    <row r="121" spans="1:7" ht="15.75" customHeight="1">
      <c r="A121" s="106" t="s">
        <v>155</v>
      </c>
      <c r="B121" s="44" t="s">
        <v>156</v>
      </c>
      <c r="C121" s="373" t="s">
        <v>157</v>
      </c>
      <c r="D121" s="373">
        <v>110</v>
      </c>
      <c r="E121" s="118">
        <v>400</v>
      </c>
      <c r="F121" s="436">
        <v>232</v>
      </c>
      <c r="G121" s="495"/>
    </row>
    <row r="122" spans="1:7" ht="15.75" customHeight="1">
      <c r="A122" s="106" t="s">
        <v>155</v>
      </c>
      <c r="B122" s="44" t="s">
        <v>156</v>
      </c>
      <c r="C122" s="373" t="s">
        <v>157</v>
      </c>
      <c r="D122" s="373">
        <v>111</v>
      </c>
      <c r="E122" s="118">
        <v>630</v>
      </c>
      <c r="F122" s="436">
        <v>277</v>
      </c>
      <c r="G122" s="495"/>
    </row>
    <row r="123" spans="1:7" ht="15.75" customHeight="1">
      <c r="A123" s="106" t="s">
        <v>155</v>
      </c>
      <c r="B123" s="44" t="s">
        <v>156</v>
      </c>
      <c r="C123" s="373" t="s">
        <v>157</v>
      </c>
      <c r="D123" s="373">
        <v>112</v>
      </c>
      <c r="E123" s="118">
        <v>250</v>
      </c>
      <c r="F123" s="487">
        <v>118</v>
      </c>
      <c r="G123" s="495"/>
    </row>
    <row r="124" spans="1:7" ht="15.75" customHeight="1">
      <c r="A124" s="106" t="s">
        <v>155</v>
      </c>
      <c r="B124" s="44" t="s">
        <v>156</v>
      </c>
      <c r="C124" s="373" t="s">
        <v>157</v>
      </c>
      <c r="D124" s="373">
        <v>112</v>
      </c>
      <c r="E124" s="118" t="s">
        <v>154</v>
      </c>
      <c r="F124" s="487"/>
      <c r="G124" s="495"/>
    </row>
    <row r="125" spans="1:7" ht="21" customHeight="1">
      <c r="A125" s="106" t="s">
        <v>155</v>
      </c>
      <c r="B125" s="44" t="s">
        <v>156</v>
      </c>
      <c r="C125" s="373" t="s">
        <v>157</v>
      </c>
      <c r="D125" s="373">
        <v>114</v>
      </c>
      <c r="E125" s="118">
        <v>250</v>
      </c>
      <c r="F125" s="487">
        <v>165</v>
      </c>
      <c r="G125" s="495"/>
    </row>
    <row r="126" spans="1:7" ht="15.75" customHeight="1">
      <c r="A126" s="106" t="s">
        <v>155</v>
      </c>
      <c r="B126" s="44" t="s">
        <v>156</v>
      </c>
      <c r="C126" s="373" t="s">
        <v>157</v>
      </c>
      <c r="D126" s="373">
        <v>114</v>
      </c>
      <c r="E126" s="118" t="s">
        <v>154</v>
      </c>
      <c r="F126" s="487"/>
      <c r="G126" s="495"/>
    </row>
    <row r="127" spans="1:7" ht="15.75" customHeight="1">
      <c r="A127" s="106" t="s">
        <v>155</v>
      </c>
      <c r="B127" s="44" t="s">
        <v>156</v>
      </c>
      <c r="C127" s="373" t="s">
        <v>157</v>
      </c>
      <c r="D127" s="373">
        <v>116</v>
      </c>
      <c r="E127" s="118">
        <v>630</v>
      </c>
      <c r="F127" s="436">
        <v>265</v>
      </c>
      <c r="G127" s="495"/>
    </row>
    <row r="128" spans="1:7" ht="15.75" customHeight="1">
      <c r="A128" s="106" t="s">
        <v>155</v>
      </c>
      <c r="B128" s="44" t="s">
        <v>156</v>
      </c>
      <c r="C128" s="373" t="s">
        <v>157</v>
      </c>
      <c r="D128" s="373">
        <v>117</v>
      </c>
      <c r="E128" s="118">
        <v>400</v>
      </c>
      <c r="F128" s="487">
        <v>228</v>
      </c>
      <c r="G128" s="495"/>
    </row>
    <row r="129" spans="1:7" ht="15.75" customHeight="1">
      <c r="A129" s="106" t="s">
        <v>155</v>
      </c>
      <c r="B129" s="44" t="s">
        <v>156</v>
      </c>
      <c r="C129" s="373" t="s">
        <v>157</v>
      </c>
      <c r="D129" s="373">
        <v>117</v>
      </c>
      <c r="E129" s="118" t="s">
        <v>151</v>
      </c>
      <c r="F129" s="487"/>
      <c r="G129" s="495"/>
    </row>
    <row r="130" spans="1:7" ht="15.75" customHeight="1">
      <c r="A130" s="106" t="s">
        <v>155</v>
      </c>
      <c r="B130" s="44" t="s">
        <v>156</v>
      </c>
      <c r="C130" s="373" t="s">
        <v>157</v>
      </c>
      <c r="D130" s="373">
        <v>118</v>
      </c>
      <c r="E130" s="118">
        <v>250</v>
      </c>
      <c r="F130" s="487">
        <v>198</v>
      </c>
      <c r="G130" s="495"/>
    </row>
    <row r="131" spans="1:7" ht="15.75" customHeight="1">
      <c r="A131" s="106" t="s">
        <v>155</v>
      </c>
      <c r="B131" s="44" t="s">
        <v>156</v>
      </c>
      <c r="C131" s="373" t="s">
        <v>157</v>
      </c>
      <c r="D131" s="373">
        <v>118</v>
      </c>
      <c r="E131" s="118" t="s">
        <v>154</v>
      </c>
      <c r="F131" s="487"/>
      <c r="G131" s="495"/>
    </row>
    <row r="132" spans="1:7" ht="15.75" customHeight="1">
      <c r="A132" s="106" t="s">
        <v>155</v>
      </c>
      <c r="B132" s="44" t="s">
        <v>156</v>
      </c>
      <c r="C132" s="373" t="s">
        <v>157</v>
      </c>
      <c r="D132" s="373">
        <v>119</v>
      </c>
      <c r="E132" s="118">
        <v>400</v>
      </c>
      <c r="F132" s="487">
        <v>352</v>
      </c>
      <c r="G132" s="495"/>
    </row>
    <row r="133" spans="1:7" ht="15.75" customHeight="1">
      <c r="A133" s="106" t="s">
        <v>155</v>
      </c>
      <c r="B133" s="44" t="s">
        <v>156</v>
      </c>
      <c r="C133" s="373" t="s">
        <v>157</v>
      </c>
      <c r="D133" s="373">
        <v>119</v>
      </c>
      <c r="E133" s="118" t="s">
        <v>151</v>
      </c>
      <c r="F133" s="487"/>
      <c r="G133" s="495"/>
    </row>
    <row r="134" spans="1:7" ht="15.75" customHeight="1">
      <c r="A134" s="106" t="s">
        <v>155</v>
      </c>
      <c r="B134" s="44" t="s">
        <v>156</v>
      </c>
      <c r="C134" s="373" t="s">
        <v>157</v>
      </c>
      <c r="D134" s="373">
        <v>120</v>
      </c>
      <c r="E134" s="118">
        <v>180</v>
      </c>
      <c r="F134" s="436">
        <v>121</v>
      </c>
      <c r="G134" s="495"/>
    </row>
    <row r="135" spans="1:7" ht="15.75" customHeight="1">
      <c r="A135" s="106" t="s">
        <v>155</v>
      </c>
      <c r="B135" s="44" t="s">
        <v>156</v>
      </c>
      <c r="C135" s="373" t="s">
        <v>157</v>
      </c>
      <c r="D135" s="373">
        <v>121</v>
      </c>
      <c r="E135" s="118">
        <v>250</v>
      </c>
      <c r="F135" s="436">
        <v>108</v>
      </c>
      <c r="G135" s="495"/>
    </row>
    <row r="136" spans="1:7" ht="15.75" customHeight="1">
      <c r="A136" s="106" t="s">
        <v>155</v>
      </c>
      <c r="B136" s="44" t="s">
        <v>156</v>
      </c>
      <c r="C136" s="373" t="s">
        <v>157</v>
      </c>
      <c r="D136" s="373">
        <v>122</v>
      </c>
      <c r="E136" s="118">
        <v>400</v>
      </c>
      <c r="F136" s="436">
        <v>152</v>
      </c>
      <c r="G136" s="495"/>
    </row>
    <row r="137" spans="1:7" ht="15.75" customHeight="1">
      <c r="A137" s="106" t="s">
        <v>155</v>
      </c>
      <c r="B137" s="44" t="s">
        <v>156</v>
      </c>
      <c r="C137" s="373" t="s">
        <v>157</v>
      </c>
      <c r="D137" s="373">
        <v>124</v>
      </c>
      <c r="E137" s="373">
        <v>160</v>
      </c>
      <c r="F137" s="436">
        <v>46</v>
      </c>
      <c r="G137" s="495"/>
    </row>
    <row r="138" spans="1:7" ht="15.75" customHeight="1">
      <c r="A138" s="106" t="s">
        <v>155</v>
      </c>
      <c r="B138" s="44" t="s">
        <v>156</v>
      </c>
      <c r="C138" s="373" t="s">
        <v>157</v>
      </c>
      <c r="D138" s="373">
        <v>128</v>
      </c>
      <c r="E138" s="118">
        <v>400</v>
      </c>
      <c r="F138" s="487">
        <v>164</v>
      </c>
      <c r="G138" s="495"/>
    </row>
    <row r="139" spans="1:7" ht="15.75" customHeight="1">
      <c r="A139" s="106" t="s">
        <v>155</v>
      </c>
      <c r="B139" s="44" t="s">
        <v>156</v>
      </c>
      <c r="C139" s="373" t="s">
        <v>157</v>
      </c>
      <c r="D139" s="373">
        <v>128</v>
      </c>
      <c r="E139" s="118" t="s">
        <v>151</v>
      </c>
      <c r="F139" s="487"/>
      <c r="G139" s="495"/>
    </row>
    <row r="140" spans="1:7" ht="15.75" customHeight="1">
      <c r="A140" s="106" t="s">
        <v>155</v>
      </c>
      <c r="B140" s="44" t="s">
        <v>156</v>
      </c>
      <c r="C140" s="373" t="s">
        <v>157</v>
      </c>
      <c r="D140" s="373">
        <v>129</v>
      </c>
      <c r="E140" s="118">
        <v>630</v>
      </c>
      <c r="F140" s="487">
        <v>284</v>
      </c>
      <c r="G140" s="495"/>
    </row>
    <row r="141" spans="1:7" ht="15.75" customHeight="1">
      <c r="A141" s="106" t="s">
        <v>155</v>
      </c>
      <c r="B141" s="44" t="s">
        <v>156</v>
      </c>
      <c r="C141" s="373" t="s">
        <v>157</v>
      </c>
      <c r="D141" s="373">
        <v>129</v>
      </c>
      <c r="E141" s="118" t="s">
        <v>175</v>
      </c>
      <c r="F141" s="487"/>
      <c r="G141" s="495"/>
    </row>
    <row r="142" spans="1:7" ht="15.75" customHeight="1">
      <c r="A142" s="106" t="s">
        <v>155</v>
      </c>
      <c r="B142" s="44" t="s">
        <v>156</v>
      </c>
      <c r="C142" s="373" t="s">
        <v>157</v>
      </c>
      <c r="D142" s="373">
        <v>131</v>
      </c>
      <c r="E142" s="118">
        <v>400</v>
      </c>
      <c r="F142" s="487">
        <v>260</v>
      </c>
      <c r="G142" s="495"/>
    </row>
    <row r="143" spans="1:7" ht="15.75" customHeight="1">
      <c r="A143" s="106" t="s">
        <v>155</v>
      </c>
      <c r="B143" s="44" t="s">
        <v>156</v>
      </c>
      <c r="C143" s="373" t="s">
        <v>157</v>
      </c>
      <c r="D143" s="373">
        <v>131</v>
      </c>
      <c r="E143" s="118" t="s">
        <v>151</v>
      </c>
      <c r="F143" s="487"/>
      <c r="G143" s="495"/>
    </row>
    <row r="144" spans="1:7" ht="15.75" customHeight="1">
      <c r="A144" s="106" t="s">
        <v>155</v>
      </c>
      <c r="B144" s="44" t="s">
        <v>156</v>
      </c>
      <c r="C144" s="373" t="s">
        <v>157</v>
      </c>
      <c r="D144" s="373">
        <v>132</v>
      </c>
      <c r="E144" s="118">
        <v>320</v>
      </c>
      <c r="F144" s="436">
        <v>131</v>
      </c>
      <c r="G144" s="495"/>
    </row>
    <row r="145" spans="1:7" ht="15.75" customHeight="1">
      <c r="A145" s="106" t="s">
        <v>155</v>
      </c>
      <c r="B145" s="44" t="s">
        <v>156</v>
      </c>
      <c r="C145" s="373" t="s">
        <v>157</v>
      </c>
      <c r="D145" s="373">
        <v>135</v>
      </c>
      <c r="E145" s="373">
        <v>400</v>
      </c>
      <c r="F145" s="436">
        <v>164</v>
      </c>
      <c r="G145" s="495"/>
    </row>
    <row r="146" spans="1:7" ht="15.75" customHeight="1">
      <c r="A146" s="106" t="s">
        <v>155</v>
      </c>
      <c r="B146" s="44" t="s">
        <v>156</v>
      </c>
      <c r="C146" s="373" t="s">
        <v>157</v>
      </c>
      <c r="D146" s="373">
        <v>137</v>
      </c>
      <c r="E146" s="118">
        <v>400</v>
      </c>
      <c r="F146" s="436">
        <v>188</v>
      </c>
      <c r="G146" s="495"/>
    </row>
    <row r="147" spans="1:7" ht="15.75" customHeight="1">
      <c r="A147" s="106" t="s">
        <v>155</v>
      </c>
      <c r="B147" s="44" t="s">
        <v>156</v>
      </c>
      <c r="C147" s="373" t="s">
        <v>157</v>
      </c>
      <c r="D147" s="373">
        <v>139</v>
      </c>
      <c r="E147" s="118">
        <v>400</v>
      </c>
      <c r="F147" s="436">
        <v>148</v>
      </c>
      <c r="G147" s="495"/>
    </row>
    <row r="148" spans="1:7" ht="15.75" customHeight="1">
      <c r="A148" s="106" t="s">
        <v>155</v>
      </c>
      <c r="B148" s="44" t="s">
        <v>156</v>
      </c>
      <c r="C148" s="373" t="s">
        <v>157</v>
      </c>
      <c r="D148" s="373">
        <v>142</v>
      </c>
      <c r="E148" s="118">
        <v>400</v>
      </c>
      <c r="F148" s="436">
        <v>228</v>
      </c>
      <c r="G148" s="495"/>
    </row>
    <row r="149" spans="1:7" ht="15.75" customHeight="1">
      <c r="A149" s="106" t="s">
        <v>155</v>
      </c>
      <c r="B149" s="44" t="s">
        <v>156</v>
      </c>
      <c r="C149" s="373" t="s">
        <v>157</v>
      </c>
      <c r="D149" s="373">
        <v>143</v>
      </c>
      <c r="E149" s="118">
        <v>320</v>
      </c>
      <c r="F149" s="487">
        <v>159</v>
      </c>
      <c r="G149" s="495"/>
    </row>
    <row r="150" spans="1:7" ht="15.75" customHeight="1">
      <c r="A150" s="106" t="s">
        <v>155</v>
      </c>
      <c r="B150" s="44" t="s">
        <v>156</v>
      </c>
      <c r="C150" s="373" t="s">
        <v>157</v>
      </c>
      <c r="D150" s="373">
        <v>143</v>
      </c>
      <c r="E150" s="118">
        <v>400</v>
      </c>
      <c r="F150" s="487"/>
      <c r="G150" s="495"/>
    </row>
    <row r="151" spans="1:7" ht="15.75" customHeight="1">
      <c r="A151" s="106" t="s">
        <v>155</v>
      </c>
      <c r="B151" s="44" t="s">
        <v>156</v>
      </c>
      <c r="C151" s="373" t="s">
        <v>157</v>
      </c>
      <c r="D151" s="373">
        <v>144</v>
      </c>
      <c r="E151" s="118">
        <v>250</v>
      </c>
      <c r="F151" s="487">
        <v>122</v>
      </c>
      <c r="G151" s="495"/>
    </row>
    <row r="152" spans="1:7" ht="15.75">
      <c r="A152" s="106" t="s">
        <v>155</v>
      </c>
      <c r="B152" s="44" t="s">
        <v>156</v>
      </c>
      <c r="C152" s="373" t="s">
        <v>157</v>
      </c>
      <c r="D152" s="373">
        <v>144</v>
      </c>
      <c r="E152" s="118">
        <v>400</v>
      </c>
      <c r="F152" s="487"/>
      <c r="G152" s="495"/>
    </row>
    <row r="153" spans="1:7" ht="15.75" customHeight="1">
      <c r="A153" s="106" t="s">
        <v>155</v>
      </c>
      <c r="B153" s="44" t="s">
        <v>156</v>
      </c>
      <c r="C153" s="373" t="s">
        <v>157</v>
      </c>
      <c r="D153" s="373">
        <v>145</v>
      </c>
      <c r="E153" s="118">
        <v>400</v>
      </c>
      <c r="F153" s="436">
        <v>204</v>
      </c>
      <c r="G153" s="495"/>
    </row>
    <row r="154" spans="1:7" ht="15.75" customHeight="1">
      <c r="A154" s="106" t="s">
        <v>155</v>
      </c>
      <c r="B154" s="44" t="s">
        <v>156</v>
      </c>
      <c r="C154" s="373" t="s">
        <v>157</v>
      </c>
      <c r="D154" s="373">
        <v>146</v>
      </c>
      <c r="E154" s="118">
        <v>630</v>
      </c>
      <c r="F154" s="487">
        <v>328</v>
      </c>
      <c r="G154" s="495"/>
    </row>
    <row r="155" spans="1:7" ht="15.75" customHeight="1">
      <c r="A155" s="106" t="s">
        <v>155</v>
      </c>
      <c r="B155" s="44" t="s">
        <v>156</v>
      </c>
      <c r="C155" s="373" t="s">
        <v>157</v>
      </c>
      <c r="D155" s="373">
        <v>146</v>
      </c>
      <c r="E155" s="118" t="s">
        <v>175</v>
      </c>
      <c r="F155" s="487"/>
      <c r="G155" s="495"/>
    </row>
    <row r="156" spans="1:7" ht="15.75" customHeight="1">
      <c r="A156" s="106" t="s">
        <v>155</v>
      </c>
      <c r="B156" s="44" t="s">
        <v>156</v>
      </c>
      <c r="C156" s="373" t="s">
        <v>157</v>
      </c>
      <c r="D156" s="373">
        <v>147</v>
      </c>
      <c r="E156" s="118">
        <v>400</v>
      </c>
      <c r="F156" s="487">
        <v>268</v>
      </c>
      <c r="G156" s="495"/>
    </row>
    <row r="157" spans="1:7" ht="15.75" customHeight="1">
      <c r="A157" s="106" t="s">
        <v>155</v>
      </c>
      <c r="B157" s="44" t="s">
        <v>156</v>
      </c>
      <c r="C157" s="373" t="s">
        <v>157</v>
      </c>
      <c r="D157" s="373">
        <v>147</v>
      </c>
      <c r="E157" s="118" t="s">
        <v>151</v>
      </c>
      <c r="F157" s="487"/>
      <c r="G157" s="495"/>
    </row>
    <row r="158" spans="1:7" ht="15.75" customHeight="1">
      <c r="A158" s="106" t="s">
        <v>155</v>
      </c>
      <c r="B158" s="44" t="s">
        <v>156</v>
      </c>
      <c r="C158" s="373" t="s">
        <v>157</v>
      </c>
      <c r="D158" s="373">
        <v>149</v>
      </c>
      <c r="E158" s="118">
        <v>400</v>
      </c>
      <c r="F158" s="436">
        <v>236</v>
      </c>
      <c r="G158" s="495"/>
    </row>
    <row r="159" spans="1:7" ht="15.75">
      <c r="A159" s="106" t="s">
        <v>155</v>
      </c>
      <c r="B159" s="44" t="s">
        <v>156</v>
      </c>
      <c r="C159" s="373" t="s">
        <v>157</v>
      </c>
      <c r="D159" s="373">
        <v>150</v>
      </c>
      <c r="E159" s="118">
        <v>400</v>
      </c>
      <c r="F159" s="436">
        <v>176</v>
      </c>
      <c r="G159" s="495"/>
    </row>
    <row r="160" spans="1:7" ht="15.75" customHeight="1">
      <c r="A160" s="106" t="s">
        <v>155</v>
      </c>
      <c r="B160" s="44" t="s">
        <v>156</v>
      </c>
      <c r="C160" s="373" t="s">
        <v>157</v>
      </c>
      <c r="D160" s="373">
        <v>151</v>
      </c>
      <c r="E160" s="118">
        <v>180</v>
      </c>
      <c r="F160" s="436">
        <v>140</v>
      </c>
      <c r="G160" s="495"/>
    </row>
    <row r="161" spans="1:7" ht="15.75" customHeight="1">
      <c r="A161" s="106" t="s">
        <v>155</v>
      </c>
      <c r="B161" s="44" t="s">
        <v>156</v>
      </c>
      <c r="C161" s="373" t="s">
        <v>157</v>
      </c>
      <c r="D161" s="373">
        <v>152</v>
      </c>
      <c r="E161" s="118">
        <v>250</v>
      </c>
      <c r="F161" s="436">
        <v>143</v>
      </c>
      <c r="G161" s="495"/>
    </row>
    <row r="162" spans="1:7" ht="15.75" customHeight="1">
      <c r="A162" s="106" t="s">
        <v>155</v>
      </c>
      <c r="B162" s="44" t="s">
        <v>156</v>
      </c>
      <c r="C162" s="373" t="s">
        <v>157</v>
      </c>
      <c r="D162" s="373">
        <v>153</v>
      </c>
      <c r="E162" s="118">
        <v>400</v>
      </c>
      <c r="F162" s="436">
        <v>292</v>
      </c>
      <c r="G162" s="495"/>
    </row>
    <row r="163" spans="1:7" ht="15.75" customHeight="1">
      <c r="A163" s="106" t="s">
        <v>155</v>
      </c>
      <c r="B163" s="44" t="s">
        <v>156</v>
      </c>
      <c r="C163" s="373" t="s">
        <v>157</v>
      </c>
      <c r="D163" s="373">
        <v>154</v>
      </c>
      <c r="E163" s="118">
        <v>400</v>
      </c>
      <c r="F163" s="487">
        <v>164</v>
      </c>
      <c r="G163" s="495"/>
    </row>
    <row r="164" spans="1:7" ht="15.75" customHeight="1">
      <c r="A164" s="106" t="s">
        <v>155</v>
      </c>
      <c r="B164" s="44" t="s">
        <v>156</v>
      </c>
      <c r="C164" s="373" t="s">
        <v>157</v>
      </c>
      <c r="D164" s="373">
        <v>154</v>
      </c>
      <c r="E164" s="118" t="s">
        <v>151</v>
      </c>
      <c r="F164" s="487"/>
      <c r="G164" s="495"/>
    </row>
    <row r="165" spans="1:7" ht="15.75" customHeight="1">
      <c r="A165" s="106" t="s">
        <v>155</v>
      </c>
      <c r="B165" s="44" t="s">
        <v>156</v>
      </c>
      <c r="C165" s="373" t="s">
        <v>157</v>
      </c>
      <c r="D165" s="373">
        <v>155</v>
      </c>
      <c r="E165" s="118">
        <v>400</v>
      </c>
      <c r="F165" s="436">
        <v>236</v>
      </c>
      <c r="G165" s="495"/>
    </row>
    <row r="166" spans="1:7" ht="15.75" customHeight="1">
      <c r="A166" s="106" t="s">
        <v>155</v>
      </c>
      <c r="B166" s="44" t="s">
        <v>156</v>
      </c>
      <c r="C166" s="373" t="s">
        <v>157</v>
      </c>
      <c r="D166" s="373">
        <v>156</v>
      </c>
      <c r="E166" s="118">
        <v>320</v>
      </c>
      <c r="F166" s="436">
        <v>141</v>
      </c>
      <c r="G166" s="495"/>
    </row>
    <row r="167" spans="1:7" ht="15.75" customHeight="1">
      <c r="A167" s="106" t="s">
        <v>155</v>
      </c>
      <c r="B167" s="44" t="s">
        <v>156</v>
      </c>
      <c r="C167" s="373" t="s">
        <v>157</v>
      </c>
      <c r="D167" s="373">
        <v>157</v>
      </c>
      <c r="E167" s="118">
        <v>400</v>
      </c>
      <c r="F167" s="487">
        <v>140</v>
      </c>
      <c r="G167" s="495"/>
    </row>
    <row r="168" spans="1:7" ht="15.75" customHeight="1">
      <c r="A168" s="106" t="s">
        <v>155</v>
      </c>
      <c r="B168" s="44" t="s">
        <v>156</v>
      </c>
      <c r="C168" s="373" t="s">
        <v>157</v>
      </c>
      <c r="D168" s="373">
        <v>157</v>
      </c>
      <c r="E168" s="118" t="s">
        <v>151</v>
      </c>
      <c r="F168" s="487"/>
      <c r="G168" s="495"/>
    </row>
    <row r="169" spans="1:7" ht="15.75" customHeight="1">
      <c r="A169" s="106" t="s">
        <v>155</v>
      </c>
      <c r="B169" s="44" t="s">
        <v>156</v>
      </c>
      <c r="C169" s="373" t="s">
        <v>157</v>
      </c>
      <c r="D169" s="373">
        <v>158</v>
      </c>
      <c r="E169" s="118">
        <v>315</v>
      </c>
      <c r="F169" s="487">
        <v>94</v>
      </c>
      <c r="G169" s="495"/>
    </row>
    <row r="170" spans="1:7" ht="15.75" customHeight="1">
      <c r="A170" s="106" t="s">
        <v>155</v>
      </c>
      <c r="B170" s="44" t="s">
        <v>156</v>
      </c>
      <c r="C170" s="373" t="s">
        <v>157</v>
      </c>
      <c r="D170" s="373">
        <v>158</v>
      </c>
      <c r="E170" s="118">
        <v>320</v>
      </c>
      <c r="F170" s="487"/>
      <c r="G170" s="495"/>
    </row>
    <row r="171" spans="1:7" ht="15.75" customHeight="1">
      <c r="A171" s="106" t="s">
        <v>155</v>
      </c>
      <c r="B171" s="44" t="s">
        <v>156</v>
      </c>
      <c r="C171" s="373" t="s">
        <v>157</v>
      </c>
      <c r="D171" s="373">
        <v>159</v>
      </c>
      <c r="E171" s="118">
        <v>400</v>
      </c>
      <c r="F171" s="436">
        <v>212</v>
      </c>
      <c r="G171" s="495"/>
    </row>
    <row r="172" spans="1:7" ht="15.75" customHeight="1">
      <c r="A172" s="106" t="s">
        <v>155</v>
      </c>
      <c r="B172" s="44" t="s">
        <v>156</v>
      </c>
      <c r="C172" s="373" t="s">
        <v>157</v>
      </c>
      <c r="D172" s="373">
        <v>160</v>
      </c>
      <c r="E172" s="118">
        <v>400</v>
      </c>
      <c r="F172" s="436">
        <v>240</v>
      </c>
      <c r="G172" s="495"/>
    </row>
    <row r="173" spans="1:7" ht="15.75" customHeight="1">
      <c r="A173" s="106" t="s">
        <v>155</v>
      </c>
      <c r="B173" s="44" t="s">
        <v>156</v>
      </c>
      <c r="C173" s="373" t="s">
        <v>157</v>
      </c>
      <c r="D173" s="373">
        <v>161</v>
      </c>
      <c r="E173" s="118">
        <v>400</v>
      </c>
      <c r="F173" s="436">
        <v>125</v>
      </c>
      <c r="G173" s="495"/>
    </row>
    <row r="174" spans="1:7" ht="15.75" customHeight="1">
      <c r="A174" s="106" t="s">
        <v>155</v>
      </c>
      <c r="B174" s="44" t="s">
        <v>156</v>
      </c>
      <c r="C174" s="373" t="s">
        <v>157</v>
      </c>
      <c r="D174" s="373">
        <v>162</v>
      </c>
      <c r="E174" s="118">
        <v>320</v>
      </c>
      <c r="F174" s="436">
        <v>227</v>
      </c>
      <c r="G174" s="495"/>
    </row>
    <row r="175" spans="1:7" ht="15.75" customHeight="1">
      <c r="A175" s="106" t="s">
        <v>155</v>
      </c>
      <c r="B175" s="44" t="s">
        <v>156</v>
      </c>
      <c r="C175" s="373" t="s">
        <v>157</v>
      </c>
      <c r="D175" s="373">
        <v>163</v>
      </c>
      <c r="E175" s="118">
        <v>180</v>
      </c>
      <c r="F175" s="436">
        <v>149</v>
      </c>
      <c r="G175" s="495"/>
    </row>
    <row r="176" spans="1:7" ht="15.75" customHeight="1">
      <c r="A176" s="106" t="s">
        <v>155</v>
      </c>
      <c r="B176" s="44" t="s">
        <v>156</v>
      </c>
      <c r="C176" s="373" t="s">
        <v>157</v>
      </c>
      <c r="D176" s="373">
        <v>164</v>
      </c>
      <c r="E176" s="118">
        <v>320</v>
      </c>
      <c r="F176" s="487">
        <v>214</v>
      </c>
      <c r="G176" s="495"/>
    </row>
    <row r="177" spans="1:7" ht="15.75" customHeight="1">
      <c r="A177" s="106" t="s">
        <v>155</v>
      </c>
      <c r="B177" s="44" t="s">
        <v>156</v>
      </c>
      <c r="C177" s="373" t="s">
        <v>157</v>
      </c>
      <c r="D177" s="373">
        <v>164</v>
      </c>
      <c r="E177" s="118" t="s">
        <v>178</v>
      </c>
      <c r="F177" s="487"/>
      <c r="G177" s="495"/>
    </row>
    <row r="178" spans="1:7" ht="15.75" customHeight="1">
      <c r="A178" s="106" t="s">
        <v>155</v>
      </c>
      <c r="B178" s="44" t="s">
        <v>156</v>
      </c>
      <c r="C178" s="373" t="s">
        <v>157</v>
      </c>
      <c r="D178" s="373">
        <v>165</v>
      </c>
      <c r="E178" s="118">
        <v>250</v>
      </c>
      <c r="F178" s="487">
        <v>356</v>
      </c>
      <c r="G178" s="495"/>
    </row>
    <row r="179" spans="1:7" ht="15.75" customHeight="1">
      <c r="A179" s="106" t="s">
        <v>155</v>
      </c>
      <c r="B179" s="44" t="s">
        <v>156</v>
      </c>
      <c r="C179" s="373" t="s">
        <v>157</v>
      </c>
      <c r="D179" s="373">
        <v>165</v>
      </c>
      <c r="E179" s="118" t="s">
        <v>154</v>
      </c>
      <c r="F179" s="487"/>
      <c r="G179" s="495"/>
    </row>
    <row r="180" spans="1:7" ht="15.75" customHeight="1">
      <c r="A180" s="106" t="s">
        <v>155</v>
      </c>
      <c r="B180" s="44" t="s">
        <v>156</v>
      </c>
      <c r="C180" s="373" t="s">
        <v>157</v>
      </c>
      <c r="D180" s="373">
        <v>166</v>
      </c>
      <c r="E180" s="118">
        <v>400</v>
      </c>
      <c r="F180" s="436">
        <v>180</v>
      </c>
      <c r="G180" s="495"/>
    </row>
    <row r="181" spans="1:7" ht="15.75" customHeight="1">
      <c r="A181" s="106" t="s">
        <v>155</v>
      </c>
      <c r="B181" s="44" t="s">
        <v>156</v>
      </c>
      <c r="C181" s="373" t="s">
        <v>157</v>
      </c>
      <c r="D181" s="373">
        <v>167</v>
      </c>
      <c r="E181" s="118">
        <v>400</v>
      </c>
      <c r="F181" s="487">
        <v>8</v>
      </c>
      <c r="G181" s="495"/>
    </row>
    <row r="182" spans="1:7" ht="15.75" customHeight="1">
      <c r="A182" s="106" t="s">
        <v>155</v>
      </c>
      <c r="B182" s="44" t="s">
        <v>156</v>
      </c>
      <c r="C182" s="373" t="s">
        <v>157</v>
      </c>
      <c r="D182" s="373">
        <v>167</v>
      </c>
      <c r="E182" s="118">
        <v>320</v>
      </c>
      <c r="F182" s="487"/>
      <c r="G182" s="495"/>
    </row>
    <row r="183" spans="1:7" ht="15.75" customHeight="1">
      <c r="A183" s="106" t="s">
        <v>155</v>
      </c>
      <c r="B183" s="44" t="s">
        <v>156</v>
      </c>
      <c r="C183" s="373" t="s">
        <v>157</v>
      </c>
      <c r="D183" s="373">
        <v>168</v>
      </c>
      <c r="E183" s="118">
        <v>400</v>
      </c>
      <c r="F183" s="436">
        <v>220</v>
      </c>
      <c r="G183" s="495"/>
    </row>
    <row r="184" spans="1:7" ht="15.75">
      <c r="A184" s="106" t="s">
        <v>155</v>
      </c>
      <c r="B184" s="44" t="s">
        <v>156</v>
      </c>
      <c r="C184" s="373" t="s">
        <v>157</v>
      </c>
      <c r="D184" s="373">
        <v>169</v>
      </c>
      <c r="E184" s="118">
        <v>400</v>
      </c>
      <c r="F184" s="487">
        <v>144</v>
      </c>
      <c r="G184" s="495"/>
    </row>
    <row r="185" spans="1:7" ht="15.75">
      <c r="A185" s="106" t="s">
        <v>155</v>
      </c>
      <c r="B185" s="44" t="s">
        <v>156</v>
      </c>
      <c r="C185" s="373" t="s">
        <v>157</v>
      </c>
      <c r="D185" s="373">
        <v>169</v>
      </c>
      <c r="E185" s="118" t="s">
        <v>151</v>
      </c>
      <c r="F185" s="487"/>
      <c r="G185" s="68"/>
    </row>
    <row r="186" spans="1:7" ht="15.75">
      <c r="A186" s="106" t="s">
        <v>155</v>
      </c>
      <c r="B186" s="44" t="s">
        <v>156</v>
      </c>
      <c r="C186" s="373" t="s">
        <v>157</v>
      </c>
      <c r="D186" s="373">
        <v>170</v>
      </c>
      <c r="E186" s="118">
        <v>400</v>
      </c>
      <c r="F186" s="436">
        <v>240</v>
      </c>
      <c r="G186" s="68"/>
    </row>
    <row r="187" spans="1:7" ht="15.75">
      <c r="A187" s="106" t="s">
        <v>155</v>
      </c>
      <c r="B187" s="44" t="s">
        <v>156</v>
      </c>
      <c r="C187" s="373" t="s">
        <v>157</v>
      </c>
      <c r="D187" s="373">
        <v>171</v>
      </c>
      <c r="E187" s="118">
        <v>400</v>
      </c>
      <c r="F187" s="487">
        <v>224</v>
      </c>
      <c r="G187" s="68"/>
    </row>
    <row r="188" spans="1:7" ht="15.75">
      <c r="A188" s="106" t="s">
        <v>155</v>
      </c>
      <c r="B188" s="44" t="s">
        <v>156</v>
      </c>
      <c r="C188" s="373" t="s">
        <v>157</v>
      </c>
      <c r="D188" s="373">
        <v>171</v>
      </c>
      <c r="E188" s="118" t="s">
        <v>151</v>
      </c>
      <c r="F188" s="487"/>
      <c r="G188" s="68"/>
    </row>
    <row r="189" spans="1:7" ht="15.75">
      <c r="A189" s="106" t="s">
        <v>155</v>
      </c>
      <c r="B189" s="44" t="s">
        <v>156</v>
      </c>
      <c r="C189" s="373" t="s">
        <v>157</v>
      </c>
      <c r="D189" s="373">
        <v>172</v>
      </c>
      <c r="E189" s="118">
        <v>400</v>
      </c>
      <c r="F189" s="487">
        <v>140</v>
      </c>
      <c r="G189" s="68"/>
    </row>
    <row r="190" spans="1:7" ht="15.75">
      <c r="A190" s="106" t="s">
        <v>155</v>
      </c>
      <c r="B190" s="44" t="s">
        <v>156</v>
      </c>
      <c r="C190" s="373" t="s">
        <v>157</v>
      </c>
      <c r="D190" s="373">
        <v>172</v>
      </c>
      <c r="E190" s="118" t="s">
        <v>151</v>
      </c>
      <c r="F190" s="487"/>
      <c r="G190" s="68"/>
    </row>
    <row r="191" spans="1:7" ht="15.75">
      <c r="A191" s="106" t="s">
        <v>155</v>
      </c>
      <c r="B191" s="44" t="s">
        <v>156</v>
      </c>
      <c r="C191" s="373" t="s">
        <v>157</v>
      </c>
      <c r="D191" s="373">
        <v>173</v>
      </c>
      <c r="E191" s="118">
        <v>320</v>
      </c>
      <c r="F191" s="487">
        <v>42</v>
      </c>
      <c r="G191" s="68"/>
    </row>
    <row r="192" spans="1:7" ht="15.75">
      <c r="A192" s="106" t="s">
        <v>155</v>
      </c>
      <c r="B192" s="44" t="s">
        <v>156</v>
      </c>
      <c r="C192" s="373" t="s">
        <v>157</v>
      </c>
      <c r="D192" s="373">
        <v>173</v>
      </c>
      <c r="E192" s="118">
        <v>560</v>
      </c>
      <c r="F192" s="487"/>
      <c r="G192" s="68"/>
    </row>
    <row r="193" spans="1:7" ht="15.75">
      <c r="A193" s="106" t="s">
        <v>155</v>
      </c>
      <c r="B193" s="44" t="s">
        <v>156</v>
      </c>
      <c r="C193" s="373" t="s">
        <v>157</v>
      </c>
      <c r="D193" s="373">
        <v>174</v>
      </c>
      <c r="E193" s="118">
        <v>400</v>
      </c>
      <c r="F193" s="436">
        <v>252</v>
      </c>
      <c r="G193" s="68"/>
    </row>
    <row r="194" spans="1:7" ht="15.75">
      <c r="A194" s="106" t="s">
        <v>155</v>
      </c>
      <c r="B194" s="44" t="s">
        <v>156</v>
      </c>
      <c r="C194" s="373" t="s">
        <v>157</v>
      </c>
      <c r="D194" s="373">
        <v>175</v>
      </c>
      <c r="E194" s="118">
        <v>320</v>
      </c>
      <c r="F194" s="436">
        <v>147</v>
      </c>
      <c r="G194" s="68"/>
    </row>
    <row r="195" spans="1:7" ht="15.75">
      <c r="A195" s="106" t="s">
        <v>155</v>
      </c>
      <c r="B195" s="44" t="s">
        <v>156</v>
      </c>
      <c r="C195" s="373" t="s">
        <v>157</v>
      </c>
      <c r="D195" s="373">
        <v>177</v>
      </c>
      <c r="E195" s="118">
        <v>400</v>
      </c>
      <c r="F195" s="436">
        <v>200</v>
      </c>
      <c r="G195" s="68"/>
    </row>
    <row r="196" spans="1:7" ht="15.75">
      <c r="A196" s="106" t="s">
        <v>155</v>
      </c>
      <c r="B196" s="44" t="s">
        <v>156</v>
      </c>
      <c r="C196" s="373" t="s">
        <v>157</v>
      </c>
      <c r="D196" s="373">
        <v>178</v>
      </c>
      <c r="E196" s="118">
        <v>400</v>
      </c>
      <c r="F196" s="487">
        <v>324</v>
      </c>
      <c r="G196" s="68"/>
    </row>
    <row r="197" spans="1:7" ht="15.75">
      <c r="A197" s="106" t="s">
        <v>155</v>
      </c>
      <c r="B197" s="44" t="s">
        <v>156</v>
      </c>
      <c r="C197" s="373" t="s">
        <v>157</v>
      </c>
      <c r="D197" s="373">
        <v>178</v>
      </c>
      <c r="E197" s="118" t="s">
        <v>151</v>
      </c>
      <c r="F197" s="487"/>
      <c r="G197" s="68"/>
    </row>
    <row r="198" spans="1:7" ht="15.75">
      <c r="A198" s="106" t="s">
        <v>155</v>
      </c>
      <c r="B198" s="44" t="s">
        <v>156</v>
      </c>
      <c r="C198" s="373" t="s">
        <v>157</v>
      </c>
      <c r="D198" s="373">
        <v>179</v>
      </c>
      <c r="E198" s="118">
        <v>560</v>
      </c>
      <c r="F198" s="436">
        <v>420</v>
      </c>
      <c r="G198" s="68"/>
    </row>
    <row r="199" spans="1:7" ht="15.75">
      <c r="A199" s="106" t="s">
        <v>155</v>
      </c>
      <c r="B199" s="44" t="s">
        <v>156</v>
      </c>
      <c r="C199" s="373" t="s">
        <v>157</v>
      </c>
      <c r="D199" s="373">
        <v>180</v>
      </c>
      <c r="E199" s="118">
        <v>630</v>
      </c>
      <c r="F199" s="487">
        <v>454</v>
      </c>
      <c r="G199" s="68"/>
    </row>
    <row r="200" spans="1:7" ht="15.75">
      <c r="A200" s="106" t="s">
        <v>155</v>
      </c>
      <c r="B200" s="44" t="s">
        <v>156</v>
      </c>
      <c r="C200" s="373" t="s">
        <v>157</v>
      </c>
      <c r="D200" s="373">
        <v>180</v>
      </c>
      <c r="E200" s="118" t="s">
        <v>175</v>
      </c>
      <c r="F200" s="487"/>
      <c r="G200" s="68"/>
    </row>
    <row r="201" spans="1:7" ht="15.75">
      <c r="A201" s="106" t="s">
        <v>155</v>
      </c>
      <c r="B201" s="44" t="s">
        <v>156</v>
      </c>
      <c r="C201" s="373" t="s">
        <v>157</v>
      </c>
      <c r="D201" s="373">
        <v>181</v>
      </c>
      <c r="E201" s="118">
        <v>630</v>
      </c>
      <c r="F201" s="487">
        <v>548</v>
      </c>
      <c r="G201" s="68"/>
    </row>
    <row r="202" spans="1:7" ht="15.75">
      <c r="A202" s="106" t="s">
        <v>155</v>
      </c>
      <c r="B202" s="44" t="s">
        <v>156</v>
      </c>
      <c r="C202" s="373" t="s">
        <v>157</v>
      </c>
      <c r="D202" s="373">
        <v>181</v>
      </c>
      <c r="E202" s="118" t="s">
        <v>175</v>
      </c>
      <c r="F202" s="487"/>
      <c r="G202" s="68"/>
    </row>
    <row r="203" spans="1:7" ht="15.75">
      <c r="A203" s="106" t="s">
        <v>155</v>
      </c>
      <c r="B203" s="44" t="s">
        <v>156</v>
      </c>
      <c r="C203" s="373" t="s">
        <v>157</v>
      </c>
      <c r="D203" s="373">
        <v>182</v>
      </c>
      <c r="E203" s="118">
        <v>160</v>
      </c>
      <c r="F203" s="487">
        <v>123</v>
      </c>
      <c r="G203" s="68"/>
    </row>
    <row r="204" spans="1:7" ht="15.75">
      <c r="A204" s="106" t="s">
        <v>155</v>
      </c>
      <c r="B204" s="44" t="s">
        <v>156</v>
      </c>
      <c r="C204" s="373" t="s">
        <v>157</v>
      </c>
      <c r="D204" s="373">
        <v>182</v>
      </c>
      <c r="E204" s="118" t="s">
        <v>176</v>
      </c>
      <c r="F204" s="487"/>
      <c r="G204" s="68"/>
    </row>
    <row r="205" spans="1:7" ht="15.75">
      <c r="A205" s="106" t="s">
        <v>155</v>
      </c>
      <c r="B205" s="44" t="s">
        <v>156</v>
      </c>
      <c r="C205" s="373" t="s">
        <v>157</v>
      </c>
      <c r="D205" s="373">
        <v>184</v>
      </c>
      <c r="E205" s="118">
        <v>400</v>
      </c>
      <c r="F205" s="436">
        <v>200</v>
      </c>
      <c r="G205" s="68"/>
    </row>
    <row r="206" spans="1:7" ht="15.75">
      <c r="A206" s="106" t="s">
        <v>155</v>
      </c>
      <c r="B206" s="44" t="s">
        <v>156</v>
      </c>
      <c r="C206" s="373" t="s">
        <v>157</v>
      </c>
      <c r="D206" s="373">
        <v>185</v>
      </c>
      <c r="E206" s="118">
        <v>250</v>
      </c>
      <c r="F206" s="436">
        <v>128</v>
      </c>
      <c r="G206" s="68"/>
    </row>
    <row r="207" spans="1:7" ht="15.75">
      <c r="A207" s="106" t="s">
        <v>155</v>
      </c>
      <c r="B207" s="44" t="s">
        <v>156</v>
      </c>
      <c r="C207" s="373" t="s">
        <v>157</v>
      </c>
      <c r="D207" s="373">
        <v>186</v>
      </c>
      <c r="E207" s="118">
        <v>250</v>
      </c>
      <c r="F207" s="487">
        <v>8</v>
      </c>
      <c r="G207" s="68"/>
    </row>
    <row r="208" spans="1:7" ht="15.75">
      <c r="A208" s="106" t="s">
        <v>155</v>
      </c>
      <c r="B208" s="44" t="s">
        <v>156</v>
      </c>
      <c r="C208" s="373" t="s">
        <v>157</v>
      </c>
      <c r="D208" s="373">
        <v>186</v>
      </c>
      <c r="E208" s="118">
        <v>320</v>
      </c>
      <c r="F208" s="487"/>
      <c r="G208" s="68"/>
    </row>
    <row r="209" spans="1:7" ht="15.75">
      <c r="A209" s="106" t="s">
        <v>155</v>
      </c>
      <c r="B209" s="44" t="s">
        <v>156</v>
      </c>
      <c r="C209" s="373" t="s">
        <v>157</v>
      </c>
      <c r="D209" s="373">
        <v>187</v>
      </c>
      <c r="E209" s="118">
        <v>320</v>
      </c>
      <c r="F209" s="436">
        <v>154</v>
      </c>
      <c r="G209" s="68"/>
    </row>
    <row r="210" spans="1:7" ht="15.75">
      <c r="A210" s="106" t="s">
        <v>155</v>
      </c>
      <c r="B210" s="44" t="s">
        <v>156</v>
      </c>
      <c r="C210" s="373" t="s">
        <v>157</v>
      </c>
      <c r="D210" s="373">
        <v>189</v>
      </c>
      <c r="E210" s="118">
        <v>400</v>
      </c>
      <c r="F210" s="487">
        <v>340</v>
      </c>
      <c r="G210" s="68"/>
    </row>
    <row r="211" spans="1:7" ht="15.75">
      <c r="A211" s="106" t="s">
        <v>155</v>
      </c>
      <c r="B211" s="44" t="s">
        <v>156</v>
      </c>
      <c r="C211" s="373" t="s">
        <v>157</v>
      </c>
      <c r="D211" s="373">
        <v>189</v>
      </c>
      <c r="E211" s="373" t="s">
        <v>151</v>
      </c>
      <c r="F211" s="487"/>
      <c r="G211" s="68"/>
    </row>
    <row r="212" spans="1:7" ht="15.75">
      <c r="A212" s="106" t="s">
        <v>155</v>
      </c>
      <c r="B212" s="44" t="s">
        <v>156</v>
      </c>
      <c r="C212" s="373" t="s">
        <v>157</v>
      </c>
      <c r="D212" s="373">
        <v>190</v>
      </c>
      <c r="E212" s="118">
        <v>320</v>
      </c>
      <c r="F212" s="436">
        <v>166</v>
      </c>
      <c r="G212" s="68"/>
    </row>
    <row r="213" spans="1:7" ht="15.75">
      <c r="A213" s="106" t="s">
        <v>155</v>
      </c>
      <c r="B213" s="44" t="s">
        <v>156</v>
      </c>
      <c r="C213" s="373" t="s">
        <v>157</v>
      </c>
      <c r="D213" s="373">
        <v>191</v>
      </c>
      <c r="E213" s="118">
        <v>400</v>
      </c>
      <c r="F213" s="436">
        <v>324</v>
      </c>
      <c r="G213" s="68"/>
    </row>
    <row r="214" spans="1:7" ht="15.75">
      <c r="A214" s="106" t="s">
        <v>155</v>
      </c>
      <c r="B214" s="44" t="s">
        <v>156</v>
      </c>
      <c r="C214" s="373" t="s">
        <v>157</v>
      </c>
      <c r="D214" s="373">
        <v>192</v>
      </c>
      <c r="E214" s="118">
        <v>320</v>
      </c>
      <c r="F214" s="436">
        <v>93</v>
      </c>
      <c r="G214" s="68"/>
    </row>
    <row r="215" spans="1:7" ht="15.75">
      <c r="A215" s="106" t="s">
        <v>155</v>
      </c>
      <c r="B215" s="44" t="s">
        <v>156</v>
      </c>
      <c r="C215" s="373" t="s">
        <v>157</v>
      </c>
      <c r="D215" s="373">
        <v>194</v>
      </c>
      <c r="E215" s="118">
        <v>400</v>
      </c>
      <c r="F215" s="436">
        <v>252</v>
      </c>
      <c r="G215" s="68"/>
    </row>
    <row r="216" spans="1:7" ht="15.75">
      <c r="A216" s="106" t="s">
        <v>155</v>
      </c>
      <c r="B216" s="44" t="s">
        <v>156</v>
      </c>
      <c r="C216" s="373" t="s">
        <v>157</v>
      </c>
      <c r="D216" s="373">
        <v>195</v>
      </c>
      <c r="E216" s="118">
        <v>400</v>
      </c>
      <c r="F216" s="487">
        <v>288</v>
      </c>
      <c r="G216" s="68"/>
    </row>
    <row r="217" spans="1:7" ht="15.75">
      <c r="A217" s="106" t="s">
        <v>155</v>
      </c>
      <c r="B217" s="44" t="s">
        <v>156</v>
      </c>
      <c r="C217" s="373" t="s">
        <v>157</v>
      </c>
      <c r="D217" s="373">
        <v>195</v>
      </c>
      <c r="E217" s="118" t="s">
        <v>151</v>
      </c>
      <c r="F217" s="487"/>
      <c r="G217" s="68"/>
    </row>
    <row r="218" spans="1:7" ht="15.75">
      <c r="A218" s="106" t="s">
        <v>155</v>
      </c>
      <c r="B218" s="44" t="s">
        <v>156</v>
      </c>
      <c r="C218" s="373" t="s">
        <v>157</v>
      </c>
      <c r="D218" s="373">
        <v>196</v>
      </c>
      <c r="E218" s="118">
        <v>400</v>
      </c>
      <c r="F218" s="487">
        <v>209</v>
      </c>
      <c r="G218" s="68"/>
    </row>
    <row r="219" spans="1:7" ht="15.75">
      <c r="A219" s="106" t="s">
        <v>155</v>
      </c>
      <c r="B219" s="44" t="s">
        <v>156</v>
      </c>
      <c r="C219" s="373" t="s">
        <v>157</v>
      </c>
      <c r="D219" s="373">
        <v>196</v>
      </c>
      <c r="E219" s="118">
        <v>320</v>
      </c>
      <c r="F219" s="487"/>
      <c r="G219" s="68"/>
    </row>
    <row r="220" spans="1:7" ht="15.75">
      <c r="A220" s="106" t="s">
        <v>155</v>
      </c>
      <c r="B220" s="44" t="s">
        <v>156</v>
      </c>
      <c r="C220" s="373" t="s">
        <v>157</v>
      </c>
      <c r="D220" s="373">
        <v>197</v>
      </c>
      <c r="E220" s="118">
        <v>320</v>
      </c>
      <c r="F220" s="487">
        <v>8</v>
      </c>
      <c r="G220" s="68"/>
    </row>
    <row r="221" spans="1:7" ht="15.75">
      <c r="A221" s="106" t="s">
        <v>155</v>
      </c>
      <c r="B221" s="44" t="s">
        <v>156</v>
      </c>
      <c r="C221" s="373" t="s">
        <v>157</v>
      </c>
      <c r="D221" s="373">
        <v>197</v>
      </c>
      <c r="E221" s="118">
        <v>320</v>
      </c>
      <c r="F221" s="487"/>
      <c r="G221" s="68"/>
    </row>
    <row r="222" spans="1:7" ht="15.75">
      <c r="A222" s="106" t="s">
        <v>155</v>
      </c>
      <c r="B222" s="44" t="s">
        <v>156</v>
      </c>
      <c r="C222" s="373" t="s">
        <v>157</v>
      </c>
      <c r="D222" s="373">
        <v>198</v>
      </c>
      <c r="E222" s="118">
        <v>320</v>
      </c>
      <c r="F222" s="436">
        <v>221</v>
      </c>
      <c r="G222" s="68"/>
    </row>
    <row r="223" spans="1:7" ht="15.75">
      <c r="A223" s="106" t="s">
        <v>155</v>
      </c>
      <c r="B223" s="44" t="s">
        <v>156</v>
      </c>
      <c r="C223" s="373" t="s">
        <v>157</v>
      </c>
      <c r="D223" s="373">
        <v>199</v>
      </c>
      <c r="E223" s="118">
        <v>630</v>
      </c>
      <c r="F223" s="487">
        <v>353</v>
      </c>
      <c r="G223" s="68"/>
    </row>
    <row r="224" spans="1:7" ht="15.75">
      <c r="A224" s="106" t="s">
        <v>155</v>
      </c>
      <c r="B224" s="44" t="s">
        <v>156</v>
      </c>
      <c r="C224" s="373" t="s">
        <v>157</v>
      </c>
      <c r="D224" s="373">
        <v>199</v>
      </c>
      <c r="E224" s="118" t="s">
        <v>175</v>
      </c>
      <c r="F224" s="487"/>
      <c r="G224" s="68"/>
    </row>
    <row r="225" spans="1:7" ht="15.75">
      <c r="A225" s="106" t="s">
        <v>155</v>
      </c>
      <c r="B225" s="44" t="s">
        <v>156</v>
      </c>
      <c r="C225" s="373" t="s">
        <v>157</v>
      </c>
      <c r="D225" s="373">
        <v>200</v>
      </c>
      <c r="E225" s="118">
        <v>630</v>
      </c>
      <c r="F225" s="487">
        <v>246</v>
      </c>
      <c r="G225" s="68"/>
    </row>
    <row r="226" spans="1:7" ht="15.75">
      <c r="A226" s="106" t="s">
        <v>155</v>
      </c>
      <c r="B226" s="44" t="s">
        <v>156</v>
      </c>
      <c r="C226" s="373" t="s">
        <v>157</v>
      </c>
      <c r="D226" s="373">
        <v>200</v>
      </c>
      <c r="E226" s="118" t="s">
        <v>175</v>
      </c>
      <c r="F226" s="487"/>
      <c r="G226" s="68"/>
    </row>
    <row r="227" spans="1:7" ht="15.75">
      <c r="A227" s="106" t="s">
        <v>155</v>
      </c>
      <c r="B227" s="44" t="s">
        <v>156</v>
      </c>
      <c r="C227" s="373" t="s">
        <v>157</v>
      </c>
      <c r="D227" s="373">
        <v>201</v>
      </c>
      <c r="E227" s="118">
        <v>320</v>
      </c>
      <c r="F227" s="487">
        <v>93</v>
      </c>
      <c r="G227" s="68"/>
    </row>
    <row r="228" spans="1:7" ht="15.75">
      <c r="A228" s="106" t="s">
        <v>155</v>
      </c>
      <c r="B228" s="44" t="s">
        <v>156</v>
      </c>
      <c r="C228" s="373" t="s">
        <v>157</v>
      </c>
      <c r="D228" s="373">
        <v>201</v>
      </c>
      <c r="E228" s="118" t="s">
        <v>178</v>
      </c>
      <c r="F228" s="487"/>
      <c r="G228" s="68"/>
    </row>
    <row r="229" spans="1:7" ht="15.75">
      <c r="A229" s="106" t="s">
        <v>155</v>
      </c>
      <c r="B229" s="44" t="s">
        <v>156</v>
      </c>
      <c r="C229" s="373" t="s">
        <v>157</v>
      </c>
      <c r="D229" s="373">
        <v>202</v>
      </c>
      <c r="E229" s="118">
        <v>400</v>
      </c>
      <c r="F229" s="487">
        <v>148</v>
      </c>
      <c r="G229" s="68"/>
    </row>
    <row r="230" spans="1:7" ht="15.75">
      <c r="A230" s="106" t="s">
        <v>155</v>
      </c>
      <c r="B230" s="44" t="s">
        <v>156</v>
      </c>
      <c r="C230" s="373" t="s">
        <v>157</v>
      </c>
      <c r="D230" s="373">
        <v>202</v>
      </c>
      <c r="E230" s="118" t="s">
        <v>151</v>
      </c>
      <c r="F230" s="487"/>
      <c r="G230" s="68"/>
    </row>
    <row r="231" spans="1:7" ht="15.75">
      <c r="A231" s="106" t="s">
        <v>155</v>
      </c>
      <c r="B231" s="44" t="s">
        <v>156</v>
      </c>
      <c r="C231" s="373" t="s">
        <v>157</v>
      </c>
      <c r="D231" s="373">
        <v>203</v>
      </c>
      <c r="E231" s="118">
        <v>630</v>
      </c>
      <c r="F231" s="487">
        <v>372</v>
      </c>
      <c r="G231" s="68"/>
    </row>
    <row r="232" spans="1:7" ht="15.75">
      <c r="A232" s="106" t="s">
        <v>155</v>
      </c>
      <c r="B232" s="44" t="s">
        <v>156</v>
      </c>
      <c r="C232" s="373" t="s">
        <v>157</v>
      </c>
      <c r="D232" s="373">
        <v>203</v>
      </c>
      <c r="E232" s="118" t="s">
        <v>175</v>
      </c>
      <c r="F232" s="487"/>
      <c r="G232" s="68"/>
    </row>
    <row r="233" spans="1:7" ht="15.75">
      <c r="A233" s="106" t="s">
        <v>155</v>
      </c>
      <c r="B233" s="44" t="s">
        <v>156</v>
      </c>
      <c r="C233" s="373" t="s">
        <v>157</v>
      </c>
      <c r="D233" s="373">
        <v>204</v>
      </c>
      <c r="E233" s="118">
        <v>320</v>
      </c>
      <c r="F233" s="487">
        <v>143</v>
      </c>
      <c r="G233" s="68"/>
    </row>
    <row r="234" spans="1:7" ht="15.75">
      <c r="A234" s="106" t="s">
        <v>155</v>
      </c>
      <c r="B234" s="44" t="s">
        <v>156</v>
      </c>
      <c r="C234" s="373" t="s">
        <v>157</v>
      </c>
      <c r="D234" s="373">
        <v>204</v>
      </c>
      <c r="E234" s="118">
        <v>400</v>
      </c>
      <c r="F234" s="487"/>
      <c r="G234" s="68"/>
    </row>
    <row r="235" spans="1:7" ht="15.75">
      <c r="A235" s="106" t="s">
        <v>155</v>
      </c>
      <c r="B235" s="44" t="s">
        <v>156</v>
      </c>
      <c r="C235" s="373" t="s">
        <v>157</v>
      </c>
      <c r="D235" s="373">
        <v>205</v>
      </c>
      <c r="E235" s="118">
        <v>400</v>
      </c>
      <c r="F235" s="436">
        <v>22</v>
      </c>
      <c r="G235" s="68"/>
    </row>
    <row r="236" spans="1:7" ht="15.75">
      <c r="A236" s="106" t="s">
        <v>155</v>
      </c>
      <c r="B236" s="44" t="s">
        <v>156</v>
      </c>
      <c r="C236" s="373" t="s">
        <v>157</v>
      </c>
      <c r="D236" s="373">
        <v>206</v>
      </c>
      <c r="E236" s="118">
        <v>400</v>
      </c>
      <c r="F236" s="436">
        <v>124</v>
      </c>
      <c r="G236" s="68"/>
    </row>
    <row r="237" spans="1:7" ht="15.75">
      <c r="A237" s="106" t="s">
        <v>155</v>
      </c>
      <c r="B237" s="44" t="s">
        <v>156</v>
      </c>
      <c r="C237" s="373" t="s">
        <v>157</v>
      </c>
      <c r="D237" s="373">
        <v>207</v>
      </c>
      <c r="E237" s="118">
        <v>400</v>
      </c>
      <c r="F237" s="487">
        <v>108</v>
      </c>
      <c r="G237" s="68"/>
    </row>
    <row r="238" spans="1:7" ht="15.75">
      <c r="A238" s="106" t="s">
        <v>155</v>
      </c>
      <c r="B238" s="44" t="s">
        <v>156</v>
      </c>
      <c r="C238" s="373" t="s">
        <v>157</v>
      </c>
      <c r="D238" s="373">
        <v>207</v>
      </c>
      <c r="E238" s="118" t="s">
        <v>151</v>
      </c>
      <c r="F238" s="487"/>
      <c r="G238" s="68"/>
    </row>
    <row r="239" spans="1:7" ht="15.75">
      <c r="A239" s="106" t="s">
        <v>155</v>
      </c>
      <c r="B239" s="44" t="s">
        <v>156</v>
      </c>
      <c r="C239" s="373" t="s">
        <v>157</v>
      </c>
      <c r="D239" s="373">
        <v>209</v>
      </c>
      <c r="E239" s="118">
        <v>400</v>
      </c>
      <c r="F239" s="487">
        <v>236</v>
      </c>
      <c r="G239" s="68"/>
    </row>
    <row r="240" spans="1:7" ht="15.75">
      <c r="A240" s="106" t="s">
        <v>155</v>
      </c>
      <c r="B240" s="44" t="s">
        <v>156</v>
      </c>
      <c r="C240" s="373" t="s">
        <v>157</v>
      </c>
      <c r="D240" s="373">
        <v>209</v>
      </c>
      <c r="E240" s="118" t="s">
        <v>151</v>
      </c>
      <c r="F240" s="487"/>
      <c r="G240" s="68"/>
    </row>
    <row r="241" spans="1:7" ht="15.75">
      <c r="A241" s="106" t="s">
        <v>155</v>
      </c>
      <c r="B241" s="44" t="s">
        <v>156</v>
      </c>
      <c r="C241" s="373" t="s">
        <v>157</v>
      </c>
      <c r="D241" s="373">
        <v>210</v>
      </c>
      <c r="E241" s="118">
        <v>400</v>
      </c>
      <c r="F241" s="487">
        <v>160</v>
      </c>
      <c r="G241" s="68"/>
    </row>
    <row r="242" spans="1:7" ht="15.75">
      <c r="A242" s="106" t="s">
        <v>155</v>
      </c>
      <c r="B242" s="44" t="s">
        <v>156</v>
      </c>
      <c r="C242" s="373" t="s">
        <v>157</v>
      </c>
      <c r="D242" s="373">
        <v>210</v>
      </c>
      <c r="E242" s="118" t="s">
        <v>151</v>
      </c>
      <c r="F242" s="487"/>
      <c r="G242" s="68"/>
    </row>
    <row r="243" spans="1:7" ht="15.75">
      <c r="A243" s="106" t="s">
        <v>155</v>
      </c>
      <c r="B243" s="44" t="s">
        <v>156</v>
      </c>
      <c r="C243" s="373" t="s">
        <v>157</v>
      </c>
      <c r="D243" s="373">
        <v>211</v>
      </c>
      <c r="E243" s="118">
        <v>320</v>
      </c>
      <c r="F243" s="487">
        <v>90</v>
      </c>
      <c r="G243" s="68"/>
    </row>
    <row r="244" spans="1:7" ht="15.75">
      <c r="A244" s="106" t="s">
        <v>155</v>
      </c>
      <c r="B244" s="44" t="s">
        <v>156</v>
      </c>
      <c r="C244" s="373" t="s">
        <v>157</v>
      </c>
      <c r="D244" s="373">
        <v>211</v>
      </c>
      <c r="E244" s="118">
        <v>400</v>
      </c>
      <c r="F244" s="487"/>
      <c r="G244" s="68"/>
    </row>
    <row r="245" spans="1:7" ht="15.75">
      <c r="A245" s="106" t="s">
        <v>155</v>
      </c>
      <c r="B245" s="44" t="s">
        <v>156</v>
      </c>
      <c r="C245" s="373" t="s">
        <v>157</v>
      </c>
      <c r="D245" s="373">
        <v>213</v>
      </c>
      <c r="E245" s="118">
        <v>400</v>
      </c>
      <c r="F245" s="487">
        <v>252</v>
      </c>
      <c r="G245" s="68"/>
    </row>
    <row r="246" spans="1:7" ht="15.75">
      <c r="A246" s="106" t="s">
        <v>155</v>
      </c>
      <c r="B246" s="44" t="s">
        <v>156</v>
      </c>
      <c r="C246" s="373" t="s">
        <v>157</v>
      </c>
      <c r="D246" s="373">
        <v>213</v>
      </c>
      <c r="E246" s="118" t="s">
        <v>151</v>
      </c>
      <c r="F246" s="487"/>
      <c r="G246" s="68"/>
    </row>
    <row r="247" spans="1:7" ht="15.75">
      <c r="A247" s="106" t="s">
        <v>155</v>
      </c>
      <c r="B247" s="44" t="s">
        <v>156</v>
      </c>
      <c r="C247" s="373" t="s">
        <v>157</v>
      </c>
      <c r="D247" s="373">
        <v>214</v>
      </c>
      <c r="E247" s="118">
        <v>400</v>
      </c>
      <c r="F247" s="487">
        <v>160</v>
      </c>
      <c r="G247" s="68"/>
    </row>
    <row r="248" spans="1:7" ht="15.75">
      <c r="A248" s="106" t="s">
        <v>155</v>
      </c>
      <c r="B248" s="44" t="s">
        <v>156</v>
      </c>
      <c r="C248" s="373" t="s">
        <v>157</v>
      </c>
      <c r="D248" s="373">
        <v>214</v>
      </c>
      <c r="E248" s="118" t="s">
        <v>151</v>
      </c>
      <c r="F248" s="487"/>
      <c r="G248" s="68"/>
    </row>
    <row r="249" spans="1:7" ht="15.75">
      <c r="A249" s="106" t="s">
        <v>155</v>
      </c>
      <c r="B249" s="44" t="s">
        <v>156</v>
      </c>
      <c r="C249" s="373" t="s">
        <v>157</v>
      </c>
      <c r="D249" s="373">
        <v>215</v>
      </c>
      <c r="E249" s="118">
        <v>400</v>
      </c>
      <c r="F249" s="436">
        <v>268</v>
      </c>
      <c r="G249" s="68"/>
    </row>
    <row r="250" spans="1:7" ht="15.75">
      <c r="A250" s="106" t="s">
        <v>155</v>
      </c>
      <c r="B250" s="44" t="s">
        <v>156</v>
      </c>
      <c r="C250" s="373" t="s">
        <v>157</v>
      </c>
      <c r="D250" s="373">
        <v>216</v>
      </c>
      <c r="E250" s="118">
        <v>320</v>
      </c>
      <c r="F250" s="436">
        <v>77</v>
      </c>
      <c r="G250" s="68"/>
    </row>
    <row r="251" spans="1:7" ht="15.75">
      <c r="A251" s="106" t="s">
        <v>155</v>
      </c>
      <c r="B251" s="44" t="s">
        <v>156</v>
      </c>
      <c r="C251" s="373" t="s">
        <v>157</v>
      </c>
      <c r="D251" s="373">
        <v>217</v>
      </c>
      <c r="E251" s="118">
        <v>250</v>
      </c>
      <c r="F251" s="487">
        <v>238</v>
      </c>
      <c r="G251" s="68"/>
    </row>
    <row r="252" spans="1:7" ht="15.75">
      <c r="A252" s="106" t="s">
        <v>155</v>
      </c>
      <c r="B252" s="44" t="s">
        <v>156</v>
      </c>
      <c r="C252" s="373" t="s">
        <v>157</v>
      </c>
      <c r="D252" s="373">
        <v>217</v>
      </c>
      <c r="E252" s="118" t="s">
        <v>154</v>
      </c>
      <c r="F252" s="487"/>
      <c r="G252" s="68"/>
    </row>
    <row r="253" spans="1:7" ht="15.75">
      <c r="A253" s="106" t="s">
        <v>155</v>
      </c>
      <c r="B253" s="44" t="s">
        <v>156</v>
      </c>
      <c r="C253" s="373" t="s">
        <v>157</v>
      </c>
      <c r="D253" s="373">
        <v>219</v>
      </c>
      <c r="E253" s="118">
        <v>400</v>
      </c>
      <c r="F253" s="436">
        <v>256</v>
      </c>
      <c r="G253" s="68"/>
    </row>
    <row r="254" spans="1:7" ht="15.75">
      <c r="A254" s="106" t="s">
        <v>155</v>
      </c>
      <c r="B254" s="44" t="s">
        <v>156</v>
      </c>
      <c r="C254" s="373" t="s">
        <v>157</v>
      </c>
      <c r="D254" s="373">
        <v>220</v>
      </c>
      <c r="E254" s="118">
        <v>250</v>
      </c>
      <c r="F254" s="487">
        <v>75</v>
      </c>
      <c r="G254" s="68"/>
    </row>
    <row r="255" spans="1:7" ht="15.75">
      <c r="A255" s="106" t="s">
        <v>155</v>
      </c>
      <c r="B255" s="44" t="s">
        <v>156</v>
      </c>
      <c r="C255" s="373" t="s">
        <v>157</v>
      </c>
      <c r="D255" s="373">
        <v>220</v>
      </c>
      <c r="E255" s="118" t="s">
        <v>154</v>
      </c>
      <c r="F255" s="487"/>
      <c r="G255" s="68"/>
    </row>
    <row r="256" spans="1:7" ht="15.75">
      <c r="A256" s="106" t="s">
        <v>155</v>
      </c>
      <c r="B256" s="44" t="s">
        <v>156</v>
      </c>
      <c r="C256" s="373" t="s">
        <v>157</v>
      </c>
      <c r="D256" s="373">
        <v>221</v>
      </c>
      <c r="E256" s="118">
        <v>320</v>
      </c>
      <c r="F256" s="487">
        <v>168</v>
      </c>
      <c r="G256" s="68"/>
    </row>
    <row r="257" spans="1:7" ht="15.75">
      <c r="A257" s="106" t="s">
        <v>155</v>
      </c>
      <c r="B257" s="44" t="s">
        <v>156</v>
      </c>
      <c r="C257" s="373" t="s">
        <v>157</v>
      </c>
      <c r="D257" s="373">
        <v>221</v>
      </c>
      <c r="E257" s="118">
        <v>400</v>
      </c>
      <c r="F257" s="487"/>
      <c r="G257" s="68"/>
    </row>
    <row r="258" spans="1:7" ht="15.75">
      <c r="A258" s="106" t="s">
        <v>155</v>
      </c>
      <c r="B258" s="44" t="s">
        <v>156</v>
      </c>
      <c r="C258" s="373" t="s">
        <v>157</v>
      </c>
      <c r="D258" s="373">
        <v>222</v>
      </c>
      <c r="E258" s="118">
        <v>320</v>
      </c>
      <c r="F258" s="487">
        <v>120</v>
      </c>
      <c r="G258" s="68"/>
    </row>
    <row r="259" spans="1:7" ht="15.75">
      <c r="A259" s="106" t="s">
        <v>155</v>
      </c>
      <c r="B259" s="44" t="s">
        <v>156</v>
      </c>
      <c r="C259" s="373" t="s">
        <v>157</v>
      </c>
      <c r="D259" s="373">
        <v>222</v>
      </c>
      <c r="E259" s="118">
        <v>400</v>
      </c>
      <c r="F259" s="487"/>
      <c r="G259" s="68"/>
    </row>
    <row r="260" spans="1:7" ht="15.75">
      <c r="A260" s="106" t="s">
        <v>155</v>
      </c>
      <c r="B260" s="44" t="s">
        <v>156</v>
      </c>
      <c r="C260" s="373" t="s">
        <v>157</v>
      </c>
      <c r="D260" s="373">
        <v>223</v>
      </c>
      <c r="E260" s="383">
        <v>400</v>
      </c>
      <c r="F260" s="487">
        <v>422</v>
      </c>
      <c r="G260" s="68"/>
    </row>
    <row r="261" spans="1:7" ht="32.25" customHeight="1">
      <c r="A261" s="106" t="s">
        <v>155</v>
      </c>
      <c r="B261" s="44" t="s">
        <v>156</v>
      </c>
      <c r="C261" s="373" t="s">
        <v>157</v>
      </c>
      <c r="D261" s="373">
        <v>223</v>
      </c>
      <c r="E261" s="118" t="s">
        <v>151</v>
      </c>
      <c r="F261" s="487"/>
      <c r="G261" s="68"/>
    </row>
    <row r="262" spans="1:7" ht="15.75">
      <c r="A262" s="106" t="s">
        <v>155</v>
      </c>
      <c r="B262" s="44" t="s">
        <v>156</v>
      </c>
      <c r="C262" s="373" t="s">
        <v>157</v>
      </c>
      <c r="D262" s="373">
        <v>225</v>
      </c>
      <c r="E262" s="118">
        <v>630</v>
      </c>
      <c r="F262" s="487">
        <v>548</v>
      </c>
      <c r="G262" s="68"/>
    </row>
    <row r="263" spans="1:7" ht="15.75">
      <c r="A263" s="106" t="s">
        <v>155</v>
      </c>
      <c r="B263" s="44" t="s">
        <v>156</v>
      </c>
      <c r="C263" s="373" t="s">
        <v>157</v>
      </c>
      <c r="D263" s="373">
        <v>225</v>
      </c>
      <c r="E263" s="118" t="s">
        <v>175</v>
      </c>
      <c r="F263" s="487"/>
      <c r="G263" s="68"/>
    </row>
    <row r="264" spans="1:7" ht="15.75">
      <c r="A264" s="106" t="s">
        <v>155</v>
      </c>
      <c r="B264" s="44" t="s">
        <v>156</v>
      </c>
      <c r="C264" s="373" t="s">
        <v>157</v>
      </c>
      <c r="D264" s="373">
        <v>227</v>
      </c>
      <c r="E264" s="118">
        <v>400</v>
      </c>
      <c r="F264" s="436">
        <v>188</v>
      </c>
      <c r="G264" s="68"/>
    </row>
    <row r="265" spans="1:7" ht="15.75">
      <c r="A265" s="106" t="s">
        <v>155</v>
      </c>
      <c r="B265" s="44" t="s">
        <v>156</v>
      </c>
      <c r="C265" s="373" t="s">
        <v>157</v>
      </c>
      <c r="D265" s="373">
        <v>228</v>
      </c>
      <c r="E265" s="118">
        <v>400</v>
      </c>
      <c r="F265" s="436">
        <v>252</v>
      </c>
      <c r="G265" s="68"/>
    </row>
    <row r="266" spans="1:7" ht="15.75">
      <c r="A266" s="106" t="s">
        <v>155</v>
      </c>
      <c r="B266" s="44" t="s">
        <v>156</v>
      </c>
      <c r="C266" s="373" t="s">
        <v>157</v>
      </c>
      <c r="D266" s="373">
        <v>229</v>
      </c>
      <c r="E266" s="118">
        <v>320</v>
      </c>
      <c r="F266" s="487">
        <v>151</v>
      </c>
      <c r="G266" s="68"/>
    </row>
    <row r="267" spans="1:7" ht="15.75">
      <c r="A267" s="106" t="s">
        <v>155</v>
      </c>
      <c r="B267" s="44" t="s">
        <v>156</v>
      </c>
      <c r="C267" s="373" t="s">
        <v>157</v>
      </c>
      <c r="D267" s="373">
        <v>229</v>
      </c>
      <c r="E267" s="118">
        <v>400</v>
      </c>
      <c r="F267" s="487"/>
      <c r="G267" s="68"/>
    </row>
    <row r="268" spans="1:7" ht="15.75">
      <c r="A268" s="106" t="s">
        <v>155</v>
      </c>
      <c r="B268" s="44" t="s">
        <v>156</v>
      </c>
      <c r="C268" s="373" t="s">
        <v>157</v>
      </c>
      <c r="D268" s="373">
        <v>230</v>
      </c>
      <c r="E268" s="118">
        <v>320</v>
      </c>
      <c r="F268" s="487">
        <v>223</v>
      </c>
      <c r="G268" s="68"/>
    </row>
    <row r="269" spans="1:7" ht="15.75">
      <c r="A269" s="106" t="s">
        <v>155</v>
      </c>
      <c r="B269" s="44" t="s">
        <v>156</v>
      </c>
      <c r="C269" s="373" t="s">
        <v>157</v>
      </c>
      <c r="D269" s="373">
        <v>230</v>
      </c>
      <c r="E269" s="118">
        <v>315</v>
      </c>
      <c r="F269" s="487"/>
      <c r="G269" s="68"/>
    </row>
    <row r="270" spans="1:7" ht="15.75">
      <c r="A270" s="106" t="s">
        <v>155</v>
      </c>
      <c r="B270" s="44" t="s">
        <v>156</v>
      </c>
      <c r="C270" s="373" t="s">
        <v>157</v>
      </c>
      <c r="D270" s="373">
        <v>231</v>
      </c>
      <c r="E270" s="118">
        <v>400</v>
      </c>
      <c r="F270" s="436">
        <v>188</v>
      </c>
      <c r="G270" s="68"/>
    </row>
    <row r="271" spans="1:7" ht="15.75">
      <c r="A271" s="106" t="s">
        <v>155</v>
      </c>
      <c r="B271" s="44" t="s">
        <v>156</v>
      </c>
      <c r="C271" s="373" t="s">
        <v>157</v>
      </c>
      <c r="D271" s="373">
        <v>232</v>
      </c>
      <c r="E271" s="118">
        <v>400</v>
      </c>
      <c r="F271" s="487">
        <v>10</v>
      </c>
      <c r="G271" s="68"/>
    </row>
    <row r="272" spans="1:7" ht="15.75">
      <c r="A272" s="106" t="s">
        <v>155</v>
      </c>
      <c r="B272" s="44" t="s">
        <v>156</v>
      </c>
      <c r="C272" s="373" t="s">
        <v>157</v>
      </c>
      <c r="D272" s="373">
        <v>232</v>
      </c>
      <c r="E272" s="118">
        <v>320</v>
      </c>
      <c r="F272" s="487"/>
      <c r="G272" s="68"/>
    </row>
    <row r="273" spans="1:7" ht="15.75">
      <c r="A273" s="106" t="s">
        <v>155</v>
      </c>
      <c r="B273" s="44" t="s">
        <v>156</v>
      </c>
      <c r="C273" s="373" t="s">
        <v>157</v>
      </c>
      <c r="D273" s="373">
        <v>235</v>
      </c>
      <c r="E273" s="118">
        <v>160</v>
      </c>
      <c r="F273" s="487">
        <v>107</v>
      </c>
      <c r="G273" s="68"/>
    </row>
    <row r="274" spans="1:7" ht="15.75">
      <c r="A274" s="106" t="s">
        <v>155</v>
      </c>
      <c r="B274" s="44" t="s">
        <v>156</v>
      </c>
      <c r="C274" s="373" t="s">
        <v>157</v>
      </c>
      <c r="D274" s="373">
        <v>235</v>
      </c>
      <c r="E274" s="118">
        <v>400</v>
      </c>
      <c r="F274" s="487"/>
      <c r="G274" s="68"/>
    </row>
    <row r="275" spans="1:7" ht="15.75">
      <c r="A275" s="106" t="s">
        <v>155</v>
      </c>
      <c r="B275" s="44" t="s">
        <v>156</v>
      </c>
      <c r="C275" s="373" t="s">
        <v>157</v>
      </c>
      <c r="D275" s="373">
        <v>237</v>
      </c>
      <c r="E275" s="373">
        <v>400</v>
      </c>
      <c r="F275" s="487">
        <v>316</v>
      </c>
      <c r="G275" s="68"/>
    </row>
    <row r="276" spans="1:7" ht="15.75">
      <c r="A276" s="106" t="s">
        <v>155</v>
      </c>
      <c r="B276" s="44" t="s">
        <v>156</v>
      </c>
      <c r="C276" s="373" t="s">
        <v>157</v>
      </c>
      <c r="D276" s="373">
        <v>237</v>
      </c>
      <c r="E276" s="373" t="s">
        <v>151</v>
      </c>
      <c r="F276" s="487"/>
      <c r="G276" s="68"/>
    </row>
    <row r="277" spans="1:7" ht="15.75">
      <c r="A277" s="106" t="s">
        <v>155</v>
      </c>
      <c r="B277" s="44" t="s">
        <v>156</v>
      </c>
      <c r="C277" s="373" t="s">
        <v>157</v>
      </c>
      <c r="D277" s="373">
        <v>239</v>
      </c>
      <c r="E277" s="373">
        <v>400</v>
      </c>
      <c r="F277" s="436">
        <v>152</v>
      </c>
      <c r="G277" s="68"/>
    </row>
    <row r="278" spans="1:7" ht="15.75">
      <c r="A278" s="106" t="s">
        <v>155</v>
      </c>
      <c r="B278" s="44" t="s">
        <v>156</v>
      </c>
      <c r="C278" s="373" t="s">
        <v>157</v>
      </c>
      <c r="D278" s="373">
        <v>240</v>
      </c>
      <c r="E278" s="373">
        <v>320</v>
      </c>
      <c r="F278" s="487">
        <v>170</v>
      </c>
      <c r="G278" s="68"/>
    </row>
    <row r="279" spans="1:7" ht="15.75">
      <c r="A279" s="106" t="s">
        <v>155</v>
      </c>
      <c r="B279" s="44" t="s">
        <v>156</v>
      </c>
      <c r="C279" s="373" t="s">
        <v>157</v>
      </c>
      <c r="D279" s="373">
        <v>240</v>
      </c>
      <c r="E279" s="373">
        <v>400</v>
      </c>
      <c r="F279" s="487"/>
      <c r="G279" s="68"/>
    </row>
    <row r="280" spans="1:7" ht="15.75">
      <c r="A280" s="106" t="s">
        <v>155</v>
      </c>
      <c r="B280" s="44" t="s">
        <v>156</v>
      </c>
      <c r="C280" s="373" t="s">
        <v>157</v>
      </c>
      <c r="D280" s="373">
        <v>241</v>
      </c>
      <c r="E280" s="373">
        <v>400</v>
      </c>
      <c r="F280" s="487">
        <v>276</v>
      </c>
      <c r="G280" s="68"/>
    </row>
    <row r="281" spans="1:7" ht="15.75">
      <c r="A281" s="106" t="s">
        <v>155</v>
      </c>
      <c r="B281" s="44" t="s">
        <v>156</v>
      </c>
      <c r="C281" s="373" t="s">
        <v>157</v>
      </c>
      <c r="D281" s="373">
        <v>241</v>
      </c>
      <c r="E281" s="373" t="s">
        <v>151</v>
      </c>
      <c r="F281" s="487"/>
      <c r="G281" s="68"/>
    </row>
    <row r="282" spans="1:7" ht="15.75">
      <c r="A282" s="106" t="s">
        <v>155</v>
      </c>
      <c r="B282" s="44" t="s">
        <v>156</v>
      </c>
      <c r="C282" s="373" t="s">
        <v>157</v>
      </c>
      <c r="D282" s="373">
        <v>242</v>
      </c>
      <c r="E282" s="373">
        <v>250</v>
      </c>
      <c r="F282" s="487">
        <v>63</v>
      </c>
      <c r="G282" s="68"/>
    </row>
    <row r="283" spans="1:7" ht="15.75">
      <c r="A283" s="106" t="s">
        <v>155</v>
      </c>
      <c r="B283" s="44" t="s">
        <v>156</v>
      </c>
      <c r="C283" s="373" t="s">
        <v>157</v>
      </c>
      <c r="D283" s="373">
        <v>242</v>
      </c>
      <c r="E283" s="373" t="s">
        <v>154</v>
      </c>
      <c r="F283" s="487"/>
      <c r="G283" s="68"/>
    </row>
    <row r="284" spans="1:7" ht="15.75">
      <c r="A284" s="106" t="s">
        <v>155</v>
      </c>
      <c r="B284" s="44" t="s">
        <v>156</v>
      </c>
      <c r="C284" s="373" t="s">
        <v>157</v>
      </c>
      <c r="D284" s="373">
        <v>243</v>
      </c>
      <c r="E284" s="373">
        <v>400</v>
      </c>
      <c r="F284" s="487">
        <v>156</v>
      </c>
      <c r="G284" s="68"/>
    </row>
    <row r="285" spans="1:7" ht="15.75">
      <c r="A285" s="106" t="s">
        <v>155</v>
      </c>
      <c r="B285" s="44" t="s">
        <v>156</v>
      </c>
      <c r="C285" s="373" t="s">
        <v>157</v>
      </c>
      <c r="D285" s="373">
        <v>243</v>
      </c>
      <c r="E285" s="373" t="s">
        <v>151</v>
      </c>
      <c r="F285" s="487"/>
      <c r="G285" s="68"/>
    </row>
    <row r="286" spans="1:7" ht="15.75">
      <c r="A286" s="106" t="s">
        <v>155</v>
      </c>
      <c r="B286" s="44" t="s">
        <v>156</v>
      </c>
      <c r="C286" s="373" t="s">
        <v>157</v>
      </c>
      <c r="D286" s="373">
        <v>244</v>
      </c>
      <c r="E286" s="373">
        <v>400</v>
      </c>
      <c r="F286" s="487">
        <v>116</v>
      </c>
      <c r="G286" s="68"/>
    </row>
    <row r="287" spans="1:7" ht="15.75">
      <c r="A287" s="106" t="s">
        <v>155</v>
      </c>
      <c r="B287" s="44" t="s">
        <v>156</v>
      </c>
      <c r="C287" s="373" t="s">
        <v>157</v>
      </c>
      <c r="D287" s="373">
        <v>244</v>
      </c>
      <c r="E287" s="373" t="s">
        <v>151</v>
      </c>
      <c r="F287" s="487"/>
      <c r="G287" s="68"/>
    </row>
    <row r="288" spans="1:7" ht="15.75">
      <c r="A288" s="106" t="s">
        <v>155</v>
      </c>
      <c r="B288" s="44" t="s">
        <v>156</v>
      </c>
      <c r="C288" s="373" t="s">
        <v>157</v>
      </c>
      <c r="D288" s="373">
        <v>245</v>
      </c>
      <c r="E288" s="373">
        <v>400</v>
      </c>
      <c r="F288" s="487">
        <v>200</v>
      </c>
      <c r="G288" s="68"/>
    </row>
    <row r="289" spans="1:7" ht="15.75">
      <c r="A289" s="106" t="s">
        <v>155</v>
      </c>
      <c r="B289" s="44" t="s">
        <v>156</v>
      </c>
      <c r="C289" s="373" t="s">
        <v>157</v>
      </c>
      <c r="D289" s="373">
        <v>245</v>
      </c>
      <c r="E289" s="373" t="s">
        <v>151</v>
      </c>
      <c r="F289" s="487"/>
      <c r="G289" s="68"/>
    </row>
    <row r="290" spans="1:7" ht="15.75">
      <c r="A290" s="106" t="s">
        <v>155</v>
      </c>
      <c r="B290" s="44" t="s">
        <v>156</v>
      </c>
      <c r="C290" s="373" t="s">
        <v>157</v>
      </c>
      <c r="D290" s="373">
        <v>246</v>
      </c>
      <c r="E290" s="373">
        <v>400</v>
      </c>
      <c r="F290" s="436">
        <v>220</v>
      </c>
      <c r="G290" s="68"/>
    </row>
    <row r="291" spans="1:7" ht="15.75">
      <c r="A291" s="106" t="s">
        <v>155</v>
      </c>
      <c r="B291" s="44" t="s">
        <v>156</v>
      </c>
      <c r="C291" s="373" t="s">
        <v>157</v>
      </c>
      <c r="D291" s="373">
        <v>247</v>
      </c>
      <c r="E291" s="373">
        <v>400</v>
      </c>
      <c r="F291" s="436">
        <v>200</v>
      </c>
      <c r="G291" s="68"/>
    </row>
    <row r="292" spans="1:7" ht="15.75">
      <c r="A292" s="106" t="s">
        <v>155</v>
      </c>
      <c r="B292" s="44" t="s">
        <v>156</v>
      </c>
      <c r="C292" s="373" t="s">
        <v>157</v>
      </c>
      <c r="D292" s="373">
        <v>248</v>
      </c>
      <c r="E292" s="373">
        <v>630</v>
      </c>
      <c r="F292" s="487">
        <v>158</v>
      </c>
      <c r="G292" s="68"/>
    </row>
    <row r="293" spans="1:7" ht="15.75">
      <c r="A293" s="106" t="s">
        <v>155</v>
      </c>
      <c r="B293" s="44" t="s">
        <v>156</v>
      </c>
      <c r="C293" s="373" t="s">
        <v>157</v>
      </c>
      <c r="D293" s="373">
        <v>248</v>
      </c>
      <c r="E293" s="373" t="s">
        <v>175</v>
      </c>
      <c r="F293" s="487"/>
      <c r="G293" s="68"/>
    </row>
    <row r="294" spans="1:7" ht="15.75">
      <c r="A294" s="106" t="s">
        <v>155</v>
      </c>
      <c r="B294" s="44" t="s">
        <v>156</v>
      </c>
      <c r="C294" s="373" t="s">
        <v>157</v>
      </c>
      <c r="D294" s="373">
        <v>250</v>
      </c>
      <c r="E294" s="373">
        <v>400</v>
      </c>
      <c r="F294" s="487">
        <v>348</v>
      </c>
      <c r="G294" s="68"/>
    </row>
    <row r="295" spans="1:7" ht="15.75">
      <c r="A295" s="106" t="s">
        <v>155</v>
      </c>
      <c r="B295" s="44" t="s">
        <v>156</v>
      </c>
      <c r="C295" s="373" t="s">
        <v>157</v>
      </c>
      <c r="D295" s="373">
        <v>250</v>
      </c>
      <c r="E295" s="373" t="s">
        <v>151</v>
      </c>
      <c r="F295" s="487"/>
      <c r="G295" s="68"/>
    </row>
    <row r="296" spans="1:7" ht="15.75">
      <c r="A296" s="106" t="s">
        <v>155</v>
      </c>
      <c r="B296" s="44" t="s">
        <v>156</v>
      </c>
      <c r="C296" s="373" t="s">
        <v>157</v>
      </c>
      <c r="D296" s="373">
        <v>251</v>
      </c>
      <c r="E296" s="373">
        <v>250</v>
      </c>
      <c r="F296" s="487">
        <v>110</v>
      </c>
      <c r="G296" s="68"/>
    </row>
    <row r="297" spans="1:7" ht="15.75">
      <c r="A297" s="106" t="s">
        <v>155</v>
      </c>
      <c r="B297" s="44" t="s">
        <v>156</v>
      </c>
      <c r="C297" s="373" t="s">
        <v>157</v>
      </c>
      <c r="D297" s="373">
        <v>251</v>
      </c>
      <c r="E297" s="373" t="s">
        <v>154</v>
      </c>
      <c r="F297" s="487"/>
      <c r="G297" s="68"/>
    </row>
    <row r="298" spans="1:7" ht="15.75">
      <c r="A298" s="106" t="s">
        <v>155</v>
      </c>
      <c r="B298" s="44" t="s">
        <v>156</v>
      </c>
      <c r="C298" s="373" t="s">
        <v>157</v>
      </c>
      <c r="D298" s="373">
        <v>252</v>
      </c>
      <c r="E298" s="373">
        <v>630</v>
      </c>
      <c r="F298" s="436">
        <v>258</v>
      </c>
      <c r="G298" s="68"/>
    </row>
    <row r="299" spans="1:7" ht="15.75">
      <c r="A299" s="106" t="s">
        <v>155</v>
      </c>
      <c r="B299" s="44" t="s">
        <v>156</v>
      </c>
      <c r="C299" s="373" t="s">
        <v>157</v>
      </c>
      <c r="D299" s="373">
        <v>253</v>
      </c>
      <c r="E299" s="373">
        <v>400</v>
      </c>
      <c r="F299" s="487">
        <v>288</v>
      </c>
      <c r="G299" s="68"/>
    </row>
    <row r="300" spans="1:7" ht="15.75">
      <c r="A300" s="106" t="s">
        <v>155</v>
      </c>
      <c r="B300" s="44" t="s">
        <v>156</v>
      </c>
      <c r="C300" s="373" t="s">
        <v>157</v>
      </c>
      <c r="D300" s="373">
        <v>253</v>
      </c>
      <c r="E300" s="373" t="s">
        <v>151</v>
      </c>
      <c r="F300" s="487"/>
      <c r="G300" s="68"/>
    </row>
    <row r="301" spans="1:7" ht="15.75">
      <c r="A301" s="106" t="s">
        <v>155</v>
      </c>
      <c r="B301" s="44" t="s">
        <v>156</v>
      </c>
      <c r="C301" s="373" t="s">
        <v>157</v>
      </c>
      <c r="D301" s="373">
        <v>254</v>
      </c>
      <c r="E301" s="373">
        <v>630</v>
      </c>
      <c r="F301" s="436">
        <v>479</v>
      </c>
      <c r="G301" s="68"/>
    </row>
    <row r="302" spans="1:7" ht="15.75">
      <c r="A302" s="106" t="s">
        <v>155</v>
      </c>
      <c r="B302" s="44" t="s">
        <v>156</v>
      </c>
      <c r="C302" s="373" t="s">
        <v>157</v>
      </c>
      <c r="D302" s="373">
        <v>255</v>
      </c>
      <c r="E302" s="373">
        <v>630</v>
      </c>
      <c r="F302" s="487">
        <v>76</v>
      </c>
      <c r="G302" s="68"/>
    </row>
    <row r="303" spans="1:7" ht="15.75">
      <c r="A303" s="106" t="s">
        <v>155</v>
      </c>
      <c r="B303" s="44" t="s">
        <v>156</v>
      </c>
      <c r="C303" s="373" t="s">
        <v>157</v>
      </c>
      <c r="D303" s="373">
        <v>255</v>
      </c>
      <c r="E303" s="373" t="s">
        <v>175</v>
      </c>
      <c r="F303" s="487"/>
      <c r="G303" s="68"/>
    </row>
    <row r="304" spans="1:7" ht="15.75">
      <c r="A304" s="106" t="s">
        <v>155</v>
      </c>
      <c r="B304" s="44" t="s">
        <v>156</v>
      </c>
      <c r="C304" s="373" t="s">
        <v>157</v>
      </c>
      <c r="D304" s="373">
        <v>257</v>
      </c>
      <c r="E304" s="373">
        <v>630</v>
      </c>
      <c r="F304" s="487">
        <v>271</v>
      </c>
      <c r="G304" s="68"/>
    </row>
    <row r="305" spans="1:7" ht="15.75">
      <c r="A305" s="106" t="s">
        <v>155</v>
      </c>
      <c r="B305" s="44" t="s">
        <v>156</v>
      </c>
      <c r="C305" s="373" t="s">
        <v>157</v>
      </c>
      <c r="D305" s="373">
        <v>257</v>
      </c>
      <c r="E305" s="373" t="s">
        <v>175</v>
      </c>
      <c r="F305" s="487"/>
      <c r="G305" s="68"/>
    </row>
    <row r="306" spans="1:7" ht="15.75">
      <c r="A306" s="106" t="s">
        <v>155</v>
      </c>
      <c r="B306" s="44" t="s">
        <v>156</v>
      </c>
      <c r="C306" s="373" t="s">
        <v>157</v>
      </c>
      <c r="D306" s="373">
        <v>258</v>
      </c>
      <c r="E306" s="373">
        <v>630</v>
      </c>
      <c r="F306" s="487">
        <v>88</v>
      </c>
      <c r="G306" s="68"/>
    </row>
    <row r="307" spans="1:7" ht="15.75">
      <c r="A307" s="106" t="s">
        <v>155</v>
      </c>
      <c r="B307" s="44" t="s">
        <v>156</v>
      </c>
      <c r="C307" s="373" t="s">
        <v>157</v>
      </c>
      <c r="D307" s="373">
        <v>258</v>
      </c>
      <c r="E307" s="373" t="s">
        <v>175</v>
      </c>
      <c r="F307" s="487"/>
      <c r="G307" s="68"/>
    </row>
    <row r="308" spans="1:7" ht="15.75">
      <c r="A308" s="106" t="s">
        <v>155</v>
      </c>
      <c r="B308" s="44" t="s">
        <v>156</v>
      </c>
      <c r="C308" s="373" t="s">
        <v>157</v>
      </c>
      <c r="D308" s="373">
        <v>259</v>
      </c>
      <c r="E308" s="373">
        <v>160</v>
      </c>
      <c r="F308" s="436">
        <v>98</v>
      </c>
      <c r="G308" s="68"/>
    </row>
    <row r="309" spans="1:7" ht="15.75">
      <c r="A309" s="106" t="s">
        <v>155</v>
      </c>
      <c r="B309" s="44" t="s">
        <v>156</v>
      </c>
      <c r="C309" s="373" t="s">
        <v>157</v>
      </c>
      <c r="D309" s="373">
        <v>260</v>
      </c>
      <c r="E309" s="373">
        <v>320</v>
      </c>
      <c r="F309" s="436">
        <v>266</v>
      </c>
      <c r="G309" s="68"/>
    </row>
    <row r="310" spans="1:7" ht="15.75">
      <c r="A310" s="106" t="s">
        <v>155</v>
      </c>
      <c r="B310" s="44" t="s">
        <v>156</v>
      </c>
      <c r="C310" s="373" t="s">
        <v>157</v>
      </c>
      <c r="D310" s="373">
        <v>263</v>
      </c>
      <c r="E310" s="373">
        <v>400</v>
      </c>
      <c r="F310" s="436">
        <v>128</v>
      </c>
      <c r="G310" s="68"/>
    </row>
    <row r="311" spans="1:7" ht="15.75">
      <c r="A311" s="106" t="s">
        <v>155</v>
      </c>
      <c r="B311" s="44" t="s">
        <v>156</v>
      </c>
      <c r="C311" s="373" t="s">
        <v>157</v>
      </c>
      <c r="D311" s="373">
        <v>265</v>
      </c>
      <c r="E311" s="373">
        <v>100</v>
      </c>
      <c r="F311" s="436">
        <v>84</v>
      </c>
      <c r="G311" s="68"/>
    </row>
    <row r="312" spans="1:7" ht="15.75">
      <c r="A312" s="106" t="s">
        <v>155</v>
      </c>
      <c r="B312" s="44" t="s">
        <v>156</v>
      </c>
      <c r="C312" s="373" t="s">
        <v>157</v>
      </c>
      <c r="D312" s="373">
        <v>266</v>
      </c>
      <c r="E312" s="373">
        <v>250</v>
      </c>
      <c r="F312" s="487">
        <v>60</v>
      </c>
      <c r="G312" s="68"/>
    </row>
    <row r="313" spans="1:7" ht="15.75">
      <c r="A313" s="106" t="s">
        <v>155</v>
      </c>
      <c r="B313" s="44" t="s">
        <v>156</v>
      </c>
      <c r="C313" s="373" t="s">
        <v>157</v>
      </c>
      <c r="D313" s="373">
        <v>266</v>
      </c>
      <c r="E313" s="373">
        <v>250</v>
      </c>
      <c r="F313" s="487"/>
      <c r="G313" s="68"/>
    </row>
    <row r="314" spans="1:7" ht="15.75">
      <c r="A314" s="106" t="s">
        <v>155</v>
      </c>
      <c r="B314" s="44" t="s">
        <v>156</v>
      </c>
      <c r="C314" s="373" t="s">
        <v>157</v>
      </c>
      <c r="D314" s="373">
        <v>268</v>
      </c>
      <c r="E314" s="373">
        <v>320</v>
      </c>
      <c r="F314" s="487">
        <v>31</v>
      </c>
      <c r="G314" s="68"/>
    </row>
    <row r="315" spans="1:7" ht="15.75">
      <c r="A315" s="106" t="s">
        <v>155</v>
      </c>
      <c r="B315" s="44" t="s">
        <v>156</v>
      </c>
      <c r="C315" s="373" t="s">
        <v>157</v>
      </c>
      <c r="D315" s="373">
        <v>268</v>
      </c>
      <c r="E315" s="373">
        <v>180</v>
      </c>
      <c r="F315" s="487"/>
      <c r="G315" s="68"/>
    </row>
    <row r="316" spans="1:7" ht="15.75">
      <c r="A316" s="106" t="s">
        <v>155</v>
      </c>
      <c r="B316" s="44" t="s">
        <v>156</v>
      </c>
      <c r="C316" s="373" t="s">
        <v>157</v>
      </c>
      <c r="D316" s="373">
        <v>269</v>
      </c>
      <c r="E316" s="373">
        <v>250</v>
      </c>
      <c r="F316" s="487">
        <v>32</v>
      </c>
      <c r="G316" s="68"/>
    </row>
    <row r="317" spans="1:7" ht="15.75">
      <c r="A317" s="106" t="s">
        <v>155</v>
      </c>
      <c r="B317" s="44" t="s">
        <v>156</v>
      </c>
      <c r="C317" s="373" t="s">
        <v>157</v>
      </c>
      <c r="D317" s="373">
        <v>269</v>
      </c>
      <c r="E317" s="373">
        <v>250</v>
      </c>
      <c r="F317" s="487"/>
      <c r="G317" s="68"/>
    </row>
    <row r="318" spans="1:7" ht="15.75">
      <c r="A318" s="106" t="s">
        <v>155</v>
      </c>
      <c r="B318" s="44" t="s">
        <v>156</v>
      </c>
      <c r="C318" s="373" t="s">
        <v>157</v>
      </c>
      <c r="D318" s="373">
        <v>271</v>
      </c>
      <c r="E318" s="373">
        <v>630</v>
      </c>
      <c r="F318" s="487">
        <v>580</v>
      </c>
      <c r="G318" s="68"/>
    </row>
    <row r="319" spans="1:7" ht="15.75">
      <c r="A319" s="106" t="s">
        <v>155</v>
      </c>
      <c r="B319" s="44" t="s">
        <v>156</v>
      </c>
      <c r="C319" s="373" t="s">
        <v>157</v>
      </c>
      <c r="D319" s="373">
        <v>271</v>
      </c>
      <c r="E319" s="373" t="s">
        <v>175</v>
      </c>
      <c r="F319" s="487"/>
      <c r="G319" s="68"/>
    </row>
    <row r="320" spans="1:7" ht="15.75">
      <c r="A320" s="106" t="s">
        <v>155</v>
      </c>
      <c r="B320" s="44" t="s">
        <v>156</v>
      </c>
      <c r="C320" s="373" t="s">
        <v>157</v>
      </c>
      <c r="D320" s="373">
        <v>274</v>
      </c>
      <c r="E320" s="373">
        <v>400</v>
      </c>
      <c r="F320" s="487">
        <v>260</v>
      </c>
      <c r="G320" s="68"/>
    </row>
    <row r="321" spans="1:7" ht="15.75">
      <c r="A321" s="106" t="s">
        <v>155</v>
      </c>
      <c r="B321" s="44" t="s">
        <v>156</v>
      </c>
      <c r="C321" s="373" t="s">
        <v>157</v>
      </c>
      <c r="D321" s="373">
        <v>274</v>
      </c>
      <c r="E321" s="373" t="s">
        <v>151</v>
      </c>
      <c r="F321" s="487"/>
      <c r="G321" s="68"/>
    </row>
    <row r="322" spans="1:7" ht="15.75">
      <c r="A322" s="106" t="s">
        <v>155</v>
      </c>
      <c r="B322" s="44" t="s">
        <v>156</v>
      </c>
      <c r="C322" s="373" t="s">
        <v>157</v>
      </c>
      <c r="D322" s="373">
        <v>275</v>
      </c>
      <c r="E322" s="373">
        <v>400</v>
      </c>
      <c r="F322" s="436">
        <v>208</v>
      </c>
      <c r="G322" s="68"/>
    </row>
    <row r="323" spans="1:7" ht="15.75">
      <c r="A323" s="106" t="s">
        <v>155</v>
      </c>
      <c r="B323" s="44" t="s">
        <v>156</v>
      </c>
      <c r="C323" s="373" t="s">
        <v>157</v>
      </c>
      <c r="D323" s="373">
        <v>276</v>
      </c>
      <c r="E323" s="373">
        <v>400</v>
      </c>
      <c r="F323" s="487">
        <v>136</v>
      </c>
      <c r="G323" s="68"/>
    </row>
    <row r="324" spans="1:7" ht="15.75">
      <c r="A324" s="106" t="s">
        <v>155</v>
      </c>
      <c r="B324" s="44" t="s">
        <v>156</v>
      </c>
      <c r="C324" s="373" t="s">
        <v>157</v>
      </c>
      <c r="D324" s="373">
        <v>276</v>
      </c>
      <c r="E324" s="373" t="s">
        <v>151</v>
      </c>
      <c r="F324" s="487"/>
      <c r="G324" s="68"/>
    </row>
    <row r="325" spans="1:7" ht="15.75">
      <c r="A325" s="106" t="s">
        <v>155</v>
      </c>
      <c r="B325" s="44" t="s">
        <v>156</v>
      </c>
      <c r="C325" s="373" t="s">
        <v>157</v>
      </c>
      <c r="D325" s="373">
        <v>278</v>
      </c>
      <c r="E325" s="373">
        <v>400</v>
      </c>
      <c r="F325" s="487">
        <v>76</v>
      </c>
      <c r="G325" s="68"/>
    </row>
    <row r="326" spans="1:7" ht="15.75">
      <c r="A326" s="106" t="s">
        <v>155</v>
      </c>
      <c r="B326" s="44" t="s">
        <v>156</v>
      </c>
      <c r="C326" s="373" t="s">
        <v>157</v>
      </c>
      <c r="D326" s="373">
        <v>278</v>
      </c>
      <c r="E326" s="373" t="s">
        <v>151</v>
      </c>
      <c r="F326" s="487"/>
      <c r="G326" s="68"/>
    </row>
    <row r="327" spans="1:7" ht="15.75">
      <c r="A327" s="106" t="s">
        <v>155</v>
      </c>
      <c r="B327" s="44" t="s">
        <v>156</v>
      </c>
      <c r="C327" s="373" t="s">
        <v>157</v>
      </c>
      <c r="D327" s="373">
        <v>279</v>
      </c>
      <c r="E327" s="373">
        <v>630</v>
      </c>
      <c r="F327" s="487">
        <v>334</v>
      </c>
      <c r="G327" s="68"/>
    </row>
    <row r="328" spans="1:7" ht="15.75">
      <c r="A328" s="106" t="s">
        <v>155</v>
      </c>
      <c r="B328" s="44" t="s">
        <v>156</v>
      </c>
      <c r="C328" s="373" t="s">
        <v>157</v>
      </c>
      <c r="D328" s="373">
        <v>279</v>
      </c>
      <c r="E328" s="373" t="s">
        <v>175</v>
      </c>
      <c r="F328" s="487"/>
      <c r="G328" s="68"/>
    </row>
    <row r="329" spans="1:7" ht="15.75">
      <c r="A329" s="106" t="s">
        <v>155</v>
      </c>
      <c r="B329" s="44" t="s">
        <v>156</v>
      </c>
      <c r="C329" s="373" t="s">
        <v>157</v>
      </c>
      <c r="D329" s="373">
        <v>280</v>
      </c>
      <c r="E329" s="373">
        <v>630</v>
      </c>
      <c r="F329" s="436">
        <v>252</v>
      </c>
      <c r="G329" s="68"/>
    </row>
    <row r="330" spans="1:7" ht="15.75">
      <c r="A330" s="106" t="s">
        <v>155</v>
      </c>
      <c r="B330" s="44" t="s">
        <v>156</v>
      </c>
      <c r="C330" s="373" t="s">
        <v>157</v>
      </c>
      <c r="D330" s="373">
        <v>281</v>
      </c>
      <c r="E330" s="373">
        <v>400</v>
      </c>
      <c r="F330" s="487">
        <v>304</v>
      </c>
      <c r="G330" s="68"/>
    </row>
    <row r="331" spans="1:7" ht="15.75">
      <c r="A331" s="106" t="s">
        <v>155</v>
      </c>
      <c r="B331" s="44" t="s">
        <v>156</v>
      </c>
      <c r="C331" s="373" t="s">
        <v>157</v>
      </c>
      <c r="D331" s="373">
        <v>281</v>
      </c>
      <c r="E331" s="373" t="s">
        <v>151</v>
      </c>
      <c r="F331" s="487"/>
      <c r="G331" s="68"/>
    </row>
    <row r="332" spans="1:7" ht="15.75">
      <c r="A332" s="106" t="s">
        <v>155</v>
      </c>
      <c r="B332" s="44" t="s">
        <v>156</v>
      </c>
      <c r="C332" s="373" t="s">
        <v>157</v>
      </c>
      <c r="D332" s="373">
        <v>283</v>
      </c>
      <c r="E332" s="373">
        <v>400</v>
      </c>
      <c r="F332" s="487">
        <v>304</v>
      </c>
      <c r="G332" s="68"/>
    </row>
    <row r="333" spans="1:7" ht="15.75">
      <c r="A333" s="106" t="s">
        <v>155</v>
      </c>
      <c r="B333" s="44" t="s">
        <v>156</v>
      </c>
      <c r="C333" s="373" t="s">
        <v>157</v>
      </c>
      <c r="D333" s="373">
        <v>283</v>
      </c>
      <c r="E333" s="373" t="s">
        <v>151</v>
      </c>
      <c r="F333" s="487"/>
      <c r="G333" s="68"/>
    </row>
    <row r="334" spans="1:7" ht="15.75">
      <c r="A334" s="106" t="s">
        <v>155</v>
      </c>
      <c r="B334" s="44" t="s">
        <v>156</v>
      </c>
      <c r="C334" s="373" t="s">
        <v>157</v>
      </c>
      <c r="D334" s="373">
        <v>284</v>
      </c>
      <c r="E334" s="373">
        <v>250</v>
      </c>
      <c r="F334" s="487">
        <v>90</v>
      </c>
      <c r="G334" s="68"/>
    </row>
    <row r="335" spans="1:7" ht="15.75">
      <c r="A335" s="106" t="s">
        <v>155</v>
      </c>
      <c r="B335" s="44" t="s">
        <v>156</v>
      </c>
      <c r="C335" s="373" t="s">
        <v>157</v>
      </c>
      <c r="D335" s="373">
        <v>284</v>
      </c>
      <c r="E335" s="373" t="s">
        <v>154</v>
      </c>
      <c r="F335" s="487"/>
      <c r="G335" s="68"/>
    </row>
    <row r="336" spans="1:7" ht="15.75">
      <c r="A336" s="106" t="s">
        <v>155</v>
      </c>
      <c r="B336" s="44" t="s">
        <v>156</v>
      </c>
      <c r="C336" s="373" t="s">
        <v>157</v>
      </c>
      <c r="D336" s="373">
        <v>286</v>
      </c>
      <c r="E336" s="373">
        <v>315</v>
      </c>
      <c r="F336" s="487">
        <v>134</v>
      </c>
      <c r="G336" s="68"/>
    </row>
    <row r="337" spans="1:7" ht="15.75">
      <c r="A337" s="106" t="s">
        <v>155</v>
      </c>
      <c r="B337" s="44" t="s">
        <v>156</v>
      </c>
      <c r="C337" s="373" t="s">
        <v>157</v>
      </c>
      <c r="D337" s="373">
        <v>286</v>
      </c>
      <c r="E337" s="373">
        <v>400</v>
      </c>
      <c r="F337" s="487"/>
      <c r="G337" s="68"/>
    </row>
    <row r="338" spans="1:7" ht="15.75">
      <c r="A338" s="106" t="s">
        <v>155</v>
      </c>
      <c r="B338" s="44" t="s">
        <v>156</v>
      </c>
      <c r="C338" s="373" t="s">
        <v>157</v>
      </c>
      <c r="D338" s="373">
        <v>287</v>
      </c>
      <c r="E338" s="373">
        <v>180</v>
      </c>
      <c r="F338" s="436">
        <v>131</v>
      </c>
      <c r="G338" s="68"/>
    </row>
    <row r="339" spans="1:7" ht="15.75">
      <c r="A339" s="106" t="s">
        <v>155</v>
      </c>
      <c r="B339" s="44" t="s">
        <v>156</v>
      </c>
      <c r="C339" s="373" t="s">
        <v>157</v>
      </c>
      <c r="D339" s="373">
        <v>288</v>
      </c>
      <c r="E339" s="373">
        <v>400</v>
      </c>
      <c r="F339" s="436">
        <v>80</v>
      </c>
      <c r="G339" s="68"/>
    </row>
    <row r="340" spans="1:7" ht="15.75">
      <c r="A340" s="106" t="s">
        <v>155</v>
      </c>
      <c r="B340" s="44" t="s">
        <v>156</v>
      </c>
      <c r="C340" s="373" t="s">
        <v>157</v>
      </c>
      <c r="D340" s="373">
        <v>289</v>
      </c>
      <c r="E340" s="373">
        <v>630</v>
      </c>
      <c r="F340" s="487">
        <v>260</v>
      </c>
      <c r="G340" s="68"/>
    </row>
    <row r="341" spans="1:7" ht="15.75">
      <c r="A341" s="106" t="s">
        <v>155</v>
      </c>
      <c r="B341" s="44" t="s">
        <v>156</v>
      </c>
      <c r="C341" s="373" t="s">
        <v>157</v>
      </c>
      <c r="D341" s="373">
        <v>289</v>
      </c>
      <c r="E341" s="373" t="s">
        <v>175</v>
      </c>
      <c r="F341" s="487"/>
      <c r="G341" s="68"/>
    </row>
    <row r="342" spans="1:7" ht="15.75">
      <c r="A342" s="106" t="s">
        <v>155</v>
      </c>
      <c r="B342" s="44" t="s">
        <v>156</v>
      </c>
      <c r="C342" s="373" t="s">
        <v>157</v>
      </c>
      <c r="D342" s="373">
        <v>290</v>
      </c>
      <c r="E342" s="373">
        <v>630</v>
      </c>
      <c r="F342" s="487">
        <v>231</v>
      </c>
      <c r="G342" s="68"/>
    </row>
    <row r="343" spans="1:7" ht="15.75">
      <c r="A343" s="106" t="s">
        <v>155</v>
      </c>
      <c r="B343" s="44" t="s">
        <v>156</v>
      </c>
      <c r="C343" s="373" t="s">
        <v>157</v>
      </c>
      <c r="D343" s="373">
        <v>290</v>
      </c>
      <c r="E343" s="373" t="s">
        <v>175</v>
      </c>
      <c r="F343" s="487"/>
      <c r="G343" s="68"/>
    </row>
    <row r="344" spans="1:7" ht="15.75">
      <c r="A344" s="106" t="s">
        <v>155</v>
      </c>
      <c r="B344" s="44" t="s">
        <v>156</v>
      </c>
      <c r="C344" s="373" t="s">
        <v>157</v>
      </c>
      <c r="D344" s="373">
        <v>291</v>
      </c>
      <c r="E344" s="373">
        <v>400</v>
      </c>
      <c r="F344" s="487">
        <v>52</v>
      </c>
      <c r="G344" s="68"/>
    </row>
    <row r="345" spans="1:7" ht="15.75">
      <c r="A345" s="106" t="s">
        <v>155</v>
      </c>
      <c r="B345" s="44" t="s">
        <v>156</v>
      </c>
      <c r="C345" s="373" t="s">
        <v>157</v>
      </c>
      <c r="D345" s="373">
        <v>291</v>
      </c>
      <c r="E345" s="373" t="s">
        <v>151</v>
      </c>
      <c r="F345" s="487"/>
      <c r="G345" s="68"/>
    </row>
    <row r="346" spans="1:7" ht="15.75">
      <c r="A346" s="106" t="s">
        <v>155</v>
      </c>
      <c r="B346" s="44" t="s">
        <v>156</v>
      </c>
      <c r="C346" s="373" t="s">
        <v>157</v>
      </c>
      <c r="D346" s="373">
        <v>293</v>
      </c>
      <c r="E346" s="373">
        <v>400</v>
      </c>
      <c r="F346" s="487">
        <v>260</v>
      </c>
      <c r="G346" s="68"/>
    </row>
    <row r="347" spans="1:7" ht="15.75">
      <c r="A347" s="106" t="s">
        <v>155</v>
      </c>
      <c r="B347" s="44" t="s">
        <v>156</v>
      </c>
      <c r="C347" s="373" t="s">
        <v>157</v>
      </c>
      <c r="D347" s="373">
        <v>293</v>
      </c>
      <c r="E347" s="373" t="s">
        <v>151</v>
      </c>
      <c r="F347" s="487"/>
      <c r="G347" s="68"/>
    </row>
    <row r="348" spans="1:7" ht="15.75">
      <c r="A348" s="106" t="s">
        <v>155</v>
      </c>
      <c r="B348" s="44" t="s">
        <v>156</v>
      </c>
      <c r="C348" s="373" t="s">
        <v>157</v>
      </c>
      <c r="D348" s="373">
        <v>294</v>
      </c>
      <c r="E348" s="373">
        <v>400</v>
      </c>
      <c r="F348" s="487">
        <v>284</v>
      </c>
      <c r="G348" s="68"/>
    </row>
    <row r="349" spans="1:7" ht="15.75">
      <c r="A349" s="106" t="s">
        <v>155</v>
      </c>
      <c r="B349" s="44" t="s">
        <v>156</v>
      </c>
      <c r="C349" s="373" t="s">
        <v>157</v>
      </c>
      <c r="D349" s="373">
        <v>294</v>
      </c>
      <c r="E349" s="373" t="s">
        <v>151</v>
      </c>
      <c r="F349" s="487"/>
      <c r="G349" s="68"/>
    </row>
    <row r="350" spans="1:7" ht="15.75">
      <c r="A350" s="106" t="s">
        <v>155</v>
      </c>
      <c r="B350" s="44" t="s">
        <v>156</v>
      </c>
      <c r="C350" s="373" t="s">
        <v>157</v>
      </c>
      <c r="D350" s="373">
        <v>295</v>
      </c>
      <c r="E350" s="373">
        <v>630</v>
      </c>
      <c r="F350" s="487">
        <v>422</v>
      </c>
      <c r="G350" s="68"/>
    </row>
    <row r="351" spans="1:7" ht="15.75">
      <c r="A351" s="106" t="s">
        <v>155</v>
      </c>
      <c r="B351" s="44" t="s">
        <v>156</v>
      </c>
      <c r="C351" s="373" t="s">
        <v>157</v>
      </c>
      <c r="D351" s="373">
        <v>295</v>
      </c>
      <c r="E351" s="373" t="s">
        <v>175</v>
      </c>
      <c r="F351" s="487"/>
      <c r="G351" s="68"/>
    </row>
    <row r="352" spans="1:7" ht="15.75">
      <c r="A352" s="106" t="s">
        <v>155</v>
      </c>
      <c r="B352" s="44" t="s">
        <v>156</v>
      </c>
      <c r="C352" s="373" t="s">
        <v>157</v>
      </c>
      <c r="D352" s="78">
        <v>296</v>
      </c>
      <c r="E352" s="78">
        <v>400</v>
      </c>
      <c r="F352" s="487">
        <v>224</v>
      </c>
      <c r="G352" s="68"/>
    </row>
    <row r="353" spans="1:7" ht="15.75">
      <c r="A353" s="106" t="s">
        <v>155</v>
      </c>
      <c r="B353" s="44" t="s">
        <v>156</v>
      </c>
      <c r="C353" s="373" t="s">
        <v>157</v>
      </c>
      <c r="D353" s="78">
        <v>296</v>
      </c>
      <c r="E353" s="78" t="s">
        <v>151</v>
      </c>
      <c r="F353" s="487"/>
      <c r="G353" s="68"/>
    </row>
    <row r="354" spans="1:7" ht="15.75">
      <c r="A354" s="106" t="s">
        <v>155</v>
      </c>
      <c r="B354" s="44" t="s">
        <v>156</v>
      </c>
      <c r="C354" s="373" t="s">
        <v>157</v>
      </c>
      <c r="D354" s="373">
        <v>300</v>
      </c>
      <c r="E354" s="373">
        <v>630</v>
      </c>
      <c r="F354" s="487">
        <v>218</v>
      </c>
      <c r="G354" s="68"/>
    </row>
    <row r="355" spans="1:7" ht="15.75">
      <c r="A355" s="106" t="s">
        <v>155</v>
      </c>
      <c r="B355" s="44" t="s">
        <v>156</v>
      </c>
      <c r="C355" s="373" t="s">
        <v>157</v>
      </c>
      <c r="D355" s="373">
        <v>300</v>
      </c>
      <c r="E355" s="373" t="s">
        <v>175</v>
      </c>
      <c r="F355" s="487"/>
      <c r="G355" s="68"/>
    </row>
    <row r="356" spans="1:7" ht="15.75">
      <c r="A356" s="106" t="s">
        <v>155</v>
      </c>
      <c r="B356" s="44" t="s">
        <v>156</v>
      </c>
      <c r="C356" s="373" t="s">
        <v>157</v>
      </c>
      <c r="D356" s="373">
        <v>301</v>
      </c>
      <c r="E356" s="373">
        <v>400</v>
      </c>
      <c r="F356" s="436">
        <v>188</v>
      </c>
      <c r="G356" s="68"/>
    </row>
    <row r="357" spans="1:7" ht="15.75">
      <c r="A357" s="106" t="s">
        <v>155</v>
      </c>
      <c r="B357" s="44" t="s">
        <v>156</v>
      </c>
      <c r="C357" s="373" t="s">
        <v>157</v>
      </c>
      <c r="D357" s="373">
        <v>302</v>
      </c>
      <c r="E357" s="373">
        <v>400</v>
      </c>
      <c r="F357" s="487">
        <v>80</v>
      </c>
      <c r="G357" s="68"/>
    </row>
    <row r="358" spans="1:7" ht="15.75">
      <c r="A358" s="106" t="s">
        <v>155</v>
      </c>
      <c r="B358" s="44" t="s">
        <v>156</v>
      </c>
      <c r="C358" s="373" t="s">
        <v>157</v>
      </c>
      <c r="D358" s="373">
        <v>302</v>
      </c>
      <c r="E358" s="373" t="s">
        <v>151</v>
      </c>
      <c r="F358" s="487"/>
      <c r="G358" s="68"/>
    </row>
    <row r="359" spans="1:7" ht="15.75">
      <c r="A359" s="106" t="s">
        <v>155</v>
      </c>
      <c r="B359" s="44" t="s">
        <v>156</v>
      </c>
      <c r="C359" s="373" t="s">
        <v>157</v>
      </c>
      <c r="D359" s="373">
        <v>303</v>
      </c>
      <c r="E359" s="373">
        <v>180</v>
      </c>
      <c r="F359" s="487">
        <v>25</v>
      </c>
      <c r="G359" s="68"/>
    </row>
    <row r="360" spans="1:7" ht="15.75">
      <c r="A360" s="106" t="s">
        <v>155</v>
      </c>
      <c r="B360" s="44" t="s">
        <v>156</v>
      </c>
      <c r="C360" s="373" t="s">
        <v>157</v>
      </c>
      <c r="D360" s="373">
        <v>303</v>
      </c>
      <c r="E360" s="373">
        <v>250</v>
      </c>
      <c r="F360" s="487"/>
      <c r="G360" s="68"/>
    </row>
    <row r="361" spans="1:7" ht="15.75">
      <c r="A361" s="106" t="s">
        <v>155</v>
      </c>
      <c r="B361" s="44" t="s">
        <v>156</v>
      </c>
      <c r="C361" s="373" t="s">
        <v>157</v>
      </c>
      <c r="D361" s="373">
        <v>304</v>
      </c>
      <c r="E361" s="373">
        <v>400</v>
      </c>
      <c r="F361" s="487">
        <v>112</v>
      </c>
      <c r="G361" s="68"/>
    </row>
    <row r="362" spans="1:7" ht="15.75">
      <c r="A362" s="106" t="s">
        <v>155</v>
      </c>
      <c r="B362" s="44" t="s">
        <v>156</v>
      </c>
      <c r="C362" s="373" t="s">
        <v>157</v>
      </c>
      <c r="D362" s="373">
        <v>304</v>
      </c>
      <c r="E362" s="373" t="s">
        <v>151</v>
      </c>
      <c r="F362" s="487"/>
      <c r="G362" s="68"/>
    </row>
    <row r="363" spans="1:7" ht="15.75">
      <c r="A363" s="106" t="s">
        <v>155</v>
      </c>
      <c r="B363" s="44" t="s">
        <v>156</v>
      </c>
      <c r="C363" s="373" t="s">
        <v>157</v>
      </c>
      <c r="D363" s="373">
        <v>306</v>
      </c>
      <c r="E363" s="373">
        <v>250</v>
      </c>
      <c r="F363" s="487">
        <v>108</v>
      </c>
      <c r="G363" s="68"/>
    </row>
    <row r="364" spans="1:7" ht="15.75">
      <c r="A364" s="106" t="s">
        <v>155</v>
      </c>
      <c r="B364" s="44" t="s">
        <v>156</v>
      </c>
      <c r="C364" s="373" t="s">
        <v>157</v>
      </c>
      <c r="D364" s="373">
        <v>306</v>
      </c>
      <c r="E364" s="373" t="s">
        <v>154</v>
      </c>
      <c r="F364" s="487"/>
      <c r="G364" s="68"/>
    </row>
    <row r="365" spans="1:7" ht="15.75">
      <c r="A365" s="106" t="s">
        <v>155</v>
      </c>
      <c r="B365" s="44" t="s">
        <v>156</v>
      </c>
      <c r="C365" s="373" t="s">
        <v>157</v>
      </c>
      <c r="D365" s="373">
        <v>307</v>
      </c>
      <c r="E365" s="373">
        <v>400</v>
      </c>
      <c r="F365" s="436">
        <v>288</v>
      </c>
      <c r="G365" s="68"/>
    </row>
    <row r="366" spans="1:7" ht="15.75">
      <c r="A366" s="106" t="s">
        <v>155</v>
      </c>
      <c r="B366" s="44" t="s">
        <v>156</v>
      </c>
      <c r="C366" s="373" t="s">
        <v>157</v>
      </c>
      <c r="D366" s="373">
        <v>310</v>
      </c>
      <c r="E366" s="373">
        <v>400</v>
      </c>
      <c r="F366" s="487">
        <v>200</v>
      </c>
      <c r="G366" s="68"/>
    </row>
    <row r="367" spans="1:7" ht="15.75">
      <c r="A367" s="106" t="s">
        <v>155</v>
      </c>
      <c r="B367" s="44" t="s">
        <v>156</v>
      </c>
      <c r="C367" s="373" t="s">
        <v>157</v>
      </c>
      <c r="D367" s="373">
        <v>310</v>
      </c>
      <c r="E367" s="373" t="s">
        <v>151</v>
      </c>
      <c r="F367" s="487"/>
      <c r="G367" s="68"/>
    </row>
    <row r="368" spans="1:7" ht="15.75">
      <c r="A368" s="106" t="s">
        <v>155</v>
      </c>
      <c r="B368" s="44" t="s">
        <v>156</v>
      </c>
      <c r="C368" s="373" t="s">
        <v>157</v>
      </c>
      <c r="D368" s="373">
        <v>311</v>
      </c>
      <c r="E368" s="373">
        <v>400</v>
      </c>
      <c r="F368" s="487">
        <v>152</v>
      </c>
      <c r="G368" s="68"/>
    </row>
    <row r="369" spans="1:7" ht="15.75">
      <c r="A369" s="106" t="s">
        <v>155</v>
      </c>
      <c r="B369" s="44" t="s">
        <v>156</v>
      </c>
      <c r="C369" s="373" t="s">
        <v>157</v>
      </c>
      <c r="D369" s="373">
        <v>311</v>
      </c>
      <c r="E369" s="373" t="s">
        <v>151</v>
      </c>
      <c r="F369" s="487"/>
      <c r="G369" s="68"/>
    </row>
    <row r="370" spans="1:7" ht="15.75">
      <c r="A370" s="106" t="s">
        <v>155</v>
      </c>
      <c r="B370" s="44" t="s">
        <v>156</v>
      </c>
      <c r="C370" s="373" t="s">
        <v>157</v>
      </c>
      <c r="D370" s="373">
        <v>312</v>
      </c>
      <c r="E370" s="373">
        <v>400</v>
      </c>
      <c r="F370" s="487">
        <v>176</v>
      </c>
      <c r="G370" s="68"/>
    </row>
    <row r="371" spans="1:7" ht="15.75">
      <c r="A371" s="106" t="s">
        <v>155</v>
      </c>
      <c r="B371" s="44" t="s">
        <v>156</v>
      </c>
      <c r="C371" s="373" t="s">
        <v>157</v>
      </c>
      <c r="D371" s="373">
        <v>312</v>
      </c>
      <c r="E371" s="373" t="s">
        <v>151</v>
      </c>
      <c r="F371" s="487"/>
      <c r="G371" s="68"/>
    </row>
    <row r="372" spans="1:7" ht="15.75">
      <c r="A372" s="106" t="s">
        <v>155</v>
      </c>
      <c r="B372" s="44" t="s">
        <v>156</v>
      </c>
      <c r="C372" s="373" t="s">
        <v>157</v>
      </c>
      <c r="D372" s="373">
        <v>313</v>
      </c>
      <c r="E372" s="373">
        <v>400</v>
      </c>
      <c r="F372" s="487">
        <v>73</v>
      </c>
      <c r="G372" s="68"/>
    </row>
    <row r="373" spans="1:7" ht="15.75">
      <c r="A373" s="106" t="s">
        <v>155</v>
      </c>
      <c r="B373" s="44" t="s">
        <v>156</v>
      </c>
      <c r="C373" s="373" t="s">
        <v>157</v>
      </c>
      <c r="D373" s="373">
        <v>313</v>
      </c>
      <c r="E373" s="373">
        <v>320</v>
      </c>
      <c r="F373" s="487"/>
      <c r="G373" s="68"/>
    </row>
    <row r="374" spans="1:7" ht="15.75">
      <c r="A374" s="106" t="s">
        <v>155</v>
      </c>
      <c r="B374" s="44" t="s">
        <v>156</v>
      </c>
      <c r="C374" s="373" t="s">
        <v>157</v>
      </c>
      <c r="D374" s="373">
        <v>314</v>
      </c>
      <c r="E374" s="373">
        <v>400</v>
      </c>
      <c r="F374" s="487">
        <v>196</v>
      </c>
      <c r="G374" s="68"/>
    </row>
    <row r="375" spans="1:7" ht="15.75">
      <c r="A375" s="106" t="s">
        <v>155</v>
      </c>
      <c r="B375" s="44" t="s">
        <v>156</v>
      </c>
      <c r="C375" s="373" t="s">
        <v>157</v>
      </c>
      <c r="D375" s="373">
        <v>314</v>
      </c>
      <c r="E375" s="373" t="s">
        <v>151</v>
      </c>
      <c r="F375" s="487"/>
      <c r="G375" s="68"/>
    </row>
    <row r="376" spans="1:7" ht="15.75">
      <c r="A376" s="106" t="s">
        <v>155</v>
      </c>
      <c r="B376" s="44" t="s">
        <v>156</v>
      </c>
      <c r="C376" s="373" t="s">
        <v>157</v>
      </c>
      <c r="D376" s="373">
        <v>316</v>
      </c>
      <c r="E376" s="373">
        <v>250</v>
      </c>
      <c r="F376" s="487">
        <v>240</v>
      </c>
      <c r="G376" s="68"/>
    </row>
    <row r="377" spans="1:7" ht="15.75">
      <c r="A377" s="106" t="s">
        <v>155</v>
      </c>
      <c r="B377" s="44" t="s">
        <v>156</v>
      </c>
      <c r="C377" s="373" t="s">
        <v>157</v>
      </c>
      <c r="D377" s="373">
        <v>316</v>
      </c>
      <c r="E377" s="373">
        <v>320</v>
      </c>
      <c r="F377" s="487"/>
      <c r="G377" s="68"/>
    </row>
    <row r="378" spans="1:7" ht="15.75">
      <c r="A378" s="106" t="s">
        <v>155</v>
      </c>
      <c r="B378" s="44" t="s">
        <v>156</v>
      </c>
      <c r="C378" s="373" t="s">
        <v>157</v>
      </c>
      <c r="D378" s="373">
        <v>321</v>
      </c>
      <c r="E378" s="373">
        <v>630</v>
      </c>
      <c r="F378" s="487">
        <v>237</v>
      </c>
      <c r="G378" s="68"/>
    </row>
    <row r="379" spans="1:7" ht="15.75">
      <c r="A379" s="106" t="s">
        <v>155</v>
      </c>
      <c r="B379" s="44" t="s">
        <v>156</v>
      </c>
      <c r="C379" s="373" t="s">
        <v>157</v>
      </c>
      <c r="D379" s="373">
        <v>321</v>
      </c>
      <c r="E379" s="373">
        <v>400</v>
      </c>
      <c r="F379" s="487"/>
      <c r="G379" s="68"/>
    </row>
    <row r="380" spans="1:7" ht="15.75">
      <c r="A380" s="106" t="s">
        <v>155</v>
      </c>
      <c r="B380" s="44" t="s">
        <v>156</v>
      </c>
      <c r="C380" s="373" t="s">
        <v>157</v>
      </c>
      <c r="D380" s="373">
        <v>324</v>
      </c>
      <c r="E380" s="373">
        <v>250</v>
      </c>
      <c r="F380" s="487">
        <v>123</v>
      </c>
      <c r="G380" s="68"/>
    </row>
    <row r="381" spans="1:7" ht="15.75">
      <c r="A381" s="106" t="s">
        <v>155</v>
      </c>
      <c r="B381" s="44" t="s">
        <v>156</v>
      </c>
      <c r="C381" s="373" t="s">
        <v>157</v>
      </c>
      <c r="D381" s="373">
        <v>324</v>
      </c>
      <c r="E381" s="373" t="s">
        <v>154</v>
      </c>
      <c r="F381" s="487"/>
      <c r="G381" s="68"/>
    </row>
    <row r="382" spans="1:7" ht="15.75">
      <c r="A382" s="106" t="s">
        <v>155</v>
      </c>
      <c r="B382" s="44" t="s">
        <v>156</v>
      </c>
      <c r="C382" s="373" t="s">
        <v>157</v>
      </c>
      <c r="D382" s="373">
        <v>325</v>
      </c>
      <c r="E382" s="373">
        <v>400</v>
      </c>
      <c r="F382" s="487">
        <v>272</v>
      </c>
      <c r="G382" s="68"/>
    </row>
    <row r="383" spans="1:7" ht="15.75">
      <c r="A383" s="106" t="s">
        <v>155</v>
      </c>
      <c r="B383" s="44" t="s">
        <v>156</v>
      </c>
      <c r="C383" s="373" t="s">
        <v>157</v>
      </c>
      <c r="D383" s="373">
        <v>325</v>
      </c>
      <c r="E383" s="373" t="s">
        <v>151</v>
      </c>
      <c r="F383" s="487"/>
      <c r="G383" s="68"/>
    </row>
    <row r="384" spans="1:7" ht="15.75">
      <c r="A384" s="106" t="s">
        <v>155</v>
      </c>
      <c r="B384" s="44" t="s">
        <v>156</v>
      </c>
      <c r="C384" s="373" t="s">
        <v>157</v>
      </c>
      <c r="D384" s="373">
        <v>326</v>
      </c>
      <c r="E384" s="373">
        <v>400</v>
      </c>
      <c r="F384" s="487">
        <v>212</v>
      </c>
      <c r="G384" s="68"/>
    </row>
    <row r="385" spans="1:7" ht="15.75">
      <c r="A385" s="106" t="s">
        <v>155</v>
      </c>
      <c r="B385" s="44" t="s">
        <v>156</v>
      </c>
      <c r="C385" s="373" t="s">
        <v>157</v>
      </c>
      <c r="D385" s="373">
        <v>326</v>
      </c>
      <c r="E385" s="373" t="s">
        <v>151</v>
      </c>
      <c r="F385" s="487"/>
      <c r="G385" s="68"/>
    </row>
    <row r="386" spans="1:7" ht="15.75">
      <c r="A386" s="106" t="s">
        <v>155</v>
      </c>
      <c r="B386" s="44" t="s">
        <v>156</v>
      </c>
      <c r="C386" s="373" t="s">
        <v>157</v>
      </c>
      <c r="D386" s="373">
        <v>328</v>
      </c>
      <c r="E386" s="373">
        <v>630</v>
      </c>
      <c r="F386" s="487">
        <v>378</v>
      </c>
      <c r="G386" s="68"/>
    </row>
    <row r="387" spans="1:7" ht="15.75">
      <c r="A387" s="106" t="s">
        <v>155</v>
      </c>
      <c r="B387" s="44" t="s">
        <v>156</v>
      </c>
      <c r="C387" s="373" t="s">
        <v>157</v>
      </c>
      <c r="D387" s="373">
        <v>328</v>
      </c>
      <c r="E387" s="373" t="s">
        <v>175</v>
      </c>
      <c r="F387" s="487"/>
      <c r="G387" s="68"/>
    </row>
    <row r="388" spans="1:7" ht="15.75">
      <c r="A388" s="106" t="s">
        <v>155</v>
      </c>
      <c r="B388" s="44" t="s">
        <v>156</v>
      </c>
      <c r="C388" s="373" t="s">
        <v>157</v>
      </c>
      <c r="D388" s="373">
        <v>329</v>
      </c>
      <c r="E388" s="373">
        <v>400</v>
      </c>
      <c r="F388" s="487">
        <v>224</v>
      </c>
      <c r="G388" s="68"/>
    </row>
    <row r="389" spans="1:7" ht="15.75">
      <c r="A389" s="106" t="s">
        <v>155</v>
      </c>
      <c r="B389" s="44" t="s">
        <v>156</v>
      </c>
      <c r="C389" s="373" t="s">
        <v>157</v>
      </c>
      <c r="D389" s="373">
        <v>329</v>
      </c>
      <c r="E389" s="373" t="s">
        <v>151</v>
      </c>
      <c r="F389" s="487"/>
      <c r="G389" s="68"/>
    </row>
    <row r="390" spans="1:7" ht="15.75">
      <c r="A390" s="106" t="s">
        <v>155</v>
      </c>
      <c r="B390" s="44" t="s">
        <v>156</v>
      </c>
      <c r="C390" s="373" t="s">
        <v>157</v>
      </c>
      <c r="D390" s="373">
        <v>330</v>
      </c>
      <c r="E390" s="373">
        <v>400</v>
      </c>
      <c r="F390" s="436">
        <v>292</v>
      </c>
      <c r="G390" s="68"/>
    </row>
    <row r="391" spans="1:7" ht="15.75">
      <c r="A391" s="106" t="s">
        <v>155</v>
      </c>
      <c r="B391" s="44" t="s">
        <v>156</v>
      </c>
      <c r="C391" s="373" t="s">
        <v>157</v>
      </c>
      <c r="D391" s="373">
        <v>331</v>
      </c>
      <c r="E391" s="373">
        <v>400</v>
      </c>
      <c r="F391" s="487">
        <v>192</v>
      </c>
      <c r="G391" s="68"/>
    </row>
    <row r="392" spans="1:7" ht="15.75">
      <c r="A392" s="106" t="s">
        <v>155</v>
      </c>
      <c r="B392" s="44" t="s">
        <v>156</v>
      </c>
      <c r="C392" s="373" t="s">
        <v>157</v>
      </c>
      <c r="D392" s="373">
        <v>331</v>
      </c>
      <c r="E392" s="373" t="s">
        <v>151</v>
      </c>
      <c r="F392" s="487"/>
      <c r="G392" s="68"/>
    </row>
    <row r="393" spans="1:7" ht="15.75">
      <c r="A393" s="106" t="s">
        <v>155</v>
      </c>
      <c r="B393" s="44" t="s">
        <v>156</v>
      </c>
      <c r="C393" s="373" t="s">
        <v>157</v>
      </c>
      <c r="D393" s="373">
        <v>332</v>
      </c>
      <c r="E393" s="373">
        <v>400</v>
      </c>
      <c r="F393" s="487">
        <v>312</v>
      </c>
      <c r="G393" s="68"/>
    </row>
    <row r="394" spans="1:7" ht="15.75">
      <c r="A394" s="106" t="s">
        <v>155</v>
      </c>
      <c r="B394" s="44" t="s">
        <v>156</v>
      </c>
      <c r="C394" s="373" t="s">
        <v>157</v>
      </c>
      <c r="D394" s="373">
        <v>332</v>
      </c>
      <c r="E394" s="373" t="s">
        <v>151</v>
      </c>
      <c r="F394" s="487"/>
      <c r="G394" s="68"/>
    </row>
    <row r="395" spans="1:7" ht="15.75">
      <c r="A395" s="106" t="s">
        <v>155</v>
      </c>
      <c r="B395" s="44" t="s">
        <v>156</v>
      </c>
      <c r="C395" s="373" t="s">
        <v>157</v>
      </c>
      <c r="D395" s="373">
        <v>333</v>
      </c>
      <c r="E395" s="373">
        <v>250</v>
      </c>
      <c r="F395" s="487">
        <v>133</v>
      </c>
      <c r="G395" s="68"/>
    </row>
    <row r="396" spans="1:7" ht="15.75">
      <c r="A396" s="106" t="s">
        <v>155</v>
      </c>
      <c r="B396" s="44" t="s">
        <v>156</v>
      </c>
      <c r="C396" s="373" t="s">
        <v>157</v>
      </c>
      <c r="D396" s="373">
        <v>333</v>
      </c>
      <c r="E396" s="373" t="s">
        <v>154</v>
      </c>
      <c r="F396" s="487"/>
      <c r="G396" s="68"/>
    </row>
    <row r="397" spans="1:7" ht="15.75">
      <c r="A397" s="106" t="s">
        <v>155</v>
      </c>
      <c r="B397" s="44" t="s">
        <v>156</v>
      </c>
      <c r="C397" s="373" t="s">
        <v>157</v>
      </c>
      <c r="D397" s="373">
        <v>335</v>
      </c>
      <c r="E397" s="373">
        <v>630</v>
      </c>
      <c r="F397" s="487">
        <v>397</v>
      </c>
      <c r="G397" s="68"/>
    </row>
    <row r="398" spans="1:7" ht="15.75">
      <c r="A398" s="106" t="s">
        <v>155</v>
      </c>
      <c r="B398" s="44" t="s">
        <v>156</v>
      </c>
      <c r="C398" s="373" t="s">
        <v>157</v>
      </c>
      <c r="D398" s="373">
        <v>335</v>
      </c>
      <c r="E398" s="373" t="s">
        <v>175</v>
      </c>
      <c r="F398" s="487"/>
      <c r="G398" s="68"/>
    </row>
    <row r="399" spans="1:7" ht="15.75">
      <c r="A399" s="106" t="s">
        <v>155</v>
      </c>
      <c r="B399" s="44" t="s">
        <v>156</v>
      </c>
      <c r="C399" s="373" t="s">
        <v>157</v>
      </c>
      <c r="D399" s="373">
        <v>336</v>
      </c>
      <c r="E399" s="373">
        <v>400</v>
      </c>
      <c r="F399" s="487">
        <v>200</v>
      </c>
      <c r="G399" s="68"/>
    </row>
    <row r="400" spans="1:7" ht="29.25" customHeight="1">
      <c r="A400" s="106" t="s">
        <v>155</v>
      </c>
      <c r="B400" s="44" t="s">
        <v>156</v>
      </c>
      <c r="C400" s="373" t="s">
        <v>157</v>
      </c>
      <c r="D400" s="373">
        <v>336</v>
      </c>
      <c r="E400" s="373" t="s">
        <v>151</v>
      </c>
      <c r="F400" s="487"/>
      <c r="G400" s="68"/>
    </row>
    <row r="401" spans="1:7" ht="15.75">
      <c r="A401" s="106" t="s">
        <v>155</v>
      </c>
      <c r="B401" s="44" t="s">
        <v>156</v>
      </c>
      <c r="C401" s="373" t="s">
        <v>157</v>
      </c>
      <c r="D401" s="373">
        <v>337</v>
      </c>
      <c r="E401" s="373">
        <v>160</v>
      </c>
      <c r="F401" s="487">
        <v>98</v>
      </c>
      <c r="G401" s="68"/>
    </row>
    <row r="402" spans="1:7" ht="15.75">
      <c r="A402" s="106" t="s">
        <v>155</v>
      </c>
      <c r="B402" s="44" t="s">
        <v>156</v>
      </c>
      <c r="C402" s="373" t="s">
        <v>157</v>
      </c>
      <c r="D402" s="373">
        <v>337</v>
      </c>
      <c r="E402" s="373">
        <v>180</v>
      </c>
      <c r="F402" s="487"/>
      <c r="G402" s="68"/>
    </row>
    <row r="403" spans="1:7" ht="15.75">
      <c r="A403" s="106" t="s">
        <v>155</v>
      </c>
      <c r="B403" s="44" t="s">
        <v>156</v>
      </c>
      <c r="C403" s="373" t="s">
        <v>157</v>
      </c>
      <c r="D403" s="373">
        <v>339</v>
      </c>
      <c r="E403" s="373">
        <v>400</v>
      </c>
      <c r="F403" s="436">
        <v>144</v>
      </c>
      <c r="G403" s="68"/>
    </row>
    <row r="404" spans="1:7" ht="15.75">
      <c r="A404" s="106" t="s">
        <v>155</v>
      </c>
      <c r="B404" s="44" t="s">
        <v>156</v>
      </c>
      <c r="C404" s="373" t="s">
        <v>157</v>
      </c>
      <c r="D404" s="373">
        <v>341</v>
      </c>
      <c r="E404" s="373">
        <v>250</v>
      </c>
      <c r="F404" s="436">
        <v>155</v>
      </c>
      <c r="G404" s="68"/>
    </row>
    <row r="405" spans="1:7" ht="15.75">
      <c r="A405" s="106" t="s">
        <v>155</v>
      </c>
      <c r="B405" s="44" t="s">
        <v>156</v>
      </c>
      <c r="C405" s="373" t="s">
        <v>157</v>
      </c>
      <c r="D405" s="373">
        <v>342</v>
      </c>
      <c r="E405" s="373">
        <v>400</v>
      </c>
      <c r="F405" s="487">
        <v>264</v>
      </c>
      <c r="G405" s="68"/>
    </row>
    <row r="406" spans="1:7" ht="15.75">
      <c r="A406" s="106" t="s">
        <v>155</v>
      </c>
      <c r="B406" s="44" t="s">
        <v>156</v>
      </c>
      <c r="C406" s="373" t="s">
        <v>157</v>
      </c>
      <c r="D406" s="373">
        <v>342</v>
      </c>
      <c r="E406" s="373" t="s">
        <v>151</v>
      </c>
      <c r="F406" s="487"/>
      <c r="G406" s="68"/>
    </row>
    <row r="407" spans="1:7" ht="15.75">
      <c r="A407" s="106" t="s">
        <v>155</v>
      </c>
      <c r="B407" s="44" t="s">
        <v>156</v>
      </c>
      <c r="C407" s="373" t="s">
        <v>157</v>
      </c>
      <c r="D407" s="373">
        <v>343</v>
      </c>
      <c r="E407" s="373">
        <v>630</v>
      </c>
      <c r="F407" s="487">
        <v>410</v>
      </c>
      <c r="G407" s="68"/>
    </row>
    <row r="408" spans="1:7" ht="15.75">
      <c r="A408" s="106" t="s">
        <v>155</v>
      </c>
      <c r="B408" s="44" t="s">
        <v>156</v>
      </c>
      <c r="C408" s="373" t="s">
        <v>157</v>
      </c>
      <c r="D408" s="373">
        <v>343</v>
      </c>
      <c r="E408" s="373" t="s">
        <v>175</v>
      </c>
      <c r="F408" s="487"/>
      <c r="G408" s="68"/>
    </row>
    <row r="409" spans="1:7" ht="15.75">
      <c r="A409" s="106" t="s">
        <v>155</v>
      </c>
      <c r="B409" s="44" t="s">
        <v>156</v>
      </c>
      <c r="C409" s="373" t="s">
        <v>157</v>
      </c>
      <c r="D409" s="373">
        <v>344</v>
      </c>
      <c r="E409" s="373">
        <v>630</v>
      </c>
      <c r="F409" s="487">
        <v>473</v>
      </c>
      <c r="G409" s="68"/>
    </row>
    <row r="410" spans="1:7" ht="15.75">
      <c r="A410" s="106" t="s">
        <v>155</v>
      </c>
      <c r="B410" s="44" t="s">
        <v>156</v>
      </c>
      <c r="C410" s="373" t="s">
        <v>157</v>
      </c>
      <c r="D410" s="373">
        <v>344</v>
      </c>
      <c r="E410" s="373" t="s">
        <v>175</v>
      </c>
      <c r="F410" s="487"/>
      <c r="G410" s="68"/>
    </row>
    <row r="411" spans="1:7" ht="15.75">
      <c r="A411" s="106" t="s">
        <v>155</v>
      </c>
      <c r="B411" s="44" t="s">
        <v>156</v>
      </c>
      <c r="C411" s="373" t="s">
        <v>157</v>
      </c>
      <c r="D411" s="373">
        <v>345</v>
      </c>
      <c r="E411" s="373">
        <v>630</v>
      </c>
      <c r="F411" s="487">
        <v>365</v>
      </c>
      <c r="G411" s="68"/>
    </row>
    <row r="412" spans="1:7" ht="15.75">
      <c r="A412" s="106" t="s">
        <v>155</v>
      </c>
      <c r="B412" s="44" t="s">
        <v>156</v>
      </c>
      <c r="C412" s="373" t="s">
        <v>157</v>
      </c>
      <c r="D412" s="373">
        <v>345</v>
      </c>
      <c r="E412" s="373" t="s">
        <v>175</v>
      </c>
      <c r="F412" s="487"/>
      <c r="G412" s="68"/>
    </row>
    <row r="413" spans="1:7" ht="15.75">
      <c r="A413" s="106" t="s">
        <v>155</v>
      </c>
      <c r="B413" s="44" t="s">
        <v>156</v>
      </c>
      <c r="C413" s="373" t="s">
        <v>157</v>
      </c>
      <c r="D413" s="373">
        <v>346</v>
      </c>
      <c r="E413" s="373">
        <v>630</v>
      </c>
      <c r="F413" s="487">
        <v>416</v>
      </c>
      <c r="G413" s="68"/>
    </row>
    <row r="414" spans="1:7" ht="15.75">
      <c r="A414" s="106" t="s">
        <v>155</v>
      </c>
      <c r="B414" s="44" t="s">
        <v>156</v>
      </c>
      <c r="C414" s="373" t="s">
        <v>157</v>
      </c>
      <c r="D414" s="373">
        <v>346</v>
      </c>
      <c r="E414" s="373" t="s">
        <v>175</v>
      </c>
      <c r="F414" s="487"/>
      <c r="G414" s="68"/>
    </row>
    <row r="415" spans="1:7" ht="15.75">
      <c r="A415" s="106" t="s">
        <v>155</v>
      </c>
      <c r="B415" s="44" t="s">
        <v>156</v>
      </c>
      <c r="C415" s="373" t="s">
        <v>157</v>
      </c>
      <c r="D415" s="373">
        <v>347</v>
      </c>
      <c r="E415" s="373">
        <v>400</v>
      </c>
      <c r="F415" s="487">
        <v>228</v>
      </c>
      <c r="G415" s="68"/>
    </row>
    <row r="416" spans="1:7" ht="15.75">
      <c r="A416" s="106" t="s">
        <v>155</v>
      </c>
      <c r="B416" s="44" t="s">
        <v>156</v>
      </c>
      <c r="C416" s="373" t="s">
        <v>157</v>
      </c>
      <c r="D416" s="373">
        <v>347</v>
      </c>
      <c r="E416" s="373" t="s">
        <v>151</v>
      </c>
      <c r="F416" s="487"/>
      <c r="G416" s="68"/>
    </row>
    <row r="417" spans="1:7" ht="15.75">
      <c r="A417" s="106" t="s">
        <v>155</v>
      </c>
      <c r="B417" s="44" t="s">
        <v>156</v>
      </c>
      <c r="C417" s="373" t="s">
        <v>157</v>
      </c>
      <c r="D417" s="373">
        <v>348</v>
      </c>
      <c r="E417" s="373">
        <v>630</v>
      </c>
      <c r="F417" s="436">
        <v>340</v>
      </c>
      <c r="G417" s="68"/>
    </row>
    <row r="418" spans="1:7" ht="15.75">
      <c r="A418" s="106" t="s">
        <v>155</v>
      </c>
      <c r="B418" s="44" t="s">
        <v>156</v>
      </c>
      <c r="C418" s="373" t="s">
        <v>157</v>
      </c>
      <c r="D418" s="373">
        <v>349</v>
      </c>
      <c r="E418" s="373">
        <v>630</v>
      </c>
      <c r="F418" s="487">
        <v>353</v>
      </c>
      <c r="G418" s="68"/>
    </row>
    <row r="419" spans="1:7" ht="15.75">
      <c r="A419" s="106" t="s">
        <v>155</v>
      </c>
      <c r="B419" s="44" t="s">
        <v>156</v>
      </c>
      <c r="C419" s="373" t="s">
        <v>157</v>
      </c>
      <c r="D419" s="373">
        <v>349</v>
      </c>
      <c r="E419" s="373" t="s">
        <v>175</v>
      </c>
      <c r="F419" s="487"/>
      <c r="G419" s="68"/>
    </row>
    <row r="420" spans="1:7" ht="15.75">
      <c r="A420" s="106" t="s">
        <v>155</v>
      </c>
      <c r="B420" s="44" t="s">
        <v>156</v>
      </c>
      <c r="C420" s="373" t="s">
        <v>157</v>
      </c>
      <c r="D420" s="373">
        <v>350</v>
      </c>
      <c r="E420" s="373">
        <v>250</v>
      </c>
      <c r="F420" s="487">
        <v>353</v>
      </c>
      <c r="G420" s="68"/>
    </row>
    <row r="421" spans="1:7" ht="15.75">
      <c r="A421" s="106" t="s">
        <v>155</v>
      </c>
      <c r="B421" s="44" t="s">
        <v>156</v>
      </c>
      <c r="C421" s="373" t="s">
        <v>157</v>
      </c>
      <c r="D421" s="373">
        <v>350</v>
      </c>
      <c r="E421" s="373" t="s">
        <v>154</v>
      </c>
      <c r="F421" s="487"/>
      <c r="G421" s="68"/>
    </row>
    <row r="422" spans="1:7" ht="15.75">
      <c r="A422" s="106" t="s">
        <v>155</v>
      </c>
      <c r="B422" s="44" t="s">
        <v>156</v>
      </c>
      <c r="C422" s="373" t="s">
        <v>157</v>
      </c>
      <c r="D422" s="373">
        <v>351</v>
      </c>
      <c r="E422" s="373">
        <v>400</v>
      </c>
      <c r="F422" s="487">
        <v>240</v>
      </c>
      <c r="G422" s="68"/>
    </row>
    <row r="423" spans="1:7" ht="15.75">
      <c r="A423" s="106" t="s">
        <v>155</v>
      </c>
      <c r="B423" s="44" t="s">
        <v>156</v>
      </c>
      <c r="C423" s="373" t="s">
        <v>157</v>
      </c>
      <c r="D423" s="373">
        <v>351</v>
      </c>
      <c r="E423" s="373" t="s">
        <v>151</v>
      </c>
      <c r="F423" s="487"/>
      <c r="G423" s="68"/>
    </row>
    <row r="424" spans="1:7" ht="15.75">
      <c r="A424" s="106" t="s">
        <v>155</v>
      </c>
      <c r="B424" s="44" t="s">
        <v>156</v>
      </c>
      <c r="C424" s="373" t="s">
        <v>157</v>
      </c>
      <c r="D424" s="373">
        <v>352</v>
      </c>
      <c r="E424" s="373">
        <v>630</v>
      </c>
      <c r="F424" s="487">
        <v>611</v>
      </c>
      <c r="G424" s="68"/>
    </row>
    <row r="425" spans="1:7" ht="15.75">
      <c r="A425" s="106" t="s">
        <v>155</v>
      </c>
      <c r="B425" s="44" t="s">
        <v>156</v>
      </c>
      <c r="C425" s="373" t="s">
        <v>157</v>
      </c>
      <c r="D425" s="373">
        <v>352</v>
      </c>
      <c r="E425" s="373" t="s">
        <v>175</v>
      </c>
      <c r="F425" s="487"/>
      <c r="G425" s="68"/>
    </row>
    <row r="426" spans="1:7" ht="15.75">
      <c r="A426" s="106" t="s">
        <v>155</v>
      </c>
      <c r="B426" s="44" t="s">
        <v>156</v>
      </c>
      <c r="C426" s="373" t="s">
        <v>157</v>
      </c>
      <c r="D426" s="373">
        <v>353</v>
      </c>
      <c r="E426" s="373">
        <v>400</v>
      </c>
      <c r="F426" s="436">
        <v>198</v>
      </c>
      <c r="G426" s="68"/>
    </row>
    <row r="427" spans="1:7" ht="15.75">
      <c r="A427" s="106" t="s">
        <v>155</v>
      </c>
      <c r="B427" s="44" t="s">
        <v>156</v>
      </c>
      <c r="C427" s="373" t="s">
        <v>157</v>
      </c>
      <c r="D427" s="373">
        <v>355</v>
      </c>
      <c r="E427" s="373">
        <v>400</v>
      </c>
      <c r="F427" s="487">
        <v>284</v>
      </c>
      <c r="G427" s="68"/>
    </row>
    <row r="428" spans="1:7" ht="15.75">
      <c r="A428" s="106" t="s">
        <v>155</v>
      </c>
      <c r="B428" s="44" t="s">
        <v>156</v>
      </c>
      <c r="C428" s="373" t="s">
        <v>157</v>
      </c>
      <c r="D428" s="373">
        <v>355</v>
      </c>
      <c r="E428" s="373" t="s">
        <v>151</v>
      </c>
      <c r="F428" s="487"/>
      <c r="G428" s="68"/>
    </row>
    <row r="429" spans="1:7" ht="15.75">
      <c r="A429" s="106" t="s">
        <v>155</v>
      </c>
      <c r="B429" s="44" t="s">
        <v>156</v>
      </c>
      <c r="C429" s="373" t="s">
        <v>157</v>
      </c>
      <c r="D429" s="373">
        <v>356</v>
      </c>
      <c r="E429" s="373">
        <v>400</v>
      </c>
      <c r="F429" s="487">
        <v>168</v>
      </c>
      <c r="G429" s="68"/>
    </row>
    <row r="430" spans="1:7" ht="15.75">
      <c r="A430" s="106" t="s">
        <v>155</v>
      </c>
      <c r="B430" s="44" t="s">
        <v>156</v>
      </c>
      <c r="C430" s="373" t="s">
        <v>157</v>
      </c>
      <c r="D430" s="373">
        <v>356</v>
      </c>
      <c r="E430" s="373" t="s">
        <v>151</v>
      </c>
      <c r="F430" s="487"/>
      <c r="G430" s="68"/>
    </row>
    <row r="431" spans="1:7" ht="15.75">
      <c r="A431" s="106" t="s">
        <v>155</v>
      </c>
      <c r="B431" s="44" t="s">
        <v>156</v>
      </c>
      <c r="C431" s="373" t="s">
        <v>157</v>
      </c>
      <c r="D431" s="373">
        <v>357</v>
      </c>
      <c r="E431" s="373">
        <v>400</v>
      </c>
      <c r="F431" s="487">
        <v>188</v>
      </c>
      <c r="G431" s="68"/>
    </row>
    <row r="432" spans="1:7" ht="15.75">
      <c r="A432" s="106" t="s">
        <v>155</v>
      </c>
      <c r="B432" s="44" t="s">
        <v>156</v>
      </c>
      <c r="C432" s="373" t="s">
        <v>157</v>
      </c>
      <c r="D432" s="373">
        <v>357</v>
      </c>
      <c r="E432" s="373" t="s">
        <v>151</v>
      </c>
      <c r="F432" s="487"/>
      <c r="G432" s="68"/>
    </row>
    <row r="433" spans="1:7" ht="15.75">
      <c r="A433" s="106" t="s">
        <v>155</v>
      </c>
      <c r="B433" s="44" t="s">
        <v>156</v>
      </c>
      <c r="C433" s="373" t="s">
        <v>157</v>
      </c>
      <c r="D433" s="373">
        <v>358</v>
      </c>
      <c r="E433" s="373">
        <v>400</v>
      </c>
      <c r="F433" s="487">
        <v>152</v>
      </c>
      <c r="G433" s="68"/>
    </row>
    <row r="434" spans="1:7" ht="15.75">
      <c r="A434" s="106" t="s">
        <v>155</v>
      </c>
      <c r="B434" s="44" t="s">
        <v>156</v>
      </c>
      <c r="C434" s="373" t="s">
        <v>157</v>
      </c>
      <c r="D434" s="373">
        <v>358</v>
      </c>
      <c r="E434" s="373" t="s">
        <v>151</v>
      </c>
      <c r="F434" s="487"/>
      <c r="G434" s="68"/>
    </row>
    <row r="435" spans="1:7" ht="15.75">
      <c r="A435" s="106" t="s">
        <v>155</v>
      </c>
      <c r="B435" s="44" t="s">
        <v>156</v>
      </c>
      <c r="C435" s="373" t="s">
        <v>157</v>
      </c>
      <c r="D435" s="373">
        <v>359</v>
      </c>
      <c r="E435" s="373">
        <v>250</v>
      </c>
      <c r="F435" s="487">
        <v>90</v>
      </c>
      <c r="G435" s="68"/>
    </row>
    <row r="436" spans="1:7" ht="15.75">
      <c r="A436" s="106" t="s">
        <v>155</v>
      </c>
      <c r="B436" s="44" t="s">
        <v>156</v>
      </c>
      <c r="C436" s="373" t="s">
        <v>157</v>
      </c>
      <c r="D436" s="373">
        <v>359</v>
      </c>
      <c r="E436" s="373" t="s">
        <v>154</v>
      </c>
      <c r="F436" s="487"/>
      <c r="G436" s="68"/>
    </row>
    <row r="437" spans="1:7" ht="15.75">
      <c r="A437" s="106" t="s">
        <v>155</v>
      </c>
      <c r="B437" s="44" t="s">
        <v>156</v>
      </c>
      <c r="C437" s="373" t="s">
        <v>157</v>
      </c>
      <c r="D437" s="373">
        <v>360</v>
      </c>
      <c r="E437" s="373">
        <v>250</v>
      </c>
      <c r="F437" s="487">
        <v>118</v>
      </c>
      <c r="G437" s="68"/>
    </row>
    <row r="438" spans="1:7" ht="15.75">
      <c r="A438" s="106" t="s">
        <v>155</v>
      </c>
      <c r="B438" s="44" t="s">
        <v>156</v>
      </c>
      <c r="C438" s="373" t="s">
        <v>157</v>
      </c>
      <c r="D438" s="373">
        <v>360</v>
      </c>
      <c r="E438" s="373" t="s">
        <v>154</v>
      </c>
      <c r="F438" s="487"/>
      <c r="G438" s="68"/>
    </row>
    <row r="439" spans="1:7" ht="15.75">
      <c r="A439" s="106" t="s">
        <v>155</v>
      </c>
      <c r="B439" s="44" t="s">
        <v>156</v>
      </c>
      <c r="C439" s="373" t="s">
        <v>157</v>
      </c>
      <c r="D439" s="373">
        <v>362</v>
      </c>
      <c r="E439" s="373">
        <v>400</v>
      </c>
      <c r="F439" s="487">
        <v>328</v>
      </c>
      <c r="G439" s="68"/>
    </row>
    <row r="440" spans="1:7" ht="15.75">
      <c r="A440" s="106" t="s">
        <v>155</v>
      </c>
      <c r="B440" s="44" t="s">
        <v>156</v>
      </c>
      <c r="C440" s="373" t="s">
        <v>157</v>
      </c>
      <c r="D440" s="373">
        <v>362</v>
      </c>
      <c r="E440" s="373" t="s">
        <v>151</v>
      </c>
      <c r="F440" s="487"/>
      <c r="G440" s="68"/>
    </row>
    <row r="441" spans="1:7" ht="15.75">
      <c r="A441" s="106" t="s">
        <v>155</v>
      </c>
      <c r="B441" s="44" t="s">
        <v>156</v>
      </c>
      <c r="C441" s="373" t="s">
        <v>157</v>
      </c>
      <c r="D441" s="373">
        <v>363</v>
      </c>
      <c r="E441" s="373">
        <v>400</v>
      </c>
      <c r="F441" s="487">
        <v>204</v>
      </c>
      <c r="G441" s="68"/>
    </row>
    <row r="442" spans="1:7" ht="15.75">
      <c r="A442" s="106" t="s">
        <v>155</v>
      </c>
      <c r="B442" s="44" t="s">
        <v>156</v>
      </c>
      <c r="C442" s="373" t="s">
        <v>157</v>
      </c>
      <c r="D442" s="373">
        <v>363</v>
      </c>
      <c r="E442" s="373" t="s">
        <v>151</v>
      </c>
      <c r="F442" s="487"/>
      <c r="G442" s="68"/>
    </row>
    <row r="443" spans="1:7" ht="15.75">
      <c r="A443" s="106" t="s">
        <v>155</v>
      </c>
      <c r="B443" s="44" t="s">
        <v>156</v>
      </c>
      <c r="C443" s="373" t="s">
        <v>157</v>
      </c>
      <c r="D443" s="373">
        <v>364</v>
      </c>
      <c r="E443" s="373">
        <v>630</v>
      </c>
      <c r="F443" s="487">
        <v>321</v>
      </c>
      <c r="G443" s="68"/>
    </row>
    <row r="444" spans="1:7" ht="15.75">
      <c r="A444" s="106" t="s">
        <v>155</v>
      </c>
      <c r="B444" s="44" t="s">
        <v>156</v>
      </c>
      <c r="C444" s="373" t="s">
        <v>157</v>
      </c>
      <c r="D444" s="373">
        <v>364</v>
      </c>
      <c r="E444" s="373" t="s">
        <v>175</v>
      </c>
      <c r="F444" s="487"/>
      <c r="G444" s="68"/>
    </row>
    <row r="445" spans="1:7" ht="15.75">
      <c r="A445" s="106" t="s">
        <v>155</v>
      </c>
      <c r="B445" s="44" t="s">
        <v>156</v>
      </c>
      <c r="C445" s="373" t="s">
        <v>157</v>
      </c>
      <c r="D445" s="373">
        <v>365</v>
      </c>
      <c r="E445" s="373">
        <v>630</v>
      </c>
      <c r="F445" s="487">
        <v>252</v>
      </c>
      <c r="G445" s="68"/>
    </row>
    <row r="446" spans="1:7" ht="15.75">
      <c r="A446" s="106" t="s">
        <v>155</v>
      </c>
      <c r="B446" s="44" t="s">
        <v>156</v>
      </c>
      <c r="C446" s="373" t="s">
        <v>157</v>
      </c>
      <c r="D446" s="373">
        <v>365</v>
      </c>
      <c r="E446" s="373" t="s">
        <v>175</v>
      </c>
      <c r="F446" s="487"/>
      <c r="G446" s="68"/>
    </row>
    <row r="447" spans="1:7" ht="15.75">
      <c r="A447" s="106" t="s">
        <v>155</v>
      </c>
      <c r="B447" s="44" t="s">
        <v>156</v>
      </c>
      <c r="C447" s="373" t="s">
        <v>157</v>
      </c>
      <c r="D447" s="373">
        <v>366</v>
      </c>
      <c r="E447" s="373">
        <v>400</v>
      </c>
      <c r="F447" s="487">
        <v>304</v>
      </c>
      <c r="G447" s="68"/>
    </row>
    <row r="448" spans="1:7" ht="15.75">
      <c r="A448" s="106" t="s">
        <v>155</v>
      </c>
      <c r="B448" s="44" t="s">
        <v>156</v>
      </c>
      <c r="C448" s="373" t="s">
        <v>157</v>
      </c>
      <c r="D448" s="373">
        <v>366</v>
      </c>
      <c r="E448" s="373">
        <v>320</v>
      </c>
      <c r="F448" s="487"/>
      <c r="G448" s="68"/>
    </row>
    <row r="449" spans="1:7" ht="15.75">
      <c r="A449" s="106" t="s">
        <v>155</v>
      </c>
      <c r="B449" s="44" t="s">
        <v>156</v>
      </c>
      <c r="C449" s="373" t="s">
        <v>157</v>
      </c>
      <c r="D449" s="373">
        <v>368</v>
      </c>
      <c r="E449" s="373">
        <v>250</v>
      </c>
      <c r="F449" s="487">
        <v>88</v>
      </c>
      <c r="G449" s="68"/>
    </row>
    <row r="450" spans="1:7" ht="15.75">
      <c r="A450" s="106" t="s">
        <v>155</v>
      </c>
      <c r="B450" s="44" t="s">
        <v>156</v>
      </c>
      <c r="C450" s="373" t="s">
        <v>157</v>
      </c>
      <c r="D450" s="373">
        <v>368</v>
      </c>
      <c r="E450" s="373" t="s">
        <v>154</v>
      </c>
      <c r="F450" s="487"/>
      <c r="G450" s="68"/>
    </row>
    <row r="451" spans="1:7" ht="15.75">
      <c r="A451" s="106" t="s">
        <v>155</v>
      </c>
      <c r="B451" s="44" t="s">
        <v>156</v>
      </c>
      <c r="C451" s="373" t="s">
        <v>157</v>
      </c>
      <c r="D451" s="373">
        <v>370</v>
      </c>
      <c r="E451" s="373">
        <v>400</v>
      </c>
      <c r="F451" s="487">
        <v>300</v>
      </c>
      <c r="G451" s="68"/>
    </row>
    <row r="452" spans="1:7" ht="15.75">
      <c r="A452" s="106" t="s">
        <v>155</v>
      </c>
      <c r="B452" s="44" t="s">
        <v>156</v>
      </c>
      <c r="C452" s="373" t="s">
        <v>157</v>
      </c>
      <c r="D452" s="373">
        <v>370</v>
      </c>
      <c r="E452" s="373" t="s">
        <v>151</v>
      </c>
      <c r="F452" s="487"/>
      <c r="G452" s="68"/>
    </row>
    <row r="453" spans="1:7" ht="15.75">
      <c r="A453" s="106" t="s">
        <v>155</v>
      </c>
      <c r="B453" s="44" t="s">
        <v>156</v>
      </c>
      <c r="C453" s="373" t="s">
        <v>157</v>
      </c>
      <c r="D453" s="373">
        <v>372</v>
      </c>
      <c r="E453" s="373">
        <v>160</v>
      </c>
      <c r="F453" s="436">
        <v>22</v>
      </c>
      <c r="G453" s="68"/>
    </row>
    <row r="454" spans="1:7" ht="15.75">
      <c r="A454" s="106" t="s">
        <v>155</v>
      </c>
      <c r="B454" s="44" t="s">
        <v>156</v>
      </c>
      <c r="C454" s="373" t="s">
        <v>157</v>
      </c>
      <c r="D454" s="373">
        <v>373</v>
      </c>
      <c r="E454" s="373">
        <v>250</v>
      </c>
      <c r="F454" s="487">
        <v>95</v>
      </c>
      <c r="G454" s="68"/>
    </row>
    <row r="455" spans="1:7" ht="15.75">
      <c r="A455" s="106" t="s">
        <v>155</v>
      </c>
      <c r="B455" s="44" t="s">
        <v>156</v>
      </c>
      <c r="C455" s="373" t="s">
        <v>157</v>
      </c>
      <c r="D455" s="373">
        <v>373</v>
      </c>
      <c r="E455" s="373" t="s">
        <v>154</v>
      </c>
      <c r="F455" s="487"/>
      <c r="G455" s="68"/>
    </row>
    <row r="456" spans="1:7" ht="15.75">
      <c r="A456" s="106" t="s">
        <v>155</v>
      </c>
      <c r="B456" s="44" t="s">
        <v>156</v>
      </c>
      <c r="C456" s="373" t="s">
        <v>157</v>
      </c>
      <c r="D456" s="373">
        <v>375</v>
      </c>
      <c r="E456" s="373">
        <v>400</v>
      </c>
      <c r="F456" s="487">
        <v>284</v>
      </c>
      <c r="G456" s="68"/>
    </row>
    <row r="457" spans="1:7" ht="15.75">
      <c r="A457" s="106" t="s">
        <v>155</v>
      </c>
      <c r="B457" s="44" t="s">
        <v>156</v>
      </c>
      <c r="C457" s="373" t="s">
        <v>157</v>
      </c>
      <c r="D457" s="373">
        <v>375</v>
      </c>
      <c r="E457" s="373" t="s">
        <v>151</v>
      </c>
      <c r="F457" s="487"/>
      <c r="G457" s="68"/>
    </row>
    <row r="458" spans="1:7" ht="15.75">
      <c r="A458" s="106" t="s">
        <v>155</v>
      </c>
      <c r="B458" s="44" t="s">
        <v>156</v>
      </c>
      <c r="C458" s="373" t="s">
        <v>157</v>
      </c>
      <c r="D458" s="373">
        <v>376</v>
      </c>
      <c r="E458" s="373">
        <v>400</v>
      </c>
      <c r="F458" s="487">
        <v>300</v>
      </c>
      <c r="G458" s="68"/>
    </row>
    <row r="459" spans="1:7" ht="15.75">
      <c r="A459" s="106" t="s">
        <v>155</v>
      </c>
      <c r="B459" s="44" t="s">
        <v>156</v>
      </c>
      <c r="C459" s="373" t="s">
        <v>157</v>
      </c>
      <c r="D459" s="373">
        <v>376</v>
      </c>
      <c r="E459" s="373" t="s">
        <v>151</v>
      </c>
      <c r="F459" s="487"/>
      <c r="G459" s="68"/>
    </row>
    <row r="460" spans="1:7" ht="15.75">
      <c r="A460" s="106" t="s">
        <v>155</v>
      </c>
      <c r="B460" s="44" t="s">
        <v>156</v>
      </c>
      <c r="C460" s="373" t="s">
        <v>157</v>
      </c>
      <c r="D460" s="373">
        <v>377</v>
      </c>
      <c r="E460" s="373">
        <v>250</v>
      </c>
      <c r="F460" s="487">
        <v>188</v>
      </c>
      <c r="G460" s="68"/>
    </row>
    <row r="461" spans="1:7" ht="15.75">
      <c r="A461" s="106" t="s">
        <v>155</v>
      </c>
      <c r="B461" s="44" t="s">
        <v>156</v>
      </c>
      <c r="C461" s="373" t="s">
        <v>157</v>
      </c>
      <c r="D461" s="373">
        <v>377</v>
      </c>
      <c r="E461" s="373" t="s">
        <v>154</v>
      </c>
      <c r="F461" s="487"/>
      <c r="G461" s="68"/>
    </row>
    <row r="462" spans="1:7" ht="15.75">
      <c r="A462" s="106" t="s">
        <v>155</v>
      </c>
      <c r="B462" s="44" t="s">
        <v>156</v>
      </c>
      <c r="C462" s="373" t="s">
        <v>157</v>
      </c>
      <c r="D462" s="373">
        <v>378</v>
      </c>
      <c r="E462" s="373">
        <v>400</v>
      </c>
      <c r="F462" s="487">
        <v>312</v>
      </c>
      <c r="G462" s="68"/>
    </row>
    <row r="463" spans="1:7" ht="15.75">
      <c r="A463" s="106" t="s">
        <v>155</v>
      </c>
      <c r="B463" s="44" t="s">
        <v>156</v>
      </c>
      <c r="C463" s="373" t="s">
        <v>157</v>
      </c>
      <c r="D463" s="373">
        <v>378</v>
      </c>
      <c r="E463" s="373" t="s">
        <v>151</v>
      </c>
      <c r="F463" s="487"/>
      <c r="G463" s="68"/>
    </row>
    <row r="464" spans="1:7" ht="15.75">
      <c r="A464" s="106" t="s">
        <v>155</v>
      </c>
      <c r="B464" s="44" t="s">
        <v>156</v>
      </c>
      <c r="C464" s="373" t="s">
        <v>157</v>
      </c>
      <c r="D464" s="373">
        <v>379</v>
      </c>
      <c r="E464" s="373">
        <v>320</v>
      </c>
      <c r="F464" s="487">
        <v>174</v>
      </c>
      <c r="G464" s="68"/>
    </row>
    <row r="465" spans="1:7" ht="15.75">
      <c r="A465" s="106" t="s">
        <v>155</v>
      </c>
      <c r="B465" s="44" t="s">
        <v>156</v>
      </c>
      <c r="C465" s="373" t="s">
        <v>157</v>
      </c>
      <c r="D465" s="373">
        <v>379</v>
      </c>
      <c r="E465" s="373">
        <v>400</v>
      </c>
      <c r="F465" s="487"/>
      <c r="G465" s="68"/>
    </row>
    <row r="466" spans="1:7" ht="15.75">
      <c r="A466" s="106" t="s">
        <v>155</v>
      </c>
      <c r="B466" s="44" t="s">
        <v>156</v>
      </c>
      <c r="C466" s="373" t="s">
        <v>157</v>
      </c>
      <c r="D466" s="373">
        <v>380</v>
      </c>
      <c r="E466" s="373">
        <v>400</v>
      </c>
      <c r="F466" s="487">
        <v>108</v>
      </c>
      <c r="G466" s="68"/>
    </row>
    <row r="467" spans="1:7" ht="15.75">
      <c r="A467" s="106" t="s">
        <v>155</v>
      </c>
      <c r="B467" s="44" t="s">
        <v>156</v>
      </c>
      <c r="C467" s="373" t="s">
        <v>157</v>
      </c>
      <c r="D467" s="373">
        <v>380</v>
      </c>
      <c r="E467" s="373" t="s">
        <v>151</v>
      </c>
      <c r="F467" s="487"/>
      <c r="G467" s="68"/>
    </row>
    <row r="468" spans="1:7" ht="15.75">
      <c r="A468" s="106" t="s">
        <v>155</v>
      </c>
      <c r="B468" s="44" t="s">
        <v>156</v>
      </c>
      <c r="C468" s="373" t="s">
        <v>157</v>
      </c>
      <c r="D468" s="373">
        <v>381</v>
      </c>
      <c r="E468" s="373">
        <v>400</v>
      </c>
      <c r="F468" s="487">
        <v>80</v>
      </c>
      <c r="G468" s="68"/>
    </row>
    <row r="469" spans="1:7" ht="15.75">
      <c r="A469" s="106" t="s">
        <v>155</v>
      </c>
      <c r="B469" s="44" t="s">
        <v>156</v>
      </c>
      <c r="C469" s="373" t="s">
        <v>157</v>
      </c>
      <c r="D469" s="373">
        <v>381</v>
      </c>
      <c r="E469" s="373" t="s">
        <v>151</v>
      </c>
      <c r="F469" s="487"/>
      <c r="G469" s="68"/>
    </row>
    <row r="470" spans="1:7" ht="15.75">
      <c r="A470" s="106" t="s">
        <v>155</v>
      </c>
      <c r="B470" s="44" t="s">
        <v>156</v>
      </c>
      <c r="C470" s="373" t="s">
        <v>157</v>
      </c>
      <c r="D470" s="373">
        <v>382</v>
      </c>
      <c r="E470" s="373">
        <v>250</v>
      </c>
      <c r="F470" s="487">
        <v>115</v>
      </c>
      <c r="G470" s="68"/>
    </row>
    <row r="471" spans="1:7" ht="15.75">
      <c r="A471" s="106" t="s">
        <v>155</v>
      </c>
      <c r="B471" s="44" t="s">
        <v>156</v>
      </c>
      <c r="C471" s="373" t="s">
        <v>157</v>
      </c>
      <c r="D471" s="373">
        <v>382</v>
      </c>
      <c r="E471" s="373" t="s">
        <v>154</v>
      </c>
      <c r="F471" s="487"/>
      <c r="G471" s="68"/>
    </row>
    <row r="472" spans="1:7" ht="15.75">
      <c r="A472" s="106" t="s">
        <v>155</v>
      </c>
      <c r="B472" s="44" t="s">
        <v>156</v>
      </c>
      <c r="C472" s="373" t="s">
        <v>157</v>
      </c>
      <c r="D472" s="373">
        <v>386</v>
      </c>
      <c r="E472" s="373">
        <v>630</v>
      </c>
      <c r="F472" s="487">
        <v>74</v>
      </c>
      <c r="G472" s="68"/>
    </row>
    <row r="473" spans="1:7" ht="15.75">
      <c r="A473" s="106" t="s">
        <v>155</v>
      </c>
      <c r="B473" s="44" t="s">
        <v>156</v>
      </c>
      <c r="C473" s="373" t="s">
        <v>157</v>
      </c>
      <c r="D473" s="373">
        <v>386</v>
      </c>
      <c r="E473" s="373">
        <v>400</v>
      </c>
      <c r="F473" s="487"/>
      <c r="G473" s="68"/>
    </row>
    <row r="474" spans="1:7" ht="15.75">
      <c r="A474" s="106" t="s">
        <v>155</v>
      </c>
      <c r="B474" s="44" t="s">
        <v>156</v>
      </c>
      <c r="C474" s="373" t="s">
        <v>157</v>
      </c>
      <c r="D474" s="373">
        <v>388</v>
      </c>
      <c r="E474" s="373">
        <v>400</v>
      </c>
      <c r="F474" s="487">
        <v>304</v>
      </c>
      <c r="G474" s="68"/>
    </row>
    <row r="475" spans="1:7" ht="15.75">
      <c r="A475" s="106" t="s">
        <v>155</v>
      </c>
      <c r="B475" s="44" t="s">
        <v>156</v>
      </c>
      <c r="C475" s="373" t="s">
        <v>157</v>
      </c>
      <c r="D475" s="373">
        <v>388</v>
      </c>
      <c r="E475" s="373" t="s">
        <v>151</v>
      </c>
      <c r="F475" s="487"/>
      <c r="G475" s="68"/>
    </row>
    <row r="476" spans="1:7" ht="15.75">
      <c r="A476" s="106" t="s">
        <v>155</v>
      </c>
      <c r="B476" s="44" t="s">
        <v>156</v>
      </c>
      <c r="C476" s="373" t="s">
        <v>157</v>
      </c>
      <c r="D476" s="373">
        <v>389</v>
      </c>
      <c r="E476" s="373">
        <v>400</v>
      </c>
      <c r="F476" s="487">
        <v>216</v>
      </c>
      <c r="G476" s="68"/>
    </row>
    <row r="477" spans="1:7" ht="15.75">
      <c r="A477" s="106" t="s">
        <v>155</v>
      </c>
      <c r="B477" s="44" t="s">
        <v>156</v>
      </c>
      <c r="C477" s="373" t="s">
        <v>157</v>
      </c>
      <c r="D477" s="373">
        <v>389</v>
      </c>
      <c r="E477" s="373" t="s">
        <v>151</v>
      </c>
      <c r="F477" s="487"/>
      <c r="G477" s="68"/>
    </row>
    <row r="478" spans="1:7" ht="15.75">
      <c r="A478" s="106" t="s">
        <v>155</v>
      </c>
      <c r="B478" s="44" t="s">
        <v>156</v>
      </c>
      <c r="C478" s="373" t="s">
        <v>157</v>
      </c>
      <c r="D478" s="373">
        <v>391</v>
      </c>
      <c r="E478" s="373">
        <v>630</v>
      </c>
      <c r="F478" s="487">
        <v>347</v>
      </c>
      <c r="G478" s="68"/>
    </row>
    <row r="479" spans="1:7" ht="15.75">
      <c r="A479" s="106" t="s">
        <v>155</v>
      </c>
      <c r="B479" s="44" t="s">
        <v>156</v>
      </c>
      <c r="C479" s="373" t="s">
        <v>157</v>
      </c>
      <c r="D479" s="373">
        <v>391</v>
      </c>
      <c r="E479" s="373" t="s">
        <v>175</v>
      </c>
      <c r="F479" s="487"/>
      <c r="G479" s="68"/>
    </row>
    <row r="480" spans="1:7" ht="15.75">
      <c r="A480" s="106" t="s">
        <v>155</v>
      </c>
      <c r="B480" s="44" t="s">
        <v>156</v>
      </c>
      <c r="C480" s="373" t="s">
        <v>157</v>
      </c>
      <c r="D480" s="373">
        <v>392</v>
      </c>
      <c r="E480" s="373">
        <v>630</v>
      </c>
      <c r="F480" s="487">
        <v>428</v>
      </c>
      <c r="G480" s="68"/>
    </row>
    <row r="481" spans="1:7" ht="15.75">
      <c r="A481" s="106" t="s">
        <v>155</v>
      </c>
      <c r="B481" s="44" t="s">
        <v>156</v>
      </c>
      <c r="C481" s="373" t="s">
        <v>157</v>
      </c>
      <c r="D481" s="373">
        <v>392</v>
      </c>
      <c r="E481" s="373" t="s">
        <v>175</v>
      </c>
      <c r="F481" s="487"/>
      <c r="G481" s="68"/>
    </row>
    <row r="482" spans="1:7" ht="15.75">
      <c r="A482" s="106" t="s">
        <v>155</v>
      </c>
      <c r="B482" s="44" t="s">
        <v>156</v>
      </c>
      <c r="C482" s="373" t="s">
        <v>157</v>
      </c>
      <c r="D482" s="373">
        <v>393</v>
      </c>
      <c r="E482" s="373">
        <v>400</v>
      </c>
      <c r="F482" s="487">
        <v>280</v>
      </c>
      <c r="G482" s="68"/>
    </row>
    <row r="483" spans="1:7" ht="15.75">
      <c r="A483" s="106" t="s">
        <v>155</v>
      </c>
      <c r="B483" s="44" t="s">
        <v>156</v>
      </c>
      <c r="C483" s="373" t="s">
        <v>157</v>
      </c>
      <c r="D483" s="373">
        <v>393</v>
      </c>
      <c r="E483" s="373" t="s">
        <v>151</v>
      </c>
      <c r="F483" s="487"/>
      <c r="G483" s="68"/>
    </row>
    <row r="484" spans="1:7" ht="15.75">
      <c r="A484" s="106" t="s">
        <v>155</v>
      </c>
      <c r="B484" s="44" t="s">
        <v>156</v>
      </c>
      <c r="C484" s="373" t="s">
        <v>157</v>
      </c>
      <c r="D484" s="373">
        <v>394</v>
      </c>
      <c r="E484" s="373">
        <v>630</v>
      </c>
      <c r="F484" s="487">
        <v>403</v>
      </c>
      <c r="G484" s="68"/>
    </row>
    <row r="485" spans="1:7" ht="15.75">
      <c r="A485" s="106" t="s">
        <v>155</v>
      </c>
      <c r="B485" s="44" t="s">
        <v>156</v>
      </c>
      <c r="C485" s="373" t="s">
        <v>157</v>
      </c>
      <c r="D485" s="373">
        <v>394</v>
      </c>
      <c r="E485" s="373" t="s">
        <v>175</v>
      </c>
      <c r="F485" s="487"/>
      <c r="G485" s="68"/>
    </row>
    <row r="486" spans="1:7" ht="15.75">
      <c r="A486" s="106" t="s">
        <v>155</v>
      </c>
      <c r="B486" s="44" t="s">
        <v>156</v>
      </c>
      <c r="C486" s="373" t="s">
        <v>157</v>
      </c>
      <c r="D486" s="373">
        <v>395</v>
      </c>
      <c r="E486" s="373">
        <v>630</v>
      </c>
      <c r="F486" s="487">
        <v>422</v>
      </c>
      <c r="G486" s="68"/>
    </row>
    <row r="487" spans="1:7" ht="15.75">
      <c r="A487" s="106" t="s">
        <v>155</v>
      </c>
      <c r="B487" s="44" t="s">
        <v>156</v>
      </c>
      <c r="C487" s="373" t="s">
        <v>157</v>
      </c>
      <c r="D487" s="373">
        <v>395</v>
      </c>
      <c r="E487" s="373" t="s">
        <v>175</v>
      </c>
      <c r="F487" s="487"/>
      <c r="G487" s="68"/>
    </row>
    <row r="488" spans="1:7" ht="15.75">
      <c r="A488" s="106" t="s">
        <v>155</v>
      </c>
      <c r="B488" s="44" t="s">
        <v>156</v>
      </c>
      <c r="C488" s="373" t="s">
        <v>157</v>
      </c>
      <c r="D488" s="373">
        <v>396</v>
      </c>
      <c r="E488" s="373">
        <v>630</v>
      </c>
      <c r="F488" s="487">
        <v>485</v>
      </c>
      <c r="G488" s="68"/>
    </row>
    <row r="489" spans="1:7" ht="15.75">
      <c r="A489" s="106" t="s">
        <v>155</v>
      </c>
      <c r="B489" s="44" t="s">
        <v>156</v>
      </c>
      <c r="C489" s="373" t="s">
        <v>157</v>
      </c>
      <c r="D489" s="373">
        <v>396</v>
      </c>
      <c r="E489" s="373" t="s">
        <v>175</v>
      </c>
      <c r="F489" s="487"/>
      <c r="G489" s="68"/>
    </row>
    <row r="490" spans="1:7" ht="15.75">
      <c r="A490" s="106" t="s">
        <v>155</v>
      </c>
      <c r="B490" s="44" t="s">
        <v>156</v>
      </c>
      <c r="C490" s="373" t="s">
        <v>157</v>
      </c>
      <c r="D490" s="373">
        <v>397</v>
      </c>
      <c r="E490" s="373">
        <v>400</v>
      </c>
      <c r="F490" s="487">
        <v>209</v>
      </c>
      <c r="G490" s="68"/>
    </row>
    <row r="491" spans="1:7" ht="15.75">
      <c r="A491" s="106" t="s">
        <v>155</v>
      </c>
      <c r="B491" s="44" t="s">
        <v>156</v>
      </c>
      <c r="C491" s="373" t="s">
        <v>157</v>
      </c>
      <c r="D491" s="373">
        <v>397</v>
      </c>
      <c r="E491" s="373">
        <v>630</v>
      </c>
      <c r="F491" s="487"/>
      <c r="G491" s="68"/>
    </row>
    <row r="492" spans="1:7" ht="15.75">
      <c r="A492" s="106" t="s">
        <v>155</v>
      </c>
      <c r="B492" s="44" t="s">
        <v>156</v>
      </c>
      <c r="C492" s="373" t="s">
        <v>157</v>
      </c>
      <c r="D492" s="373">
        <v>398</v>
      </c>
      <c r="E492" s="373">
        <v>630</v>
      </c>
      <c r="F492" s="487">
        <v>378</v>
      </c>
      <c r="G492" s="68"/>
    </row>
    <row r="493" spans="1:7" ht="15.75">
      <c r="A493" s="106" t="s">
        <v>155</v>
      </c>
      <c r="B493" s="44" t="s">
        <v>156</v>
      </c>
      <c r="C493" s="373" t="s">
        <v>157</v>
      </c>
      <c r="D493" s="373">
        <v>398</v>
      </c>
      <c r="E493" s="373" t="s">
        <v>175</v>
      </c>
      <c r="F493" s="487"/>
      <c r="G493" s="68"/>
    </row>
    <row r="494" spans="1:7" ht="15.75">
      <c r="A494" s="106" t="s">
        <v>155</v>
      </c>
      <c r="B494" s="44" t="s">
        <v>156</v>
      </c>
      <c r="C494" s="373" t="s">
        <v>157</v>
      </c>
      <c r="D494" s="373">
        <v>399</v>
      </c>
      <c r="E494" s="373">
        <v>400</v>
      </c>
      <c r="F494" s="487">
        <v>288</v>
      </c>
      <c r="G494" s="68"/>
    </row>
    <row r="495" spans="1:7" ht="15.75">
      <c r="A495" s="106" t="s">
        <v>155</v>
      </c>
      <c r="B495" s="44" t="s">
        <v>156</v>
      </c>
      <c r="C495" s="373" t="s">
        <v>157</v>
      </c>
      <c r="D495" s="373">
        <v>399</v>
      </c>
      <c r="E495" s="373" t="s">
        <v>151</v>
      </c>
      <c r="F495" s="487"/>
      <c r="G495" s="68"/>
    </row>
    <row r="496" spans="1:7" ht="15.75">
      <c r="A496" s="106" t="s">
        <v>155</v>
      </c>
      <c r="B496" s="44" t="s">
        <v>156</v>
      </c>
      <c r="C496" s="373" t="s">
        <v>157</v>
      </c>
      <c r="D496" s="373">
        <v>400</v>
      </c>
      <c r="E496" s="373">
        <v>180</v>
      </c>
      <c r="F496" s="487">
        <v>119</v>
      </c>
      <c r="G496" s="68"/>
    </row>
    <row r="497" spans="1:7" ht="15.75">
      <c r="A497" s="106" t="s">
        <v>155</v>
      </c>
      <c r="B497" s="44" t="s">
        <v>156</v>
      </c>
      <c r="C497" s="373" t="s">
        <v>157</v>
      </c>
      <c r="D497" s="373">
        <v>400</v>
      </c>
      <c r="E497" s="373">
        <v>250</v>
      </c>
      <c r="F497" s="487"/>
      <c r="G497" s="68"/>
    </row>
    <row r="498" spans="1:7" ht="15.75">
      <c r="A498" s="106" t="s">
        <v>155</v>
      </c>
      <c r="B498" s="44" t="s">
        <v>156</v>
      </c>
      <c r="C498" s="373" t="s">
        <v>157</v>
      </c>
      <c r="D498" s="373">
        <v>401</v>
      </c>
      <c r="E498" s="373">
        <v>400</v>
      </c>
      <c r="F498" s="487">
        <v>232</v>
      </c>
      <c r="G498" s="68"/>
    </row>
    <row r="499" spans="1:7" ht="15.75">
      <c r="A499" s="106" t="s">
        <v>155</v>
      </c>
      <c r="B499" s="44" t="s">
        <v>156</v>
      </c>
      <c r="C499" s="373" t="s">
        <v>157</v>
      </c>
      <c r="D499" s="373">
        <v>401</v>
      </c>
      <c r="E499" s="373" t="s">
        <v>151</v>
      </c>
      <c r="F499" s="487"/>
      <c r="G499" s="68"/>
    </row>
    <row r="500" spans="1:7" ht="15.75">
      <c r="A500" s="106" t="s">
        <v>155</v>
      </c>
      <c r="B500" s="44" t="s">
        <v>156</v>
      </c>
      <c r="C500" s="373" t="s">
        <v>157</v>
      </c>
      <c r="D500" s="373">
        <v>402</v>
      </c>
      <c r="E500" s="373">
        <v>630</v>
      </c>
      <c r="F500" s="487">
        <v>284</v>
      </c>
      <c r="G500" s="68"/>
    </row>
    <row r="501" spans="1:7" ht="15.75">
      <c r="A501" s="106" t="s">
        <v>155</v>
      </c>
      <c r="B501" s="44" t="s">
        <v>156</v>
      </c>
      <c r="C501" s="373" t="s">
        <v>157</v>
      </c>
      <c r="D501" s="373">
        <v>402</v>
      </c>
      <c r="E501" s="373" t="s">
        <v>175</v>
      </c>
      <c r="F501" s="487"/>
      <c r="G501" s="68"/>
    </row>
    <row r="502" spans="1:7" ht="15.75">
      <c r="A502" s="106" t="s">
        <v>155</v>
      </c>
      <c r="B502" s="44" t="s">
        <v>156</v>
      </c>
      <c r="C502" s="373" t="s">
        <v>157</v>
      </c>
      <c r="D502" s="373">
        <v>403</v>
      </c>
      <c r="E502" s="373">
        <v>400</v>
      </c>
      <c r="F502" s="487">
        <v>172</v>
      </c>
      <c r="G502" s="68"/>
    </row>
    <row r="503" spans="1:7" ht="15.75">
      <c r="A503" s="106" t="s">
        <v>155</v>
      </c>
      <c r="B503" s="44" t="s">
        <v>156</v>
      </c>
      <c r="C503" s="373" t="s">
        <v>157</v>
      </c>
      <c r="D503" s="373">
        <v>403</v>
      </c>
      <c r="E503" s="373" t="s">
        <v>151</v>
      </c>
      <c r="F503" s="487"/>
      <c r="G503" s="68"/>
    </row>
    <row r="504" spans="1:7" ht="15.75">
      <c r="A504" s="106" t="s">
        <v>155</v>
      </c>
      <c r="B504" s="44" t="s">
        <v>156</v>
      </c>
      <c r="C504" s="373" t="s">
        <v>157</v>
      </c>
      <c r="D504" s="373">
        <v>404</v>
      </c>
      <c r="E504" s="373">
        <v>250</v>
      </c>
      <c r="F504" s="487">
        <v>190</v>
      </c>
      <c r="G504" s="68"/>
    </row>
    <row r="505" spans="1:7" ht="15.75">
      <c r="A505" s="106" t="s">
        <v>155</v>
      </c>
      <c r="B505" s="44" t="s">
        <v>156</v>
      </c>
      <c r="C505" s="373" t="s">
        <v>157</v>
      </c>
      <c r="D505" s="373">
        <v>404</v>
      </c>
      <c r="E505" s="373" t="s">
        <v>154</v>
      </c>
      <c r="F505" s="487"/>
      <c r="G505" s="68"/>
    </row>
    <row r="506" spans="1:7" ht="15.75">
      <c r="A506" s="106" t="s">
        <v>155</v>
      </c>
      <c r="B506" s="44" t="s">
        <v>156</v>
      </c>
      <c r="C506" s="373" t="s">
        <v>157</v>
      </c>
      <c r="D506" s="373">
        <v>405</v>
      </c>
      <c r="E506" s="373">
        <v>250</v>
      </c>
      <c r="F506" s="487">
        <v>185</v>
      </c>
      <c r="G506" s="68"/>
    </row>
    <row r="507" spans="1:7" ht="15.75">
      <c r="A507" s="106" t="s">
        <v>155</v>
      </c>
      <c r="B507" s="44" t="s">
        <v>156</v>
      </c>
      <c r="C507" s="373" t="s">
        <v>157</v>
      </c>
      <c r="D507" s="373">
        <v>405</v>
      </c>
      <c r="E507" s="373" t="s">
        <v>154</v>
      </c>
      <c r="F507" s="487"/>
      <c r="G507" s="68"/>
    </row>
    <row r="508" spans="1:7" ht="15.75">
      <c r="A508" s="106" t="s">
        <v>155</v>
      </c>
      <c r="B508" s="44" t="s">
        <v>156</v>
      </c>
      <c r="C508" s="373" t="s">
        <v>157</v>
      </c>
      <c r="D508" s="373">
        <v>406</v>
      </c>
      <c r="E508" s="373">
        <v>400</v>
      </c>
      <c r="F508" s="487">
        <v>164</v>
      </c>
      <c r="G508" s="68"/>
    </row>
    <row r="509" spans="1:7" ht="15.75">
      <c r="A509" s="106" t="s">
        <v>155</v>
      </c>
      <c r="B509" s="44" t="s">
        <v>156</v>
      </c>
      <c r="C509" s="373" t="s">
        <v>157</v>
      </c>
      <c r="D509" s="373">
        <v>406</v>
      </c>
      <c r="E509" s="373" t="s">
        <v>151</v>
      </c>
      <c r="F509" s="487"/>
      <c r="G509" s="68"/>
    </row>
    <row r="510" spans="1:7" ht="15.75">
      <c r="A510" s="106" t="s">
        <v>155</v>
      </c>
      <c r="B510" s="44" t="s">
        <v>156</v>
      </c>
      <c r="C510" s="373" t="s">
        <v>157</v>
      </c>
      <c r="D510" s="373">
        <v>407</v>
      </c>
      <c r="E510" s="373">
        <v>630</v>
      </c>
      <c r="F510" s="487">
        <v>422</v>
      </c>
      <c r="G510" s="68"/>
    </row>
    <row r="511" spans="1:7" ht="15.75">
      <c r="A511" s="106" t="s">
        <v>155</v>
      </c>
      <c r="B511" s="44" t="s">
        <v>156</v>
      </c>
      <c r="C511" s="373" t="s">
        <v>157</v>
      </c>
      <c r="D511" s="373">
        <v>407</v>
      </c>
      <c r="E511" s="373" t="s">
        <v>175</v>
      </c>
      <c r="F511" s="487"/>
      <c r="G511" s="68"/>
    </row>
    <row r="512" spans="1:7" ht="15.75">
      <c r="A512" s="106" t="s">
        <v>155</v>
      </c>
      <c r="B512" s="44" t="s">
        <v>156</v>
      </c>
      <c r="C512" s="373" t="s">
        <v>157</v>
      </c>
      <c r="D512" s="373">
        <v>408</v>
      </c>
      <c r="E512" s="373">
        <v>630</v>
      </c>
      <c r="F512" s="487">
        <v>296</v>
      </c>
      <c r="G512" s="68"/>
    </row>
    <row r="513" spans="1:7" ht="15.75">
      <c r="A513" s="106" t="s">
        <v>155</v>
      </c>
      <c r="B513" s="44" t="s">
        <v>156</v>
      </c>
      <c r="C513" s="373" t="s">
        <v>157</v>
      </c>
      <c r="D513" s="373">
        <v>408</v>
      </c>
      <c r="E513" s="373" t="s">
        <v>175</v>
      </c>
      <c r="F513" s="487"/>
      <c r="G513" s="68"/>
    </row>
    <row r="514" spans="1:7" ht="15.75">
      <c r="A514" s="106" t="s">
        <v>155</v>
      </c>
      <c r="B514" s="44" t="s">
        <v>156</v>
      </c>
      <c r="C514" s="373" t="s">
        <v>157</v>
      </c>
      <c r="D514" s="373">
        <v>409</v>
      </c>
      <c r="E514" s="373">
        <v>630</v>
      </c>
      <c r="F514" s="487">
        <v>365</v>
      </c>
      <c r="G514" s="68"/>
    </row>
    <row r="515" spans="1:7" ht="15.75">
      <c r="A515" s="106" t="s">
        <v>155</v>
      </c>
      <c r="B515" s="44" t="s">
        <v>156</v>
      </c>
      <c r="C515" s="373" t="s">
        <v>157</v>
      </c>
      <c r="D515" s="373">
        <v>409</v>
      </c>
      <c r="E515" s="373" t="s">
        <v>175</v>
      </c>
      <c r="F515" s="487"/>
      <c r="G515" s="68"/>
    </row>
    <row r="516" spans="1:7" ht="15.75">
      <c r="A516" s="106" t="s">
        <v>155</v>
      </c>
      <c r="B516" s="44" t="s">
        <v>156</v>
      </c>
      <c r="C516" s="373" t="s">
        <v>157</v>
      </c>
      <c r="D516" s="373">
        <v>410</v>
      </c>
      <c r="E516" s="373">
        <v>630</v>
      </c>
      <c r="F516" s="487">
        <v>195</v>
      </c>
      <c r="G516" s="68"/>
    </row>
    <row r="517" spans="1:7" ht="15.75">
      <c r="A517" s="106" t="s">
        <v>155</v>
      </c>
      <c r="B517" s="44" t="s">
        <v>156</v>
      </c>
      <c r="C517" s="373" t="s">
        <v>157</v>
      </c>
      <c r="D517" s="373">
        <v>410</v>
      </c>
      <c r="E517" s="373" t="s">
        <v>175</v>
      </c>
      <c r="F517" s="487"/>
      <c r="G517" s="68"/>
    </row>
    <row r="518" spans="1:7" ht="15.75">
      <c r="A518" s="106" t="s">
        <v>155</v>
      </c>
      <c r="B518" s="44" t="s">
        <v>156</v>
      </c>
      <c r="C518" s="373" t="s">
        <v>157</v>
      </c>
      <c r="D518" s="373">
        <v>411</v>
      </c>
      <c r="E518" s="373">
        <v>630</v>
      </c>
      <c r="F518" s="487">
        <v>347</v>
      </c>
      <c r="G518" s="68"/>
    </row>
    <row r="519" spans="1:7" ht="15.75">
      <c r="A519" s="106" t="s">
        <v>155</v>
      </c>
      <c r="B519" s="44" t="s">
        <v>156</v>
      </c>
      <c r="C519" s="373" t="s">
        <v>157</v>
      </c>
      <c r="D519" s="373">
        <v>411</v>
      </c>
      <c r="E519" s="373" t="s">
        <v>175</v>
      </c>
      <c r="F519" s="487"/>
      <c r="G519" s="68"/>
    </row>
    <row r="520" spans="1:7" ht="15.75">
      <c r="A520" s="106" t="s">
        <v>155</v>
      </c>
      <c r="B520" s="44" t="s">
        <v>156</v>
      </c>
      <c r="C520" s="373" t="s">
        <v>157</v>
      </c>
      <c r="D520" s="373">
        <v>412</v>
      </c>
      <c r="E520" s="373">
        <v>400</v>
      </c>
      <c r="F520" s="487">
        <v>180</v>
      </c>
      <c r="G520" s="68"/>
    </row>
    <row r="521" spans="1:7" ht="15.75">
      <c r="A521" s="106" t="s">
        <v>155</v>
      </c>
      <c r="B521" s="44" t="s">
        <v>156</v>
      </c>
      <c r="C521" s="373" t="s">
        <v>157</v>
      </c>
      <c r="D521" s="373">
        <v>412</v>
      </c>
      <c r="E521" s="373" t="s">
        <v>151</v>
      </c>
      <c r="F521" s="487"/>
      <c r="G521" s="68"/>
    </row>
    <row r="522" spans="1:7" ht="15.75">
      <c r="A522" s="106" t="s">
        <v>155</v>
      </c>
      <c r="B522" s="44" t="s">
        <v>156</v>
      </c>
      <c r="C522" s="373" t="s">
        <v>157</v>
      </c>
      <c r="D522" s="373">
        <v>413</v>
      </c>
      <c r="E522" s="78">
        <v>630</v>
      </c>
      <c r="F522" s="487">
        <v>386</v>
      </c>
      <c r="G522" s="68"/>
    </row>
    <row r="523" spans="1:7" ht="15.75">
      <c r="A523" s="106" t="s">
        <v>155</v>
      </c>
      <c r="B523" s="44" t="s">
        <v>156</v>
      </c>
      <c r="C523" s="373" t="s">
        <v>157</v>
      </c>
      <c r="D523" s="373">
        <v>413</v>
      </c>
      <c r="E523" s="78">
        <v>400</v>
      </c>
      <c r="F523" s="487"/>
      <c r="G523" s="68"/>
    </row>
    <row r="524" spans="1:7" ht="15.75">
      <c r="A524" s="106" t="s">
        <v>155</v>
      </c>
      <c r="B524" s="44" t="s">
        <v>156</v>
      </c>
      <c r="C524" s="373" t="s">
        <v>157</v>
      </c>
      <c r="D524" s="373">
        <v>414</v>
      </c>
      <c r="E524" s="373">
        <v>315</v>
      </c>
      <c r="F524" s="487">
        <v>155</v>
      </c>
      <c r="G524" s="68"/>
    </row>
    <row r="525" spans="1:7" ht="15.75">
      <c r="A525" s="106" t="s">
        <v>155</v>
      </c>
      <c r="B525" s="44" t="s">
        <v>156</v>
      </c>
      <c r="C525" s="373" t="s">
        <v>157</v>
      </c>
      <c r="D525" s="373">
        <v>414</v>
      </c>
      <c r="E525" s="373">
        <v>400</v>
      </c>
      <c r="F525" s="487"/>
      <c r="G525" s="68"/>
    </row>
    <row r="526" spans="1:7" ht="15.75">
      <c r="A526" s="106" t="s">
        <v>155</v>
      </c>
      <c r="B526" s="44" t="s">
        <v>156</v>
      </c>
      <c r="C526" s="373" t="s">
        <v>157</v>
      </c>
      <c r="D526" s="373">
        <v>415</v>
      </c>
      <c r="E526" s="373">
        <v>630</v>
      </c>
      <c r="F526" s="487">
        <v>359</v>
      </c>
      <c r="G526" s="68"/>
    </row>
    <row r="527" spans="1:7" ht="15.75">
      <c r="A527" s="106" t="s">
        <v>155</v>
      </c>
      <c r="B527" s="44" t="s">
        <v>156</v>
      </c>
      <c r="C527" s="373" t="s">
        <v>157</v>
      </c>
      <c r="D527" s="373">
        <v>415</v>
      </c>
      <c r="E527" s="373" t="s">
        <v>175</v>
      </c>
      <c r="F527" s="487"/>
      <c r="G527" s="68"/>
    </row>
    <row r="528" spans="1:7" ht="15.75">
      <c r="A528" s="106" t="s">
        <v>155</v>
      </c>
      <c r="B528" s="44" t="s">
        <v>156</v>
      </c>
      <c r="C528" s="373" t="s">
        <v>157</v>
      </c>
      <c r="D528" s="373">
        <v>419</v>
      </c>
      <c r="E528" s="373">
        <v>400</v>
      </c>
      <c r="F528" s="436">
        <v>264</v>
      </c>
      <c r="G528" s="68"/>
    </row>
    <row r="529" spans="1:7" ht="15.75">
      <c r="A529" s="106" t="s">
        <v>155</v>
      </c>
      <c r="B529" s="44" t="s">
        <v>156</v>
      </c>
      <c r="C529" s="373" t="s">
        <v>157</v>
      </c>
      <c r="D529" s="373">
        <v>420</v>
      </c>
      <c r="E529" s="373">
        <v>160</v>
      </c>
      <c r="F529" s="436">
        <v>64</v>
      </c>
      <c r="G529" s="68"/>
    </row>
    <row r="530" spans="1:7" ht="15.75">
      <c r="A530" s="106" t="s">
        <v>155</v>
      </c>
      <c r="B530" s="44" t="s">
        <v>156</v>
      </c>
      <c r="C530" s="373" t="s">
        <v>157</v>
      </c>
      <c r="D530" s="373">
        <v>423</v>
      </c>
      <c r="E530" s="373">
        <v>630</v>
      </c>
      <c r="F530" s="436">
        <v>28</v>
      </c>
      <c r="G530" s="68"/>
    </row>
    <row r="531" spans="1:7" ht="15.75">
      <c r="A531" s="106" t="s">
        <v>155</v>
      </c>
      <c r="B531" s="44" t="s">
        <v>156</v>
      </c>
      <c r="C531" s="373" t="s">
        <v>157</v>
      </c>
      <c r="D531" s="373">
        <v>424</v>
      </c>
      <c r="E531" s="373">
        <v>400</v>
      </c>
      <c r="F531" s="436">
        <v>124</v>
      </c>
      <c r="G531" s="68"/>
    </row>
    <row r="532" spans="1:7" ht="15.75">
      <c r="A532" s="106" t="s">
        <v>155</v>
      </c>
      <c r="B532" s="44" t="s">
        <v>156</v>
      </c>
      <c r="C532" s="373" t="s">
        <v>157</v>
      </c>
      <c r="D532" s="373">
        <v>430</v>
      </c>
      <c r="E532" s="373">
        <v>400</v>
      </c>
      <c r="F532" s="487">
        <v>76</v>
      </c>
      <c r="G532" s="68"/>
    </row>
    <row r="533" spans="1:7" ht="15.75">
      <c r="A533" s="106" t="s">
        <v>155</v>
      </c>
      <c r="B533" s="44" t="s">
        <v>156</v>
      </c>
      <c r="C533" s="373" t="s">
        <v>157</v>
      </c>
      <c r="D533" s="373">
        <v>430</v>
      </c>
      <c r="E533" s="373">
        <v>250</v>
      </c>
      <c r="F533" s="487"/>
      <c r="G533" s="68"/>
    </row>
    <row r="534" spans="1:7" ht="15.75">
      <c r="A534" s="106" t="s">
        <v>155</v>
      </c>
      <c r="B534" s="44" t="s">
        <v>156</v>
      </c>
      <c r="C534" s="373" t="s">
        <v>157</v>
      </c>
      <c r="D534" s="373">
        <v>433</v>
      </c>
      <c r="E534" s="373">
        <v>400</v>
      </c>
      <c r="F534" s="487">
        <v>276</v>
      </c>
      <c r="G534" s="68"/>
    </row>
    <row r="535" spans="1:7" ht="15.75">
      <c r="A535" s="106" t="s">
        <v>155</v>
      </c>
      <c r="B535" s="44" t="s">
        <v>156</v>
      </c>
      <c r="C535" s="373" t="s">
        <v>157</v>
      </c>
      <c r="D535" s="373">
        <v>433</v>
      </c>
      <c r="E535" s="373" t="s">
        <v>151</v>
      </c>
      <c r="F535" s="487"/>
      <c r="G535" s="68"/>
    </row>
    <row r="536" spans="1:7" ht="15.75">
      <c r="A536" s="106" t="s">
        <v>155</v>
      </c>
      <c r="B536" s="44" t="s">
        <v>156</v>
      </c>
      <c r="C536" s="373" t="s">
        <v>157</v>
      </c>
      <c r="D536" s="373">
        <v>434</v>
      </c>
      <c r="E536" s="373">
        <v>250</v>
      </c>
      <c r="F536" s="487">
        <v>213</v>
      </c>
      <c r="G536" s="68"/>
    </row>
    <row r="537" spans="1:7" ht="15.75">
      <c r="A537" s="106" t="s">
        <v>155</v>
      </c>
      <c r="B537" s="44" t="s">
        <v>156</v>
      </c>
      <c r="C537" s="373" t="s">
        <v>157</v>
      </c>
      <c r="D537" s="373">
        <v>434</v>
      </c>
      <c r="E537" s="373" t="s">
        <v>154</v>
      </c>
      <c r="F537" s="487"/>
      <c r="G537" s="68"/>
    </row>
    <row r="538" spans="1:7" ht="15.75">
      <c r="A538" s="106" t="s">
        <v>155</v>
      </c>
      <c r="B538" s="44" t="s">
        <v>156</v>
      </c>
      <c r="C538" s="373" t="s">
        <v>157</v>
      </c>
      <c r="D538" s="373">
        <v>435</v>
      </c>
      <c r="E538" s="373">
        <v>630</v>
      </c>
      <c r="F538" s="487">
        <v>202</v>
      </c>
      <c r="G538" s="68"/>
    </row>
    <row r="539" spans="1:7" ht="15.75">
      <c r="A539" s="106" t="s">
        <v>155</v>
      </c>
      <c r="B539" s="44" t="s">
        <v>156</v>
      </c>
      <c r="C539" s="373" t="s">
        <v>157</v>
      </c>
      <c r="D539" s="373">
        <v>435</v>
      </c>
      <c r="E539" s="373" t="s">
        <v>175</v>
      </c>
      <c r="F539" s="487"/>
      <c r="G539" s="68"/>
    </row>
    <row r="540" spans="1:7" ht="15.75">
      <c r="A540" s="106" t="s">
        <v>155</v>
      </c>
      <c r="B540" s="44" t="s">
        <v>156</v>
      </c>
      <c r="C540" s="373" t="s">
        <v>157</v>
      </c>
      <c r="D540" s="373">
        <v>436</v>
      </c>
      <c r="E540" s="373">
        <v>400</v>
      </c>
      <c r="F540" s="487">
        <v>212</v>
      </c>
      <c r="G540" s="68"/>
    </row>
    <row r="541" spans="1:7" ht="15.75">
      <c r="A541" s="106" t="s">
        <v>155</v>
      </c>
      <c r="B541" s="44" t="s">
        <v>156</v>
      </c>
      <c r="C541" s="373" t="s">
        <v>157</v>
      </c>
      <c r="D541" s="373">
        <v>436</v>
      </c>
      <c r="E541" s="373" t="s">
        <v>151</v>
      </c>
      <c r="F541" s="487"/>
      <c r="G541" s="68"/>
    </row>
    <row r="542" spans="1:7" ht="15.75">
      <c r="A542" s="106" t="s">
        <v>155</v>
      </c>
      <c r="B542" s="44" t="s">
        <v>156</v>
      </c>
      <c r="C542" s="373" t="s">
        <v>157</v>
      </c>
      <c r="D542" s="373">
        <v>437</v>
      </c>
      <c r="E542" s="373">
        <v>400</v>
      </c>
      <c r="F542" s="487">
        <v>232</v>
      </c>
      <c r="G542" s="68"/>
    </row>
    <row r="543" spans="1:7" ht="28.5" customHeight="1">
      <c r="A543" s="106" t="s">
        <v>155</v>
      </c>
      <c r="B543" s="44" t="s">
        <v>156</v>
      </c>
      <c r="C543" s="373" t="s">
        <v>157</v>
      </c>
      <c r="D543" s="373">
        <v>437</v>
      </c>
      <c r="E543" s="373" t="s">
        <v>151</v>
      </c>
      <c r="F543" s="487"/>
      <c r="G543" s="68"/>
    </row>
    <row r="544" spans="1:7" ht="15.75">
      <c r="A544" s="106" t="s">
        <v>155</v>
      </c>
      <c r="B544" s="44" t="s">
        <v>156</v>
      </c>
      <c r="C544" s="373" t="s">
        <v>157</v>
      </c>
      <c r="D544" s="373">
        <v>438</v>
      </c>
      <c r="E544" s="373">
        <v>400</v>
      </c>
      <c r="F544" s="487">
        <v>300</v>
      </c>
      <c r="G544" s="68"/>
    </row>
    <row r="545" spans="1:7" ht="15.75">
      <c r="A545" s="106" t="s">
        <v>155</v>
      </c>
      <c r="B545" s="44" t="s">
        <v>156</v>
      </c>
      <c r="C545" s="373" t="s">
        <v>157</v>
      </c>
      <c r="D545" s="373">
        <v>438</v>
      </c>
      <c r="E545" s="373" t="s">
        <v>151</v>
      </c>
      <c r="F545" s="487"/>
      <c r="G545" s="68"/>
    </row>
    <row r="546" spans="1:7" ht="15.75">
      <c r="A546" s="106" t="s">
        <v>155</v>
      </c>
      <c r="B546" s="44" t="s">
        <v>156</v>
      </c>
      <c r="C546" s="373" t="s">
        <v>157</v>
      </c>
      <c r="D546" s="373">
        <v>439</v>
      </c>
      <c r="E546" s="373">
        <v>250</v>
      </c>
      <c r="F546" s="487">
        <v>183</v>
      </c>
      <c r="G546" s="68"/>
    </row>
    <row r="547" spans="1:7" ht="15.75">
      <c r="A547" s="106" t="s">
        <v>155</v>
      </c>
      <c r="B547" s="44" t="s">
        <v>156</v>
      </c>
      <c r="C547" s="373" t="s">
        <v>157</v>
      </c>
      <c r="D547" s="373">
        <v>439</v>
      </c>
      <c r="E547" s="373" t="s">
        <v>154</v>
      </c>
      <c r="F547" s="487"/>
      <c r="G547" s="68"/>
    </row>
    <row r="548" spans="1:7" ht="15.75">
      <c r="A548" s="106" t="s">
        <v>155</v>
      </c>
      <c r="B548" s="44" t="s">
        <v>156</v>
      </c>
      <c r="C548" s="373" t="s">
        <v>157</v>
      </c>
      <c r="D548" s="373">
        <v>440</v>
      </c>
      <c r="E548" s="373">
        <v>250</v>
      </c>
      <c r="F548" s="487">
        <v>160</v>
      </c>
      <c r="G548" s="68"/>
    </row>
    <row r="549" spans="1:7" ht="15.75">
      <c r="A549" s="106" t="s">
        <v>155</v>
      </c>
      <c r="B549" s="44" t="s">
        <v>156</v>
      </c>
      <c r="C549" s="373" t="s">
        <v>157</v>
      </c>
      <c r="D549" s="373">
        <v>440</v>
      </c>
      <c r="E549" s="373" t="s">
        <v>154</v>
      </c>
      <c r="F549" s="487"/>
      <c r="G549" s="68"/>
    </row>
    <row r="550" spans="1:7" ht="15.75">
      <c r="A550" s="106" t="s">
        <v>155</v>
      </c>
      <c r="B550" s="44" t="s">
        <v>156</v>
      </c>
      <c r="C550" s="373" t="s">
        <v>157</v>
      </c>
      <c r="D550" s="373">
        <v>441</v>
      </c>
      <c r="E550" s="373">
        <v>180</v>
      </c>
      <c r="F550" s="487">
        <v>79</v>
      </c>
      <c r="G550" s="68"/>
    </row>
    <row r="551" spans="1:7" ht="15.75">
      <c r="A551" s="106" t="s">
        <v>155</v>
      </c>
      <c r="B551" s="44" t="s">
        <v>156</v>
      </c>
      <c r="C551" s="373" t="s">
        <v>157</v>
      </c>
      <c r="D551" s="373">
        <v>441</v>
      </c>
      <c r="E551" s="373" t="s">
        <v>177</v>
      </c>
      <c r="F551" s="487"/>
      <c r="G551" s="68"/>
    </row>
    <row r="552" spans="1:7" ht="15.75">
      <c r="A552" s="106" t="s">
        <v>155</v>
      </c>
      <c r="B552" s="44" t="s">
        <v>156</v>
      </c>
      <c r="C552" s="373" t="s">
        <v>157</v>
      </c>
      <c r="D552" s="373">
        <v>450</v>
      </c>
      <c r="E552" s="373">
        <v>250</v>
      </c>
      <c r="F552" s="487">
        <v>206</v>
      </c>
      <c r="G552" s="68"/>
    </row>
    <row r="553" spans="1:7" ht="15.75">
      <c r="A553" s="106" t="s">
        <v>155</v>
      </c>
      <c r="B553" s="44" t="s">
        <v>156</v>
      </c>
      <c r="C553" s="373" t="s">
        <v>157</v>
      </c>
      <c r="D553" s="373">
        <v>450</v>
      </c>
      <c r="E553" s="373">
        <v>400</v>
      </c>
      <c r="F553" s="487"/>
      <c r="G553" s="68"/>
    </row>
    <row r="554" spans="1:7" ht="15.75">
      <c r="A554" s="106" t="s">
        <v>155</v>
      </c>
      <c r="B554" s="44" t="s">
        <v>156</v>
      </c>
      <c r="C554" s="373" t="s">
        <v>157</v>
      </c>
      <c r="D554" s="373">
        <v>451</v>
      </c>
      <c r="E554" s="373">
        <v>400</v>
      </c>
      <c r="F554" s="436">
        <v>252</v>
      </c>
      <c r="G554" s="68"/>
    </row>
    <row r="555" spans="1:7" ht="15.75">
      <c r="A555" s="106" t="s">
        <v>155</v>
      </c>
      <c r="B555" s="44" t="s">
        <v>156</v>
      </c>
      <c r="C555" s="373" t="s">
        <v>157</v>
      </c>
      <c r="D555" s="373">
        <v>452</v>
      </c>
      <c r="E555" s="373">
        <v>250</v>
      </c>
      <c r="F555" s="436">
        <v>133</v>
      </c>
      <c r="G555" s="68"/>
    </row>
    <row r="556" spans="1:7" ht="15.75">
      <c r="A556" s="106" t="s">
        <v>155</v>
      </c>
      <c r="B556" s="44" t="s">
        <v>156</v>
      </c>
      <c r="C556" s="373" t="s">
        <v>157</v>
      </c>
      <c r="D556" s="373">
        <v>453</v>
      </c>
      <c r="E556" s="373">
        <v>400</v>
      </c>
      <c r="F556" s="487">
        <v>222</v>
      </c>
      <c r="G556" s="68"/>
    </row>
    <row r="557" spans="1:7" ht="15.75">
      <c r="A557" s="106" t="s">
        <v>155</v>
      </c>
      <c r="B557" s="44" t="s">
        <v>156</v>
      </c>
      <c r="C557" s="373" t="s">
        <v>157</v>
      </c>
      <c r="D557" s="373">
        <v>453</v>
      </c>
      <c r="E557" s="373">
        <v>320</v>
      </c>
      <c r="F557" s="487"/>
      <c r="G557" s="68"/>
    </row>
    <row r="558" spans="1:7" ht="15.75">
      <c r="A558" s="106" t="s">
        <v>155</v>
      </c>
      <c r="B558" s="44" t="s">
        <v>156</v>
      </c>
      <c r="C558" s="373" t="s">
        <v>157</v>
      </c>
      <c r="D558" s="373">
        <v>456</v>
      </c>
      <c r="E558" s="373">
        <v>400</v>
      </c>
      <c r="F558" s="487">
        <v>244</v>
      </c>
      <c r="G558" s="68"/>
    </row>
    <row r="559" spans="1:7" ht="15.75">
      <c r="A559" s="106" t="s">
        <v>155</v>
      </c>
      <c r="B559" s="44" t="s">
        <v>156</v>
      </c>
      <c r="C559" s="373" t="s">
        <v>157</v>
      </c>
      <c r="D559" s="373">
        <v>456</v>
      </c>
      <c r="E559" s="373" t="s">
        <v>151</v>
      </c>
      <c r="F559" s="487"/>
      <c r="G559" s="68"/>
    </row>
    <row r="560" spans="1:7" ht="15.75">
      <c r="A560" s="106" t="s">
        <v>155</v>
      </c>
      <c r="B560" s="44" t="s">
        <v>156</v>
      </c>
      <c r="C560" s="373" t="s">
        <v>157</v>
      </c>
      <c r="D560" s="373">
        <v>458</v>
      </c>
      <c r="E560" s="373">
        <v>400</v>
      </c>
      <c r="F560" s="487">
        <v>15</v>
      </c>
      <c r="G560" s="68"/>
    </row>
    <row r="561" spans="1:7" ht="15.75">
      <c r="A561" s="106" t="s">
        <v>155</v>
      </c>
      <c r="B561" s="44" t="s">
        <v>156</v>
      </c>
      <c r="C561" s="373" t="s">
        <v>157</v>
      </c>
      <c r="D561" s="373">
        <v>458</v>
      </c>
      <c r="E561" s="373" t="s">
        <v>151</v>
      </c>
      <c r="F561" s="487"/>
      <c r="G561" s="68"/>
    </row>
    <row r="562" spans="1:7" ht="15.75">
      <c r="A562" s="106" t="s">
        <v>155</v>
      </c>
      <c r="B562" s="44" t="s">
        <v>156</v>
      </c>
      <c r="C562" s="373" t="s">
        <v>157</v>
      </c>
      <c r="D562" s="373">
        <v>460</v>
      </c>
      <c r="E562" s="373">
        <v>250</v>
      </c>
      <c r="F562" s="436">
        <v>123</v>
      </c>
      <c r="G562" s="68"/>
    </row>
    <row r="563" spans="1:7" ht="15.75">
      <c r="A563" s="106" t="s">
        <v>155</v>
      </c>
      <c r="B563" s="44" t="s">
        <v>156</v>
      </c>
      <c r="C563" s="373" t="s">
        <v>157</v>
      </c>
      <c r="D563" s="373">
        <v>461</v>
      </c>
      <c r="E563" s="373">
        <v>320</v>
      </c>
      <c r="F563" s="487">
        <v>214</v>
      </c>
      <c r="G563" s="68"/>
    </row>
    <row r="564" spans="1:7" ht="15.75">
      <c r="A564" s="106" t="s">
        <v>155</v>
      </c>
      <c r="B564" s="44" t="s">
        <v>156</v>
      </c>
      <c r="C564" s="373" t="s">
        <v>157</v>
      </c>
      <c r="D564" s="373">
        <v>461</v>
      </c>
      <c r="E564" s="373" t="s">
        <v>178</v>
      </c>
      <c r="F564" s="487"/>
      <c r="G564" s="68"/>
    </row>
    <row r="565" spans="1:7" ht="15.75">
      <c r="A565" s="106" t="s">
        <v>155</v>
      </c>
      <c r="B565" s="44" t="s">
        <v>156</v>
      </c>
      <c r="C565" s="373" t="s">
        <v>157</v>
      </c>
      <c r="D565" s="373">
        <v>462</v>
      </c>
      <c r="E565" s="78">
        <v>400</v>
      </c>
      <c r="F565" s="487">
        <v>150</v>
      </c>
      <c r="G565" s="68"/>
    </row>
    <row r="566" spans="1:7" ht="15.75">
      <c r="A566" s="106" t="s">
        <v>155</v>
      </c>
      <c r="B566" s="44" t="s">
        <v>156</v>
      </c>
      <c r="C566" s="373" t="s">
        <v>157</v>
      </c>
      <c r="D566" s="373">
        <v>462</v>
      </c>
      <c r="E566" s="78" t="s">
        <v>151</v>
      </c>
      <c r="F566" s="487"/>
      <c r="G566" s="68"/>
    </row>
    <row r="567" spans="1:7" ht="15.75">
      <c r="A567" s="106" t="s">
        <v>155</v>
      </c>
      <c r="B567" s="44" t="s">
        <v>156</v>
      </c>
      <c r="C567" s="373" t="s">
        <v>157</v>
      </c>
      <c r="D567" s="373">
        <v>463</v>
      </c>
      <c r="E567" s="373">
        <v>400</v>
      </c>
      <c r="F567" s="487">
        <v>189</v>
      </c>
      <c r="G567" s="68"/>
    </row>
    <row r="568" spans="1:7" ht="15.75">
      <c r="A568" s="106" t="s">
        <v>155</v>
      </c>
      <c r="B568" s="44" t="s">
        <v>156</v>
      </c>
      <c r="C568" s="373" t="s">
        <v>157</v>
      </c>
      <c r="D568" s="373">
        <v>463</v>
      </c>
      <c r="E568" s="373">
        <v>630</v>
      </c>
      <c r="F568" s="487"/>
      <c r="G568" s="68"/>
    </row>
    <row r="569" spans="1:7" ht="15.75">
      <c r="A569" s="106" t="s">
        <v>155</v>
      </c>
      <c r="B569" s="44" t="s">
        <v>156</v>
      </c>
      <c r="C569" s="373" t="s">
        <v>157</v>
      </c>
      <c r="D569" s="373">
        <v>464</v>
      </c>
      <c r="E569" s="373">
        <v>250</v>
      </c>
      <c r="F569" s="487">
        <v>115</v>
      </c>
      <c r="G569" s="68"/>
    </row>
    <row r="570" spans="1:7" ht="15.75">
      <c r="A570" s="106" t="s">
        <v>155</v>
      </c>
      <c r="B570" s="44" t="s">
        <v>156</v>
      </c>
      <c r="C570" s="373" t="s">
        <v>157</v>
      </c>
      <c r="D570" s="373">
        <v>464</v>
      </c>
      <c r="E570" s="373" t="s">
        <v>154</v>
      </c>
      <c r="F570" s="487"/>
      <c r="G570" s="68"/>
    </row>
    <row r="571" spans="1:7" ht="15.75">
      <c r="A571" s="106" t="s">
        <v>155</v>
      </c>
      <c r="B571" s="44" t="s">
        <v>156</v>
      </c>
      <c r="C571" s="373" t="s">
        <v>157</v>
      </c>
      <c r="D571" s="373">
        <v>466</v>
      </c>
      <c r="E571" s="373">
        <v>400</v>
      </c>
      <c r="F571" s="487">
        <v>268</v>
      </c>
      <c r="G571" s="68"/>
    </row>
    <row r="572" spans="1:7" ht="15.75">
      <c r="A572" s="106" t="s">
        <v>155</v>
      </c>
      <c r="B572" s="44" t="s">
        <v>156</v>
      </c>
      <c r="C572" s="373" t="s">
        <v>157</v>
      </c>
      <c r="D572" s="373">
        <v>466</v>
      </c>
      <c r="E572" s="373" t="s">
        <v>151</v>
      </c>
      <c r="F572" s="487"/>
      <c r="G572" s="68"/>
    </row>
    <row r="573" spans="1:7" ht="15.75">
      <c r="A573" s="106" t="s">
        <v>155</v>
      </c>
      <c r="B573" s="44" t="s">
        <v>156</v>
      </c>
      <c r="C573" s="373" t="s">
        <v>157</v>
      </c>
      <c r="D573" s="373">
        <v>467</v>
      </c>
      <c r="E573" s="373">
        <v>250</v>
      </c>
      <c r="F573" s="487">
        <v>140</v>
      </c>
      <c r="G573" s="68"/>
    </row>
    <row r="574" spans="1:7" ht="15.75">
      <c r="A574" s="106" t="s">
        <v>155</v>
      </c>
      <c r="B574" s="44" t="s">
        <v>156</v>
      </c>
      <c r="C574" s="373" t="s">
        <v>157</v>
      </c>
      <c r="D574" s="373">
        <v>467</v>
      </c>
      <c r="E574" s="373" t="s">
        <v>154</v>
      </c>
      <c r="F574" s="487"/>
      <c r="G574" s="68"/>
    </row>
    <row r="575" spans="1:7" ht="15.75">
      <c r="A575" s="106" t="s">
        <v>155</v>
      </c>
      <c r="B575" s="44" t="s">
        <v>156</v>
      </c>
      <c r="C575" s="373" t="s">
        <v>157</v>
      </c>
      <c r="D575" s="373">
        <v>468</v>
      </c>
      <c r="E575" s="373">
        <v>400</v>
      </c>
      <c r="F575" s="487">
        <v>296</v>
      </c>
      <c r="G575" s="68"/>
    </row>
    <row r="576" spans="1:7" ht="15.75">
      <c r="A576" s="106" t="s">
        <v>155</v>
      </c>
      <c r="B576" s="44" t="s">
        <v>156</v>
      </c>
      <c r="C576" s="373" t="s">
        <v>157</v>
      </c>
      <c r="D576" s="373">
        <v>468</v>
      </c>
      <c r="E576" s="373" t="s">
        <v>151</v>
      </c>
      <c r="F576" s="487"/>
      <c r="G576" s="68"/>
    </row>
    <row r="577" spans="1:7" ht="15.75">
      <c r="A577" s="106" t="s">
        <v>155</v>
      </c>
      <c r="B577" s="44" t="s">
        <v>156</v>
      </c>
      <c r="C577" s="373" t="s">
        <v>157</v>
      </c>
      <c r="D577" s="373">
        <v>469</v>
      </c>
      <c r="E577" s="373">
        <v>250</v>
      </c>
      <c r="F577" s="487">
        <v>155</v>
      </c>
      <c r="G577" s="68"/>
    </row>
    <row r="578" spans="1:7" ht="15.75">
      <c r="A578" s="106" t="s">
        <v>155</v>
      </c>
      <c r="B578" s="44" t="s">
        <v>156</v>
      </c>
      <c r="C578" s="373" t="s">
        <v>157</v>
      </c>
      <c r="D578" s="373">
        <v>469</v>
      </c>
      <c r="E578" s="373" t="s">
        <v>154</v>
      </c>
      <c r="F578" s="487"/>
      <c r="G578" s="68"/>
    </row>
    <row r="579" spans="1:7" ht="15.75">
      <c r="A579" s="106" t="s">
        <v>155</v>
      </c>
      <c r="B579" s="44" t="s">
        <v>156</v>
      </c>
      <c r="C579" s="373" t="s">
        <v>157</v>
      </c>
      <c r="D579" s="373">
        <v>470</v>
      </c>
      <c r="E579" s="373">
        <v>400</v>
      </c>
      <c r="F579" s="436">
        <v>304</v>
      </c>
      <c r="G579" s="68"/>
    </row>
    <row r="580" spans="1:7" ht="15.75">
      <c r="A580" s="106" t="s">
        <v>155</v>
      </c>
      <c r="B580" s="44" t="s">
        <v>156</v>
      </c>
      <c r="C580" s="373" t="s">
        <v>157</v>
      </c>
      <c r="D580" s="373">
        <v>474</v>
      </c>
      <c r="E580" s="373">
        <v>400</v>
      </c>
      <c r="F580" s="487">
        <v>320</v>
      </c>
      <c r="G580" s="68"/>
    </row>
    <row r="581" spans="1:7" ht="15.75">
      <c r="A581" s="106" t="s">
        <v>155</v>
      </c>
      <c r="B581" s="44" t="s">
        <v>156</v>
      </c>
      <c r="C581" s="373" t="s">
        <v>157</v>
      </c>
      <c r="D581" s="373">
        <v>474</v>
      </c>
      <c r="E581" s="373" t="s">
        <v>151</v>
      </c>
      <c r="F581" s="487"/>
      <c r="G581" s="68"/>
    </row>
    <row r="582" spans="1:7" ht="15.75">
      <c r="A582" s="106" t="s">
        <v>155</v>
      </c>
      <c r="B582" s="44" t="s">
        <v>156</v>
      </c>
      <c r="C582" s="373" t="s">
        <v>157</v>
      </c>
      <c r="D582" s="373">
        <v>475</v>
      </c>
      <c r="E582" s="373">
        <v>250</v>
      </c>
      <c r="F582" s="487">
        <v>185</v>
      </c>
      <c r="G582" s="68"/>
    </row>
    <row r="583" spans="1:7" ht="15.75">
      <c r="A583" s="106" t="s">
        <v>155</v>
      </c>
      <c r="B583" s="44" t="s">
        <v>156</v>
      </c>
      <c r="C583" s="373" t="s">
        <v>157</v>
      </c>
      <c r="D583" s="373">
        <v>475</v>
      </c>
      <c r="E583" s="373" t="s">
        <v>154</v>
      </c>
      <c r="F583" s="487"/>
      <c r="G583" s="68"/>
    </row>
    <row r="584" spans="1:7" ht="15.75">
      <c r="A584" s="106" t="s">
        <v>155</v>
      </c>
      <c r="B584" s="44" t="s">
        <v>156</v>
      </c>
      <c r="C584" s="373" t="s">
        <v>157</v>
      </c>
      <c r="D584" s="373">
        <v>476</v>
      </c>
      <c r="E584" s="373">
        <v>400</v>
      </c>
      <c r="F584" s="496">
        <v>296</v>
      </c>
      <c r="G584" s="68"/>
    </row>
    <row r="585" spans="1:7" ht="15.75">
      <c r="A585" s="106" t="s">
        <v>155</v>
      </c>
      <c r="B585" s="44" t="s">
        <v>156</v>
      </c>
      <c r="C585" s="373" t="s">
        <v>157</v>
      </c>
      <c r="D585" s="373">
        <v>476</v>
      </c>
      <c r="E585" s="373" t="s">
        <v>151</v>
      </c>
      <c r="F585" s="496"/>
      <c r="G585" s="68"/>
    </row>
    <row r="586" spans="1:7" ht="15.75">
      <c r="A586" s="106" t="s">
        <v>155</v>
      </c>
      <c r="B586" s="44" t="s">
        <v>156</v>
      </c>
      <c r="C586" s="373" t="s">
        <v>157</v>
      </c>
      <c r="D586" s="373">
        <v>480</v>
      </c>
      <c r="E586" s="373">
        <v>630</v>
      </c>
      <c r="F586" s="487">
        <v>365</v>
      </c>
      <c r="G586" s="68"/>
    </row>
    <row r="587" spans="1:7" ht="15.75">
      <c r="A587" s="106" t="s">
        <v>155</v>
      </c>
      <c r="B587" s="44" t="s">
        <v>156</v>
      </c>
      <c r="C587" s="373" t="s">
        <v>157</v>
      </c>
      <c r="D587" s="373">
        <v>480</v>
      </c>
      <c r="E587" s="373">
        <v>630</v>
      </c>
      <c r="F587" s="487"/>
      <c r="G587" s="68"/>
    </row>
    <row r="588" spans="1:7" ht="15.75">
      <c r="A588" s="106" t="s">
        <v>155</v>
      </c>
      <c r="B588" s="44" t="s">
        <v>156</v>
      </c>
      <c r="C588" s="373" t="s">
        <v>157</v>
      </c>
      <c r="D588" s="373">
        <v>481</v>
      </c>
      <c r="E588" s="373">
        <v>630</v>
      </c>
      <c r="F588" s="487">
        <v>148</v>
      </c>
      <c r="G588" s="68"/>
    </row>
    <row r="589" spans="1:7" ht="15.75">
      <c r="A589" s="106" t="s">
        <v>155</v>
      </c>
      <c r="B589" s="44" t="s">
        <v>156</v>
      </c>
      <c r="C589" s="373" t="s">
        <v>157</v>
      </c>
      <c r="D589" s="373">
        <v>481</v>
      </c>
      <c r="E589" s="373">
        <v>400</v>
      </c>
      <c r="F589" s="487"/>
      <c r="G589" s="68"/>
    </row>
    <row r="590" spans="1:7" ht="15.75">
      <c r="A590" s="106" t="s">
        <v>155</v>
      </c>
      <c r="B590" s="44" t="s">
        <v>156</v>
      </c>
      <c r="C590" s="373" t="s">
        <v>157</v>
      </c>
      <c r="D590" s="373">
        <v>482</v>
      </c>
      <c r="E590" s="373">
        <v>400</v>
      </c>
      <c r="F590" s="487">
        <v>296</v>
      </c>
      <c r="G590" s="68"/>
    </row>
    <row r="591" spans="1:7" ht="15.75">
      <c r="A591" s="106" t="s">
        <v>155</v>
      </c>
      <c r="B591" s="44" t="s">
        <v>156</v>
      </c>
      <c r="C591" s="373" t="s">
        <v>157</v>
      </c>
      <c r="D591" s="373">
        <v>482</v>
      </c>
      <c r="E591" s="373" t="s">
        <v>151</v>
      </c>
      <c r="F591" s="487"/>
      <c r="G591" s="68"/>
    </row>
    <row r="592" spans="1:7" ht="15.75">
      <c r="A592" s="106" t="s">
        <v>155</v>
      </c>
      <c r="B592" s="44" t="s">
        <v>156</v>
      </c>
      <c r="C592" s="373" t="s">
        <v>157</v>
      </c>
      <c r="D592" s="373">
        <v>483</v>
      </c>
      <c r="E592" s="373">
        <v>180</v>
      </c>
      <c r="F592" s="487">
        <v>34</v>
      </c>
      <c r="G592" s="68"/>
    </row>
    <row r="593" spans="1:7" ht="15.75">
      <c r="A593" s="106" t="s">
        <v>155</v>
      </c>
      <c r="B593" s="44" t="s">
        <v>156</v>
      </c>
      <c r="C593" s="373" t="s">
        <v>157</v>
      </c>
      <c r="D593" s="373">
        <v>483</v>
      </c>
      <c r="E593" s="373">
        <v>100</v>
      </c>
      <c r="F593" s="487"/>
      <c r="G593" s="68"/>
    </row>
    <row r="594" spans="1:7" ht="15.75">
      <c r="A594" s="106" t="s">
        <v>155</v>
      </c>
      <c r="B594" s="44" t="s">
        <v>156</v>
      </c>
      <c r="C594" s="373" t="s">
        <v>157</v>
      </c>
      <c r="D594" s="373">
        <v>485</v>
      </c>
      <c r="E594" s="373">
        <v>400</v>
      </c>
      <c r="F594" s="487">
        <v>172</v>
      </c>
      <c r="G594" s="68"/>
    </row>
    <row r="595" spans="1:7" ht="15.75">
      <c r="A595" s="106" t="s">
        <v>155</v>
      </c>
      <c r="B595" s="44" t="s">
        <v>156</v>
      </c>
      <c r="C595" s="373" t="s">
        <v>157</v>
      </c>
      <c r="D595" s="373">
        <v>485</v>
      </c>
      <c r="E595" s="373" t="s">
        <v>151</v>
      </c>
      <c r="F595" s="487"/>
      <c r="G595" s="68"/>
    </row>
    <row r="596" spans="1:7" ht="15.75">
      <c r="A596" s="106" t="s">
        <v>155</v>
      </c>
      <c r="B596" s="44" t="s">
        <v>156</v>
      </c>
      <c r="C596" s="373" t="s">
        <v>157</v>
      </c>
      <c r="D596" s="373">
        <v>487</v>
      </c>
      <c r="E596" s="373">
        <v>630</v>
      </c>
      <c r="F596" s="487">
        <v>435</v>
      </c>
      <c r="G596" s="68"/>
    </row>
    <row r="597" spans="1:7" ht="15.75">
      <c r="A597" s="106" t="s">
        <v>155</v>
      </c>
      <c r="B597" s="44" t="s">
        <v>156</v>
      </c>
      <c r="C597" s="373" t="s">
        <v>157</v>
      </c>
      <c r="D597" s="373">
        <v>487</v>
      </c>
      <c r="E597" s="373" t="s">
        <v>175</v>
      </c>
      <c r="F597" s="487"/>
      <c r="G597" s="68"/>
    </row>
    <row r="598" spans="1:7" ht="15.75">
      <c r="A598" s="106" t="s">
        <v>155</v>
      </c>
      <c r="B598" s="44" t="s">
        <v>156</v>
      </c>
      <c r="C598" s="373" t="s">
        <v>157</v>
      </c>
      <c r="D598" s="373">
        <v>488</v>
      </c>
      <c r="E598" s="373">
        <v>400</v>
      </c>
      <c r="F598" s="436">
        <v>280</v>
      </c>
      <c r="G598" s="68"/>
    </row>
    <row r="599" spans="1:7" ht="15.75">
      <c r="A599" s="106" t="s">
        <v>155</v>
      </c>
      <c r="B599" s="44" t="s">
        <v>156</v>
      </c>
      <c r="C599" s="373" t="s">
        <v>157</v>
      </c>
      <c r="D599" s="373">
        <v>490</v>
      </c>
      <c r="E599" s="373">
        <v>400</v>
      </c>
      <c r="F599" s="436">
        <v>336</v>
      </c>
      <c r="G599" s="68"/>
    </row>
    <row r="600" spans="1:7" ht="15.75">
      <c r="A600" s="106" t="s">
        <v>155</v>
      </c>
      <c r="B600" s="44" t="s">
        <v>156</v>
      </c>
      <c r="C600" s="373" t="s">
        <v>157</v>
      </c>
      <c r="D600" s="373">
        <v>491</v>
      </c>
      <c r="E600" s="373">
        <v>250</v>
      </c>
      <c r="F600" s="436">
        <v>135</v>
      </c>
      <c r="G600" s="68"/>
    </row>
    <row r="601" spans="1:7" ht="15.75">
      <c r="A601" s="106" t="s">
        <v>155</v>
      </c>
      <c r="B601" s="44" t="s">
        <v>156</v>
      </c>
      <c r="C601" s="373" t="s">
        <v>157</v>
      </c>
      <c r="D601" s="373">
        <v>494</v>
      </c>
      <c r="E601" s="373">
        <v>250</v>
      </c>
      <c r="F601" s="487">
        <v>100</v>
      </c>
      <c r="G601" s="68"/>
    </row>
    <row r="602" spans="1:7" ht="15.75">
      <c r="A602" s="106" t="s">
        <v>155</v>
      </c>
      <c r="B602" s="44" t="s">
        <v>156</v>
      </c>
      <c r="C602" s="373" t="s">
        <v>157</v>
      </c>
      <c r="D602" s="373">
        <v>494</v>
      </c>
      <c r="E602" s="373">
        <v>400</v>
      </c>
      <c r="F602" s="487"/>
      <c r="G602" s="68"/>
    </row>
    <row r="603" spans="1:7" ht="15.75">
      <c r="A603" s="106" t="s">
        <v>155</v>
      </c>
      <c r="B603" s="44" t="s">
        <v>156</v>
      </c>
      <c r="C603" s="373" t="s">
        <v>157</v>
      </c>
      <c r="D603" s="373">
        <v>495</v>
      </c>
      <c r="E603" s="373">
        <v>400</v>
      </c>
      <c r="F603" s="487">
        <v>132</v>
      </c>
      <c r="G603" s="68"/>
    </row>
    <row r="604" spans="1:7" ht="15.75">
      <c r="A604" s="106" t="s">
        <v>155</v>
      </c>
      <c r="B604" s="44" t="s">
        <v>156</v>
      </c>
      <c r="C604" s="373" t="s">
        <v>157</v>
      </c>
      <c r="D604" s="373">
        <v>495</v>
      </c>
      <c r="E604" s="373" t="s">
        <v>151</v>
      </c>
      <c r="F604" s="487"/>
      <c r="G604" s="68"/>
    </row>
    <row r="605" spans="1:7" ht="15.75">
      <c r="A605" s="106" t="s">
        <v>155</v>
      </c>
      <c r="B605" s="44" t="s">
        <v>156</v>
      </c>
      <c r="C605" s="373" t="s">
        <v>157</v>
      </c>
      <c r="D605" s="373">
        <v>498</v>
      </c>
      <c r="E605" s="373">
        <v>630</v>
      </c>
      <c r="F605" s="487">
        <v>202</v>
      </c>
      <c r="G605" s="68"/>
    </row>
    <row r="606" spans="1:7" ht="15.75">
      <c r="A606" s="106" t="s">
        <v>155</v>
      </c>
      <c r="B606" s="44" t="s">
        <v>156</v>
      </c>
      <c r="C606" s="373" t="s">
        <v>157</v>
      </c>
      <c r="D606" s="373">
        <v>498</v>
      </c>
      <c r="E606" s="373" t="s">
        <v>175</v>
      </c>
      <c r="F606" s="487"/>
      <c r="G606" s="68"/>
    </row>
    <row r="607" spans="1:7" ht="15.75">
      <c r="A607" s="106" t="s">
        <v>155</v>
      </c>
      <c r="B607" s="44" t="s">
        <v>156</v>
      </c>
      <c r="C607" s="373" t="s">
        <v>157</v>
      </c>
      <c r="D607" s="373">
        <v>499</v>
      </c>
      <c r="E607" s="373">
        <v>250</v>
      </c>
      <c r="F607" s="487">
        <v>103</v>
      </c>
      <c r="G607" s="68"/>
    </row>
    <row r="608" spans="1:7" ht="15.75">
      <c r="A608" s="106" t="s">
        <v>155</v>
      </c>
      <c r="B608" s="44" t="s">
        <v>156</v>
      </c>
      <c r="C608" s="373" t="s">
        <v>157</v>
      </c>
      <c r="D608" s="373">
        <v>499</v>
      </c>
      <c r="E608" s="373" t="s">
        <v>154</v>
      </c>
      <c r="F608" s="487"/>
      <c r="G608" s="68"/>
    </row>
    <row r="609" spans="1:7" ht="15.75">
      <c r="A609" s="106" t="s">
        <v>155</v>
      </c>
      <c r="B609" s="44" t="s">
        <v>156</v>
      </c>
      <c r="C609" s="373" t="s">
        <v>157</v>
      </c>
      <c r="D609" s="373">
        <v>500</v>
      </c>
      <c r="E609" s="373">
        <v>400</v>
      </c>
      <c r="F609" s="487">
        <v>264</v>
      </c>
      <c r="G609" s="68"/>
    </row>
    <row r="610" spans="1:7" ht="15.75">
      <c r="A610" s="106" t="s">
        <v>155</v>
      </c>
      <c r="B610" s="44" t="s">
        <v>156</v>
      </c>
      <c r="C610" s="373" t="s">
        <v>157</v>
      </c>
      <c r="D610" s="373">
        <v>500</v>
      </c>
      <c r="E610" s="373" t="s">
        <v>151</v>
      </c>
      <c r="F610" s="487"/>
      <c r="G610" s="68"/>
    </row>
    <row r="611" spans="1:7" ht="15.75">
      <c r="A611" s="106" t="s">
        <v>155</v>
      </c>
      <c r="B611" s="44" t="s">
        <v>156</v>
      </c>
      <c r="C611" s="373" t="s">
        <v>157</v>
      </c>
      <c r="D611" s="373">
        <v>501</v>
      </c>
      <c r="E611" s="373">
        <v>630</v>
      </c>
      <c r="F611" s="487">
        <v>189</v>
      </c>
      <c r="G611" s="68"/>
    </row>
    <row r="612" spans="1:7" ht="15.75">
      <c r="A612" s="106" t="s">
        <v>155</v>
      </c>
      <c r="B612" s="44" t="s">
        <v>156</v>
      </c>
      <c r="C612" s="373" t="s">
        <v>157</v>
      </c>
      <c r="D612" s="373">
        <v>501</v>
      </c>
      <c r="E612" s="373" t="s">
        <v>175</v>
      </c>
      <c r="F612" s="487"/>
      <c r="G612" s="68"/>
    </row>
    <row r="613" spans="1:7" ht="15.75">
      <c r="A613" s="106" t="s">
        <v>155</v>
      </c>
      <c r="B613" s="44" t="s">
        <v>156</v>
      </c>
      <c r="C613" s="373" t="s">
        <v>157</v>
      </c>
      <c r="D613" s="373">
        <v>502</v>
      </c>
      <c r="E613" s="373">
        <v>400</v>
      </c>
      <c r="F613" s="487">
        <v>124</v>
      </c>
      <c r="G613" s="68"/>
    </row>
    <row r="614" spans="1:7" ht="15.75">
      <c r="A614" s="106" t="s">
        <v>155</v>
      </c>
      <c r="B614" s="44" t="s">
        <v>156</v>
      </c>
      <c r="C614" s="373" t="s">
        <v>157</v>
      </c>
      <c r="D614" s="373">
        <v>502</v>
      </c>
      <c r="E614" s="373" t="s">
        <v>151</v>
      </c>
      <c r="F614" s="487"/>
      <c r="G614" s="68"/>
    </row>
    <row r="615" spans="1:7" ht="15.75">
      <c r="A615" s="106" t="s">
        <v>155</v>
      </c>
      <c r="B615" s="44" t="s">
        <v>156</v>
      </c>
      <c r="C615" s="373" t="s">
        <v>157</v>
      </c>
      <c r="D615" s="373">
        <v>503</v>
      </c>
      <c r="E615" s="373">
        <v>630</v>
      </c>
      <c r="F615" s="487">
        <v>347</v>
      </c>
      <c r="G615" s="68"/>
    </row>
    <row r="616" spans="1:7" ht="15.75">
      <c r="A616" s="106" t="s">
        <v>155</v>
      </c>
      <c r="B616" s="44" t="s">
        <v>156</v>
      </c>
      <c r="C616" s="373" t="s">
        <v>157</v>
      </c>
      <c r="D616" s="373">
        <v>503</v>
      </c>
      <c r="E616" s="373" t="s">
        <v>175</v>
      </c>
      <c r="F616" s="487"/>
      <c r="G616" s="68"/>
    </row>
    <row r="617" spans="1:7" ht="15.75">
      <c r="A617" s="106" t="s">
        <v>155</v>
      </c>
      <c r="B617" s="44" t="s">
        <v>156</v>
      </c>
      <c r="C617" s="373" t="s">
        <v>157</v>
      </c>
      <c r="D617" s="373">
        <v>504</v>
      </c>
      <c r="E617" s="373">
        <v>630</v>
      </c>
      <c r="F617" s="487">
        <v>176</v>
      </c>
      <c r="G617" s="68"/>
    </row>
    <row r="618" spans="1:7" ht="15.75">
      <c r="A618" s="106" t="s">
        <v>155</v>
      </c>
      <c r="B618" s="44" t="s">
        <v>156</v>
      </c>
      <c r="C618" s="373" t="s">
        <v>157</v>
      </c>
      <c r="D618" s="373">
        <v>504</v>
      </c>
      <c r="E618" s="373">
        <v>630</v>
      </c>
      <c r="F618" s="487"/>
      <c r="G618" s="68"/>
    </row>
    <row r="619" spans="1:7" ht="15.75">
      <c r="A619" s="106" t="s">
        <v>155</v>
      </c>
      <c r="B619" s="44" t="s">
        <v>156</v>
      </c>
      <c r="C619" s="373" t="s">
        <v>157</v>
      </c>
      <c r="D619" s="373">
        <v>505</v>
      </c>
      <c r="E619" s="373">
        <v>400</v>
      </c>
      <c r="F619" s="487">
        <v>140</v>
      </c>
      <c r="G619" s="68"/>
    </row>
    <row r="620" spans="1:7" ht="15.75">
      <c r="A620" s="106" t="s">
        <v>155</v>
      </c>
      <c r="B620" s="44" t="s">
        <v>156</v>
      </c>
      <c r="C620" s="373" t="s">
        <v>157</v>
      </c>
      <c r="D620" s="373">
        <v>505</v>
      </c>
      <c r="E620" s="373">
        <v>400</v>
      </c>
      <c r="F620" s="487"/>
      <c r="G620" s="68"/>
    </row>
    <row r="621" spans="1:7" ht="15.75">
      <c r="A621" s="106" t="s">
        <v>155</v>
      </c>
      <c r="B621" s="44" t="s">
        <v>156</v>
      </c>
      <c r="C621" s="373" t="s">
        <v>157</v>
      </c>
      <c r="D621" s="373">
        <v>506</v>
      </c>
      <c r="E621" s="373">
        <v>400</v>
      </c>
      <c r="F621" s="487">
        <v>32</v>
      </c>
      <c r="G621" s="68"/>
    </row>
    <row r="622" spans="1:7" ht="15.75">
      <c r="A622" s="106" t="s">
        <v>155</v>
      </c>
      <c r="B622" s="44" t="s">
        <v>156</v>
      </c>
      <c r="C622" s="373" t="s">
        <v>157</v>
      </c>
      <c r="D622" s="373">
        <v>506</v>
      </c>
      <c r="E622" s="373">
        <v>400</v>
      </c>
      <c r="F622" s="487"/>
      <c r="G622" s="68"/>
    </row>
    <row r="623" spans="1:7" ht="15.75">
      <c r="A623" s="106" t="s">
        <v>155</v>
      </c>
      <c r="B623" s="44" t="s">
        <v>156</v>
      </c>
      <c r="C623" s="373" t="s">
        <v>157</v>
      </c>
      <c r="D623" s="373">
        <v>507</v>
      </c>
      <c r="E623" s="373">
        <v>630</v>
      </c>
      <c r="F623" s="487">
        <v>359</v>
      </c>
      <c r="G623" s="68"/>
    </row>
    <row r="624" spans="1:7" ht="15.75">
      <c r="A624" s="106" t="s">
        <v>155</v>
      </c>
      <c r="B624" s="44" t="s">
        <v>156</v>
      </c>
      <c r="C624" s="373" t="s">
        <v>157</v>
      </c>
      <c r="D624" s="373">
        <v>507</v>
      </c>
      <c r="E624" s="373" t="s">
        <v>175</v>
      </c>
      <c r="F624" s="487"/>
      <c r="G624" s="68"/>
    </row>
    <row r="625" spans="1:7" ht="15.75">
      <c r="A625" s="106" t="s">
        <v>155</v>
      </c>
      <c r="B625" s="44" t="s">
        <v>156</v>
      </c>
      <c r="C625" s="373" t="s">
        <v>157</v>
      </c>
      <c r="D625" s="373">
        <v>512</v>
      </c>
      <c r="E625" s="373">
        <v>400</v>
      </c>
      <c r="F625" s="436">
        <v>240</v>
      </c>
      <c r="G625" s="68"/>
    </row>
    <row r="626" spans="1:7" ht="15.75">
      <c r="A626" s="106" t="s">
        <v>155</v>
      </c>
      <c r="B626" s="44" t="s">
        <v>156</v>
      </c>
      <c r="C626" s="373" t="s">
        <v>157</v>
      </c>
      <c r="D626" s="373">
        <v>513</v>
      </c>
      <c r="E626" s="373">
        <v>630</v>
      </c>
      <c r="F626" s="487">
        <v>44</v>
      </c>
      <c r="G626" s="68"/>
    </row>
    <row r="627" spans="1:7" ht="15.75">
      <c r="A627" s="106" t="s">
        <v>155</v>
      </c>
      <c r="B627" s="44" t="s">
        <v>156</v>
      </c>
      <c r="C627" s="373" t="s">
        <v>157</v>
      </c>
      <c r="D627" s="373">
        <v>513</v>
      </c>
      <c r="E627" s="373" t="s">
        <v>175</v>
      </c>
      <c r="F627" s="487"/>
      <c r="G627" s="68"/>
    </row>
    <row r="628" spans="1:7" ht="15.75">
      <c r="A628" s="106" t="s">
        <v>155</v>
      </c>
      <c r="B628" s="44" t="s">
        <v>156</v>
      </c>
      <c r="C628" s="373" t="s">
        <v>157</v>
      </c>
      <c r="D628" s="373">
        <v>515</v>
      </c>
      <c r="E628" s="373">
        <v>400</v>
      </c>
      <c r="F628" s="436">
        <v>200</v>
      </c>
      <c r="G628" s="68"/>
    </row>
    <row r="629" spans="1:7" ht="15.75">
      <c r="A629" s="106" t="s">
        <v>155</v>
      </c>
      <c r="B629" s="44" t="s">
        <v>156</v>
      </c>
      <c r="C629" s="373" t="s">
        <v>157</v>
      </c>
      <c r="D629" s="373">
        <v>516</v>
      </c>
      <c r="E629" s="373">
        <v>250</v>
      </c>
      <c r="F629" s="436">
        <v>153</v>
      </c>
      <c r="G629" s="68"/>
    </row>
    <row r="630" spans="1:7" ht="15.75">
      <c r="A630" s="106" t="s">
        <v>155</v>
      </c>
      <c r="B630" s="44" t="s">
        <v>156</v>
      </c>
      <c r="C630" s="373" t="s">
        <v>157</v>
      </c>
      <c r="D630" s="373">
        <v>518</v>
      </c>
      <c r="E630" s="373">
        <v>630</v>
      </c>
      <c r="F630" s="436">
        <v>460</v>
      </c>
      <c r="G630" s="68"/>
    </row>
    <row r="631" spans="1:7" ht="15.75">
      <c r="A631" s="106" t="s">
        <v>155</v>
      </c>
      <c r="B631" s="44" t="s">
        <v>156</v>
      </c>
      <c r="C631" s="373" t="s">
        <v>157</v>
      </c>
      <c r="D631" s="373">
        <v>520</v>
      </c>
      <c r="E631" s="373">
        <v>250</v>
      </c>
      <c r="F631" s="436">
        <v>103</v>
      </c>
      <c r="G631" s="68"/>
    </row>
    <row r="632" spans="1:7" ht="15.75">
      <c r="A632" s="106" t="s">
        <v>155</v>
      </c>
      <c r="B632" s="44" t="s">
        <v>156</v>
      </c>
      <c r="C632" s="373" t="s">
        <v>157</v>
      </c>
      <c r="D632" s="373">
        <v>521</v>
      </c>
      <c r="E632" s="373">
        <v>400</v>
      </c>
      <c r="F632" s="436">
        <v>284</v>
      </c>
      <c r="G632" s="68"/>
    </row>
    <row r="633" spans="1:7" ht="15.75">
      <c r="A633" s="106" t="s">
        <v>155</v>
      </c>
      <c r="B633" s="44" t="s">
        <v>156</v>
      </c>
      <c r="C633" s="373" t="s">
        <v>157</v>
      </c>
      <c r="D633" s="373">
        <v>522</v>
      </c>
      <c r="E633" s="373">
        <v>250</v>
      </c>
      <c r="F633" s="436">
        <v>173</v>
      </c>
      <c r="G633" s="68"/>
    </row>
    <row r="634" spans="1:7" ht="15.75">
      <c r="A634" s="106" t="s">
        <v>155</v>
      </c>
      <c r="B634" s="44" t="s">
        <v>156</v>
      </c>
      <c r="C634" s="373" t="s">
        <v>157</v>
      </c>
      <c r="D634" s="373">
        <v>523</v>
      </c>
      <c r="E634" s="373">
        <v>630</v>
      </c>
      <c r="F634" s="436">
        <v>246</v>
      </c>
      <c r="G634" s="68"/>
    </row>
    <row r="635" spans="1:7" ht="15.75">
      <c r="A635" s="106" t="s">
        <v>155</v>
      </c>
      <c r="B635" s="44" t="s">
        <v>156</v>
      </c>
      <c r="C635" s="373" t="s">
        <v>157</v>
      </c>
      <c r="D635" s="373">
        <v>524</v>
      </c>
      <c r="E635" s="373">
        <v>250</v>
      </c>
      <c r="F635" s="487">
        <v>98</v>
      </c>
      <c r="G635" s="68"/>
    </row>
    <row r="636" spans="1:7" ht="15.75">
      <c r="A636" s="106" t="s">
        <v>155</v>
      </c>
      <c r="B636" s="44" t="s">
        <v>156</v>
      </c>
      <c r="C636" s="373" t="s">
        <v>157</v>
      </c>
      <c r="D636" s="373">
        <v>524</v>
      </c>
      <c r="E636" s="373" t="s">
        <v>154</v>
      </c>
      <c r="F636" s="487"/>
      <c r="G636" s="68"/>
    </row>
    <row r="637" spans="1:7" ht="15.75">
      <c r="A637" s="106" t="s">
        <v>155</v>
      </c>
      <c r="B637" s="44" t="s">
        <v>156</v>
      </c>
      <c r="C637" s="373" t="s">
        <v>157</v>
      </c>
      <c r="D637" s="373">
        <v>525</v>
      </c>
      <c r="E637" s="373">
        <v>200</v>
      </c>
      <c r="F637" s="436">
        <v>90</v>
      </c>
      <c r="G637" s="68"/>
    </row>
    <row r="638" spans="1:7" ht="15.75">
      <c r="A638" s="106" t="s">
        <v>155</v>
      </c>
      <c r="B638" s="44" t="s">
        <v>156</v>
      </c>
      <c r="C638" s="373" t="s">
        <v>157</v>
      </c>
      <c r="D638" s="373">
        <v>526</v>
      </c>
      <c r="E638" s="373">
        <v>250</v>
      </c>
      <c r="F638" s="436">
        <v>195</v>
      </c>
      <c r="G638" s="68"/>
    </row>
    <row r="639" spans="1:7" ht="15.75">
      <c r="A639" s="106" t="s">
        <v>155</v>
      </c>
      <c r="B639" s="44" t="s">
        <v>156</v>
      </c>
      <c r="C639" s="373" t="s">
        <v>157</v>
      </c>
      <c r="D639" s="373">
        <v>527</v>
      </c>
      <c r="E639" s="373">
        <v>400</v>
      </c>
      <c r="F639" s="487">
        <v>156</v>
      </c>
      <c r="G639" s="68"/>
    </row>
    <row r="640" spans="1:7" ht="15.75">
      <c r="A640" s="106" t="s">
        <v>155</v>
      </c>
      <c r="B640" s="44" t="s">
        <v>156</v>
      </c>
      <c r="C640" s="373" t="s">
        <v>157</v>
      </c>
      <c r="D640" s="373">
        <v>527</v>
      </c>
      <c r="E640" s="373" t="s">
        <v>151</v>
      </c>
      <c r="F640" s="487"/>
      <c r="G640" s="68"/>
    </row>
    <row r="641" spans="1:7" ht="15.75">
      <c r="A641" s="106" t="s">
        <v>155</v>
      </c>
      <c r="B641" s="44" t="s">
        <v>156</v>
      </c>
      <c r="C641" s="373" t="s">
        <v>157</v>
      </c>
      <c r="D641" s="373">
        <v>529</v>
      </c>
      <c r="E641" s="74">
        <v>630</v>
      </c>
      <c r="F641" s="436">
        <v>309</v>
      </c>
      <c r="G641" s="68"/>
    </row>
    <row r="642" spans="1:7" ht="15.75">
      <c r="A642" s="106" t="s">
        <v>155</v>
      </c>
      <c r="B642" s="44" t="s">
        <v>156</v>
      </c>
      <c r="C642" s="373" t="s">
        <v>157</v>
      </c>
      <c r="D642" s="373">
        <v>530</v>
      </c>
      <c r="E642" s="373">
        <v>400</v>
      </c>
      <c r="F642" s="436">
        <v>200</v>
      </c>
      <c r="G642" s="68"/>
    </row>
    <row r="643" spans="1:7" ht="15.75">
      <c r="A643" s="106" t="s">
        <v>155</v>
      </c>
      <c r="B643" s="44" t="s">
        <v>156</v>
      </c>
      <c r="C643" s="373" t="s">
        <v>157</v>
      </c>
      <c r="D643" s="373">
        <v>531</v>
      </c>
      <c r="E643" s="373">
        <v>400</v>
      </c>
      <c r="F643" s="436">
        <v>192</v>
      </c>
      <c r="G643" s="68"/>
    </row>
    <row r="644" spans="1:7" ht="15.75">
      <c r="A644" s="106" t="s">
        <v>155</v>
      </c>
      <c r="B644" s="44" t="s">
        <v>156</v>
      </c>
      <c r="C644" s="373" t="s">
        <v>157</v>
      </c>
      <c r="D644" s="373">
        <v>532</v>
      </c>
      <c r="E644" s="373">
        <v>250</v>
      </c>
      <c r="F644" s="436">
        <v>183</v>
      </c>
      <c r="G644" s="68"/>
    </row>
    <row r="645" spans="1:7" ht="15.75">
      <c r="A645" s="106" t="s">
        <v>155</v>
      </c>
      <c r="B645" s="44" t="s">
        <v>156</v>
      </c>
      <c r="C645" s="373" t="s">
        <v>157</v>
      </c>
      <c r="D645" s="373">
        <v>533</v>
      </c>
      <c r="E645" s="373">
        <v>400</v>
      </c>
      <c r="F645" s="436">
        <v>236</v>
      </c>
      <c r="G645" s="68"/>
    </row>
    <row r="646" spans="1:7" ht="15.75">
      <c r="A646" s="106" t="s">
        <v>155</v>
      </c>
      <c r="B646" s="44" t="s">
        <v>156</v>
      </c>
      <c r="C646" s="373" t="s">
        <v>157</v>
      </c>
      <c r="D646" s="373">
        <v>535</v>
      </c>
      <c r="E646" s="373">
        <v>400</v>
      </c>
      <c r="F646" s="436">
        <v>328</v>
      </c>
      <c r="G646" s="68"/>
    </row>
    <row r="647" spans="1:7" ht="15.75">
      <c r="A647" s="106" t="s">
        <v>155</v>
      </c>
      <c r="B647" s="44" t="s">
        <v>156</v>
      </c>
      <c r="C647" s="373" t="s">
        <v>157</v>
      </c>
      <c r="D647" s="373">
        <v>537</v>
      </c>
      <c r="E647" s="373">
        <v>250</v>
      </c>
      <c r="F647" s="436">
        <v>93</v>
      </c>
      <c r="G647" s="68"/>
    </row>
    <row r="648" spans="1:7" ht="15.75">
      <c r="A648" s="106" t="s">
        <v>155</v>
      </c>
      <c r="B648" s="44" t="s">
        <v>156</v>
      </c>
      <c r="C648" s="373" t="s">
        <v>157</v>
      </c>
      <c r="D648" s="373">
        <v>538</v>
      </c>
      <c r="E648" s="373">
        <v>250</v>
      </c>
      <c r="F648" s="436">
        <v>178</v>
      </c>
      <c r="G648" s="68"/>
    </row>
    <row r="649" spans="1:7" ht="15.75">
      <c r="A649" s="106" t="s">
        <v>155</v>
      </c>
      <c r="B649" s="44" t="s">
        <v>156</v>
      </c>
      <c r="C649" s="373" t="s">
        <v>157</v>
      </c>
      <c r="D649" s="373">
        <v>541</v>
      </c>
      <c r="E649" s="373">
        <v>400</v>
      </c>
      <c r="F649" s="487">
        <v>92</v>
      </c>
      <c r="G649" s="68"/>
    </row>
    <row r="650" spans="1:7" ht="15.75">
      <c r="A650" s="106" t="s">
        <v>155</v>
      </c>
      <c r="B650" s="44" t="s">
        <v>156</v>
      </c>
      <c r="C650" s="373" t="s">
        <v>157</v>
      </c>
      <c r="D650" s="373">
        <v>541</v>
      </c>
      <c r="E650" s="373">
        <v>630</v>
      </c>
      <c r="F650" s="487"/>
      <c r="G650" s="68"/>
    </row>
    <row r="651" spans="1:7" ht="15.75">
      <c r="A651" s="106" t="s">
        <v>155</v>
      </c>
      <c r="B651" s="44" t="s">
        <v>156</v>
      </c>
      <c r="C651" s="373" t="s">
        <v>157</v>
      </c>
      <c r="D651" s="373">
        <v>542</v>
      </c>
      <c r="E651" s="373">
        <v>400</v>
      </c>
      <c r="F651" s="487">
        <v>206</v>
      </c>
      <c r="G651" s="68"/>
    </row>
    <row r="652" spans="1:7" ht="15.75">
      <c r="A652" s="106" t="s">
        <v>155</v>
      </c>
      <c r="B652" s="44" t="s">
        <v>156</v>
      </c>
      <c r="C652" s="373" t="s">
        <v>157</v>
      </c>
      <c r="D652" s="373">
        <v>542</v>
      </c>
      <c r="E652" s="373">
        <v>250</v>
      </c>
      <c r="F652" s="487"/>
      <c r="G652" s="68"/>
    </row>
    <row r="653" spans="1:7" ht="15.75">
      <c r="A653" s="106" t="s">
        <v>155</v>
      </c>
      <c r="B653" s="44" t="s">
        <v>156</v>
      </c>
      <c r="C653" s="373" t="s">
        <v>157</v>
      </c>
      <c r="D653" s="373">
        <v>543</v>
      </c>
      <c r="E653" s="373">
        <v>250</v>
      </c>
      <c r="F653" s="487">
        <v>233</v>
      </c>
      <c r="G653" s="68"/>
    </row>
    <row r="654" spans="1:7" ht="15.75">
      <c r="A654" s="106" t="s">
        <v>155</v>
      </c>
      <c r="B654" s="44" t="s">
        <v>156</v>
      </c>
      <c r="C654" s="373" t="s">
        <v>157</v>
      </c>
      <c r="D654" s="373">
        <v>543</v>
      </c>
      <c r="E654" s="373" t="s">
        <v>154</v>
      </c>
      <c r="F654" s="487"/>
      <c r="G654" s="68"/>
    </row>
    <row r="655" spans="1:7" ht="15.75">
      <c r="A655" s="106" t="s">
        <v>155</v>
      </c>
      <c r="B655" s="44" t="s">
        <v>156</v>
      </c>
      <c r="C655" s="373" t="s">
        <v>157</v>
      </c>
      <c r="D655" s="373">
        <v>544</v>
      </c>
      <c r="E655" s="373">
        <v>630</v>
      </c>
      <c r="F655" s="487">
        <v>378</v>
      </c>
      <c r="G655" s="68"/>
    </row>
    <row r="656" spans="1:7" ht="15.75">
      <c r="A656" s="106" t="s">
        <v>155</v>
      </c>
      <c r="B656" s="44" t="s">
        <v>156</v>
      </c>
      <c r="C656" s="373" t="s">
        <v>157</v>
      </c>
      <c r="D656" s="373">
        <v>544</v>
      </c>
      <c r="E656" s="373" t="s">
        <v>175</v>
      </c>
      <c r="F656" s="487"/>
      <c r="G656" s="68"/>
    </row>
    <row r="657" spans="1:7" ht="15.75">
      <c r="A657" s="106" t="s">
        <v>155</v>
      </c>
      <c r="B657" s="44" t="s">
        <v>156</v>
      </c>
      <c r="C657" s="373" t="s">
        <v>157</v>
      </c>
      <c r="D657" s="373">
        <v>545</v>
      </c>
      <c r="E657" s="373">
        <v>630</v>
      </c>
      <c r="F657" s="487">
        <v>302</v>
      </c>
      <c r="G657" s="68"/>
    </row>
    <row r="658" spans="1:7" ht="15.75">
      <c r="A658" s="106" t="s">
        <v>155</v>
      </c>
      <c r="B658" s="44" t="s">
        <v>156</v>
      </c>
      <c r="C658" s="373" t="s">
        <v>157</v>
      </c>
      <c r="D658" s="373">
        <v>545</v>
      </c>
      <c r="E658" s="373" t="s">
        <v>175</v>
      </c>
      <c r="F658" s="487"/>
      <c r="G658" s="68"/>
    </row>
    <row r="659" spans="1:7" ht="15.75">
      <c r="A659" s="106" t="s">
        <v>155</v>
      </c>
      <c r="B659" s="44" t="s">
        <v>156</v>
      </c>
      <c r="C659" s="373" t="s">
        <v>157</v>
      </c>
      <c r="D659" s="373">
        <v>546</v>
      </c>
      <c r="E659" s="373">
        <v>250</v>
      </c>
      <c r="F659" s="487">
        <v>223</v>
      </c>
      <c r="G659" s="68"/>
    </row>
    <row r="660" spans="1:7" ht="15.75">
      <c r="A660" s="106" t="s">
        <v>155</v>
      </c>
      <c r="B660" s="44" t="s">
        <v>156</v>
      </c>
      <c r="C660" s="373" t="s">
        <v>157</v>
      </c>
      <c r="D660" s="373">
        <v>546</v>
      </c>
      <c r="E660" s="373" t="s">
        <v>154</v>
      </c>
      <c r="F660" s="487"/>
      <c r="G660" s="68"/>
    </row>
    <row r="661" spans="1:7" ht="15.75">
      <c r="A661" s="106" t="s">
        <v>155</v>
      </c>
      <c r="B661" s="44" t="s">
        <v>156</v>
      </c>
      <c r="C661" s="373" t="s">
        <v>157</v>
      </c>
      <c r="D661" s="373">
        <v>548</v>
      </c>
      <c r="E661" s="373">
        <v>250</v>
      </c>
      <c r="F661" s="436">
        <v>163</v>
      </c>
      <c r="G661" s="68"/>
    </row>
    <row r="662" spans="1:7" ht="15.75">
      <c r="A662" s="106" t="s">
        <v>155</v>
      </c>
      <c r="B662" s="44" t="s">
        <v>156</v>
      </c>
      <c r="C662" s="373" t="s">
        <v>157</v>
      </c>
      <c r="D662" s="373">
        <v>549</v>
      </c>
      <c r="E662" s="373">
        <v>400</v>
      </c>
      <c r="F662" s="487">
        <v>104</v>
      </c>
      <c r="G662" s="68"/>
    </row>
    <row r="663" spans="1:7" ht="15.75">
      <c r="A663" s="106" t="s">
        <v>155</v>
      </c>
      <c r="B663" s="44" t="s">
        <v>156</v>
      </c>
      <c r="C663" s="373" t="s">
        <v>157</v>
      </c>
      <c r="D663" s="373">
        <v>549</v>
      </c>
      <c r="E663" s="373" t="s">
        <v>151</v>
      </c>
      <c r="F663" s="487"/>
      <c r="G663" s="68"/>
    </row>
    <row r="664" spans="1:7" ht="15.75">
      <c r="A664" s="106" t="s">
        <v>155</v>
      </c>
      <c r="B664" s="44" t="s">
        <v>156</v>
      </c>
      <c r="C664" s="373" t="s">
        <v>157</v>
      </c>
      <c r="D664" s="373">
        <v>550</v>
      </c>
      <c r="E664" s="373">
        <v>630</v>
      </c>
      <c r="F664" s="487">
        <v>164</v>
      </c>
      <c r="G664" s="68"/>
    </row>
    <row r="665" spans="1:7" ht="15.75">
      <c r="A665" s="106" t="s">
        <v>155</v>
      </c>
      <c r="B665" s="44" t="s">
        <v>156</v>
      </c>
      <c r="C665" s="373" t="s">
        <v>157</v>
      </c>
      <c r="D665" s="373">
        <v>550</v>
      </c>
      <c r="E665" s="373" t="s">
        <v>175</v>
      </c>
      <c r="F665" s="487"/>
      <c r="G665" s="68"/>
    </row>
    <row r="666" spans="1:7" ht="15.75">
      <c r="A666" s="106" t="s">
        <v>155</v>
      </c>
      <c r="B666" s="44" t="s">
        <v>156</v>
      </c>
      <c r="C666" s="373" t="s">
        <v>157</v>
      </c>
      <c r="D666" s="373">
        <v>555</v>
      </c>
      <c r="E666" s="373">
        <v>400</v>
      </c>
      <c r="F666" s="487">
        <v>180</v>
      </c>
      <c r="G666" s="68"/>
    </row>
    <row r="667" spans="1:7" ht="15.75">
      <c r="A667" s="106" t="s">
        <v>155</v>
      </c>
      <c r="B667" s="44" t="s">
        <v>156</v>
      </c>
      <c r="C667" s="373" t="s">
        <v>157</v>
      </c>
      <c r="D667" s="373">
        <v>555</v>
      </c>
      <c r="E667" s="373" t="s">
        <v>151</v>
      </c>
      <c r="F667" s="487"/>
      <c r="G667" s="68"/>
    </row>
    <row r="668" spans="1:7" ht="15.75">
      <c r="A668" s="106" t="s">
        <v>155</v>
      </c>
      <c r="B668" s="44" t="s">
        <v>156</v>
      </c>
      <c r="C668" s="373" t="s">
        <v>157</v>
      </c>
      <c r="D668" s="373">
        <v>558</v>
      </c>
      <c r="E668" s="373">
        <v>400</v>
      </c>
      <c r="F668" s="487">
        <v>240</v>
      </c>
      <c r="G668" s="68"/>
    </row>
    <row r="669" spans="1:7" ht="15.75">
      <c r="A669" s="106" t="s">
        <v>155</v>
      </c>
      <c r="B669" s="44" t="s">
        <v>156</v>
      </c>
      <c r="C669" s="373" t="s">
        <v>157</v>
      </c>
      <c r="D669" s="373">
        <v>558</v>
      </c>
      <c r="E669" s="373" t="s">
        <v>151</v>
      </c>
      <c r="F669" s="487"/>
      <c r="G669" s="68"/>
    </row>
    <row r="670" spans="1:7" ht="15.75">
      <c r="A670" s="106" t="s">
        <v>155</v>
      </c>
      <c r="B670" s="44" t="s">
        <v>156</v>
      </c>
      <c r="C670" s="373" t="s">
        <v>157</v>
      </c>
      <c r="D670" s="373">
        <v>559</v>
      </c>
      <c r="E670" s="373">
        <v>250</v>
      </c>
      <c r="F670" s="487">
        <v>15</v>
      </c>
      <c r="G670" s="68"/>
    </row>
    <row r="671" spans="1:7" ht="15.75">
      <c r="A671" s="106" t="s">
        <v>155</v>
      </c>
      <c r="B671" s="44" t="s">
        <v>156</v>
      </c>
      <c r="C671" s="373" t="s">
        <v>157</v>
      </c>
      <c r="D671" s="373">
        <v>559</v>
      </c>
      <c r="E671" s="373" t="s">
        <v>154</v>
      </c>
      <c r="F671" s="487"/>
      <c r="G671" s="68"/>
    </row>
    <row r="672" spans="1:7" ht="15.75">
      <c r="A672" s="106" t="s">
        <v>155</v>
      </c>
      <c r="B672" s="44" t="s">
        <v>156</v>
      </c>
      <c r="C672" s="373" t="s">
        <v>157</v>
      </c>
      <c r="D672" s="373">
        <v>563</v>
      </c>
      <c r="E672" s="373">
        <v>630</v>
      </c>
      <c r="F672" s="487">
        <v>365</v>
      </c>
      <c r="G672" s="68"/>
    </row>
    <row r="673" spans="1:7" ht="15.75">
      <c r="A673" s="106" t="s">
        <v>155</v>
      </c>
      <c r="B673" s="44" t="s">
        <v>156</v>
      </c>
      <c r="C673" s="373" t="s">
        <v>157</v>
      </c>
      <c r="D673" s="373">
        <v>563</v>
      </c>
      <c r="E673" s="373" t="s">
        <v>175</v>
      </c>
      <c r="F673" s="487"/>
      <c r="G673" s="68"/>
    </row>
    <row r="674" spans="1:7" ht="15.75">
      <c r="A674" s="106" t="s">
        <v>155</v>
      </c>
      <c r="B674" s="44" t="s">
        <v>156</v>
      </c>
      <c r="C674" s="373" t="s">
        <v>157</v>
      </c>
      <c r="D674" s="373">
        <v>564</v>
      </c>
      <c r="E674" s="373">
        <v>630</v>
      </c>
      <c r="F674" s="487">
        <v>296</v>
      </c>
      <c r="G674" s="68"/>
    </row>
    <row r="675" spans="1:7" ht="15.75">
      <c r="A675" s="106" t="s">
        <v>155</v>
      </c>
      <c r="B675" s="44" t="s">
        <v>156</v>
      </c>
      <c r="C675" s="373" t="s">
        <v>157</v>
      </c>
      <c r="D675" s="373">
        <v>564</v>
      </c>
      <c r="E675" s="373" t="s">
        <v>175</v>
      </c>
      <c r="F675" s="487"/>
      <c r="G675" s="68"/>
    </row>
    <row r="676" spans="1:7" ht="15.75">
      <c r="A676" s="106" t="s">
        <v>155</v>
      </c>
      <c r="B676" s="44" t="s">
        <v>156</v>
      </c>
      <c r="C676" s="373" t="s">
        <v>157</v>
      </c>
      <c r="D676" s="373">
        <v>565</v>
      </c>
      <c r="E676" s="373">
        <v>630</v>
      </c>
      <c r="F676" s="487">
        <v>265</v>
      </c>
      <c r="G676" s="68"/>
    </row>
    <row r="677" spans="1:7" ht="15.75">
      <c r="A677" s="106" t="s">
        <v>155</v>
      </c>
      <c r="B677" s="44" t="s">
        <v>156</v>
      </c>
      <c r="C677" s="373" t="s">
        <v>157</v>
      </c>
      <c r="D677" s="373">
        <v>565</v>
      </c>
      <c r="E677" s="373" t="s">
        <v>175</v>
      </c>
      <c r="F677" s="487"/>
      <c r="G677" s="68"/>
    </row>
    <row r="678" spans="1:7" ht="15.75">
      <c r="A678" s="106" t="s">
        <v>155</v>
      </c>
      <c r="B678" s="44" t="s">
        <v>156</v>
      </c>
      <c r="C678" s="373" t="s">
        <v>157</v>
      </c>
      <c r="D678" s="373">
        <v>566</v>
      </c>
      <c r="E678" s="373">
        <v>630</v>
      </c>
      <c r="F678" s="487">
        <v>397</v>
      </c>
      <c r="G678" s="68"/>
    </row>
    <row r="679" spans="1:7" ht="15.75">
      <c r="A679" s="106" t="s">
        <v>155</v>
      </c>
      <c r="B679" s="44" t="s">
        <v>156</v>
      </c>
      <c r="C679" s="373" t="s">
        <v>157</v>
      </c>
      <c r="D679" s="373">
        <v>566</v>
      </c>
      <c r="E679" s="373" t="s">
        <v>175</v>
      </c>
      <c r="F679" s="487"/>
      <c r="G679" s="68"/>
    </row>
    <row r="680" spans="1:7" ht="15.75">
      <c r="A680" s="106" t="s">
        <v>155</v>
      </c>
      <c r="B680" s="44" t="s">
        <v>156</v>
      </c>
      <c r="C680" s="373" t="s">
        <v>157</v>
      </c>
      <c r="D680" s="373">
        <v>567</v>
      </c>
      <c r="E680" s="373">
        <v>630</v>
      </c>
      <c r="F680" s="487">
        <v>365</v>
      </c>
      <c r="G680" s="68"/>
    </row>
    <row r="681" spans="1:7" ht="15.75">
      <c r="A681" s="106" t="s">
        <v>155</v>
      </c>
      <c r="B681" s="44" t="s">
        <v>156</v>
      </c>
      <c r="C681" s="373" t="s">
        <v>157</v>
      </c>
      <c r="D681" s="373">
        <v>567</v>
      </c>
      <c r="E681" s="373" t="s">
        <v>175</v>
      </c>
      <c r="F681" s="487"/>
      <c r="G681" s="68"/>
    </row>
    <row r="682" spans="1:7" ht="15.75">
      <c r="A682" s="106" t="s">
        <v>155</v>
      </c>
      <c r="B682" s="44" t="s">
        <v>156</v>
      </c>
      <c r="C682" s="373" t="s">
        <v>157</v>
      </c>
      <c r="D682" s="373">
        <v>568</v>
      </c>
      <c r="E682" s="373">
        <v>630</v>
      </c>
      <c r="F682" s="487">
        <v>309</v>
      </c>
      <c r="G682" s="68"/>
    </row>
    <row r="683" spans="1:7" ht="15.75">
      <c r="A683" s="106" t="s">
        <v>155</v>
      </c>
      <c r="B683" s="44" t="s">
        <v>156</v>
      </c>
      <c r="C683" s="373" t="s">
        <v>157</v>
      </c>
      <c r="D683" s="373">
        <v>568</v>
      </c>
      <c r="E683" s="373" t="s">
        <v>175</v>
      </c>
      <c r="F683" s="487"/>
      <c r="G683" s="68"/>
    </row>
    <row r="684" spans="1:7" ht="15.75">
      <c r="A684" s="106" t="s">
        <v>155</v>
      </c>
      <c r="B684" s="44" t="s">
        <v>156</v>
      </c>
      <c r="C684" s="373" t="s">
        <v>157</v>
      </c>
      <c r="D684" s="373">
        <v>569</v>
      </c>
      <c r="E684" s="373">
        <v>630</v>
      </c>
      <c r="F684" s="487">
        <v>510</v>
      </c>
      <c r="G684" s="68"/>
    </row>
    <row r="685" spans="1:7" ht="15.75">
      <c r="A685" s="106" t="s">
        <v>155</v>
      </c>
      <c r="B685" s="44" t="s">
        <v>156</v>
      </c>
      <c r="C685" s="373" t="s">
        <v>157</v>
      </c>
      <c r="D685" s="373">
        <v>569</v>
      </c>
      <c r="E685" s="373" t="s">
        <v>175</v>
      </c>
      <c r="F685" s="487"/>
      <c r="G685" s="68"/>
    </row>
    <row r="686" spans="1:7" ht="15.75">
      <c r="A686" s="106" t="s">
        <v>155</v>
      </c>
      <c r="B686" s="44" t="s">
        <v>156</v>
      </c>
      <c r="C686" s="373" t="s">
        <v>157</v>
      </c>
      <c r="D686" s="373">
        <v>570</v>
      </c>
      <c r="E686" s="373">
        <v>630</v>
      </c>
      <c r="F686" s="487">
        <v>290</v>
      </c>
      <c r="G686" s="68"/>
    </row>
    <row r="687" spans="1:7" ht="29.25" customHeight="1">
      <c r="A687" s="106" t="s">
        <v>155</v>
      </c>
      <c r="B687" s="44" t="s">
        <v>156</v>
      </c>
      <c r="C687" s="373" t="s">
        <v>157</v>
      </c>
      <c r="D687" s="373">
        <v>570</v>
      </c>
      <c r="E687" s="373" t="s">
        <v>175</v>
      </c>
      <c r="F687" s="487"/>
      <c r="G687" s="68"/>
    </row>
    <row r="688" spans="1:7" ht="15.75">
      <c r="A688" s="106" t="s">
        <v>155</v>
      </c>
      <c r="B688" s="44" t="s">
        <v>156</v>
      </c>
      <c r="C688" s="373" t="s">
        <v>157</v>
      </c>
      <c r="D688" s="373">
        <v>572</v>
      </c>
      <c r="E688" s="373">
        <v>400</v>
      </c>
      <c r="F688" s="436">
        <v>216</v>
      </c>
      <c r="G688" s="68"/>
    </row>
    <row r="689" spans="1:7" ht="15.75">
      <c r="A689" s="106" t="s">
        <v>155</v>
      </c>
      <c r="B689" s="44" t="s">
        <v>156</v>
      </c>
      <c r="C689" s="373" t="s">
        <v>157</v>
      </c>
      <c r="D689" s="373">
        <v>573</v>
      </c>
      <c r="E689" s="373">
        <v>400</v>
      </c>
      <c r="F689" s="436">
        <v>216</v>
      </c>
      <c r="G689" s="68"/>
    </row>
    <row r="690" spans="1:7" ht="15.75">
      <c r="A690" s="106" t="s">
        <v>155</v>
      </c>
      <c r="B690" s="44" t="s">
        <v>156</v>
      </c>
      <c r="C690" s="373" t="s">
        <v>157</v>
      </c>
      <c r="D690" s="373">
        <v>574</v>
      </c>
      <c r="E690" s="373">
        <v>400</v>
      </c>
      <c r="F690" s="436">
        <v>200</v>
      </c>
      <c r="G690" s="68"/>
    </row>
    <row r="691" spans="1:7" ht="15.75">
      <c r="A691" s="106" t="s">
        <v>155</v>
      </c>
      <c r="B691" s="44" t="s">
        <v>156</v>
      </c>
      <c r="C691" s="373" t="s">
        <v>157</v>
      </c>
      <c r="D691" s="373">
        <v>575</v>
      </c>
      <c r="E691" s="373">
        <v>400</v>
      </c>
      <c r="F691" s="436">
        <v>216</v>
      </c>
      <c r="G691" s="68"/>
    </row>
    <row r="692" spans="1:7" ht="15.75">
      <c r="A692" s="106" t="s">
        <v>155</v>
      </c>
      <c r="B692" s="44" t="s">
        <v>156</v>
      </c>
      <c r="C692" s="373" t="s">
        <v>157</v>
      </c>
      <c r="D692" s="373">
        <v>576</v>
      </c>
      <c r="E692" s="373">
        <v>400</v>
      </c>
      <c r="F692" s="436">
        <v>316</v>
      </c>
      <c r="G692" s="68"/>
    </row>
    <row r="693" spans="1:7" ht="15.75">
      <c r="A693" s="106" t="s">
        <v>155</v>
      </c>
      <c r="B693" s="44" t="s">
        <v>156</v>
      </c>
      <c r="C693" s="373" t="s">
        <v>157</v>
      </c>
      <c r="D693" s="373">
        <v>581</v>
      </c>
      <c r="E693" s="373">
        <v>630</v>
      </c>
      <c r="F693" s="487">
        <v>290</v>
      </c>
      <c r="G693" s="68"/>
    </row>
    <row r="694" spans="1:7" ht="15.75">
      <c r="A694" s="106" t="s">
        <v>155</v>
      </c>
      <c r="B694" s="44" t="s">
        <v>156</v>
      </c>
      <c r="C694" s="373" t="s">
        <v>157</v>
      </c>
      <c r="D694" s="373">
        <v>581</v>
      </c>
      <c r="E694" s="373" t="s">
        <v>175</v>
      </c>
      <c r="F694" s="487"/>
      <c r="G694" s="68"/>
    </row>
    <row r="695" spans="1:7" ht="15.75">
      <c r="A695" s="106" t="s">
        <v>155</v>
      </c>
      <c r="B695" s="44" t="s">
        <v>156</v>
      </c>
      <c r="C695" s="373" t="s">
        <v>157</v>
      </c>
      <c r="D695" s="373">
        <v>582</v>
      </c>
      <c r="E695" s="373">
        <v>400</v>
      </c>
      <c r="F695" s="487">
        <v>272</v>
      </c>
      <c r="G695" s="68"/>
    </row>
    <row r="696" spans="1:7" ht="15.75">
      <c r="A696" s="106" t="s">
        <v>155</v>
      </c>
      <c r="B696" s="44" t="s">
        <v>156</v>
      </c>
      <c r="C696" s="373" t="s">
        <v>157</v>
      </c>
      <c r="D696" s="373">
        <v>582</v>
      </c>
      <c r="E696" s="373" t="s">
        <v>151</v>
      </c>
      <c r="F696" s="487"/>
      <c r="G696" s="68"/>
    </row>
    <row r="697" spans="1:7" ht="15.75">
      <c r="A697" s="106" t="s">
        <v>155</v>
      </c>
      <c r="B697" s="44" t="s">
        <v>156</v>
      </c>
      <c r="C697" s="373" t="s">
        <v>157</v>
      </c>
      <c r="D697" s="373">
        <v>583</v>
      </c>
      <c r="E697" s="373">
        <v>250</v>
      </c>
      <c r="F697" s="436">
        <v>90</v>
      </c>
      <c r="G697" s="68"/>
    </row>
    <row r="698" spans="1:7" ht="15.75">
      <c r="A698" s="106" t="s">
        <v>155</v>
      </c>
      <c r="B698" s="44" t="s">
        <v>156</v>
      </c>
      <c r="C698" s="373" t="s">
        <v>157</v>
      </c>
      <c r="D698" s="373">
        <v>584</v>
      </c>
      <c r="E698" s="373">
        <v>400</v>
      </c>
      <c r="F698" s="487">
        <v>288</v>
      </c>
      <c r="G698" s="68"/>
    </row>
    <row r="699" spans="1:7" ht="15.75">
      <c r="A699" s="106" t="s">
        <v>155</v>
      </c>
      <c r="B699" s="44" t="s">
        <v>156</v>
      </c>
      <c r="C699" s="373" t="s">
        <v>157</v>
      </c>
      <c r="D699" s="373">
        <v>584</v>
      </c>
      <c r="E699" s="373" t="s">
        <v>151</v>
      </c>
      <c r="F699" s="487"/>
      <c r="G699" s="68"/>
    </row>
    <row r="700" spans="1:7" ht="15.75">
      <c r="A700" s="106" t="s">
        <v>155</v>
      </c>
      <c r="B700" s="44" t="s">
        <v>156</v>
      </c>
      <c r="C700" s="373" t="s">
        <v>157</v>
      </c>
      <c r="D700" s="373">
        <v>587</v>
      </c>
      <c r="E700" s="373">
        <v>400</v>
      </c>
      <c r="F700" s="436">
        <v>292</v>
      </c>
      <c r="G700" s="68"/>
    </row>
    <row r="701" spans="1:7" ht="15.75">
      <c r="A701" s="106" t="s">
        <v>155</v>
      </c>
      <c r="B701" s="44" t="s">
        <v>156</v>
      </c>
      <c r="C701" s="373" t="s">
        <v>157</v>
      </c>
      <c r="D701" s="373">
        <v>590</v>
      </c>
      <c r="E701" s="373">
        <v>1000</v>
      </c>
      <c r="F701" s="487">
        <v>240</v>
      </c>
      <c r="G701" s="68"/>
    </row>
    <row r="702" spans="1:7" ht="15.75">
      <c r="A702" s="106" t="s">
        <v>155</v>
      </c>
      <c r="B702" s="44" t="s">
        <v>156</v>
      </c>
      <c r="C702" s="373" t="s">
        <v>157</v>
      </c>
      <c r="D702" s="373">
        <v>590</v>
      </c>
      <c r="E702" s="373">
        <v>400</v>
      </c>
      <c r="F702" s="487"/>
      <c r="G702" s="68"/>
    </row>
    <row r="703" spans="1:7" ht="15.75">
      <c r="A703" s="106" t="s">
        <v>155</v>
      </c>
      <c r="B703" s="44" t="s">
        <v>156</v>
      </c>
      <c r="C703" s="373" t="s">
        <v>157</v>
      </c>
      <c r="D703" s="373">
        <v>591</v>
      </c>
      <c r="E703" s="373">
        <v>250</v>
      </c>
      <c r="F703" s="436">
        <v>110</v>
      </c>
      <c r="G703" s="68"/>
    </row>
    <row r="704" spans="1:7" ht="15.75">
      <c r="A704" s="106" t="s">
        <v>155</v>
      </c>
      <c r="B704" s="44" t="s">
        <v>156</v>
      </c>
      <c r="C704" s="373" t="s">
        <v>157</v>
      </c>
      <c r="D704" s="373">
        <v>593</v>
      </c>
      <c r="E704" s="373">
        <v>400</v>
      </c>
      <c r="F704" s="436">
        <v>280</v>
      </c>
      <c r="G704" s="68"/>
    </row>
    <row r="705" spans="1:7" ht="15.75">
      <c r="A705" s="106" t="s">
        <v>155</v>
      </c>
      <c r="B705" s="44" t="s">
        <v>156</v>
      </c>
      <c r="C705" s="373" t="s">
        <v>157</v>
      </c>
      <c r="D705" s="373">
        <v>594</v>
      </c>
      <c r="E705" s="373">
        <v>160</v>
      </c>
      <c r="F705" s="436">
        <v>122</v>
      </c>
      <c r="G705" s="68"/>
    </row>
    <row r="706" spans="1:7" ht="15.75">
      <c r="A706" s="106" t="s">
        <v>155</v>
      </c>
      <c r="B706" s="44" t="s">
        <v>156</v>
      </c>
      <c r="C706" s="373" t="s">
        <v>157</v>
      </c>
      <c r="D706" s="373">
        <v>595</v>
      </c>
      <c r="E706" s="373">
        <v>630</v>
      </c>
      <c r="F706" s="487">
        <v>208</v>
      </c>
      <c r="G706" s="68"/>
    </row>
    <row r="707" spans="1:7" ht="15.75">
      <c r="A707" s="106" t="s">
        <v>155</v>
      </c>
      <c r="B707" s="44" t="s">
        <v>156</v>
      </c>
      <c r="C707" s="373" t="s">
        <v>157</v>
      </c>
      <c r="D707" s="373">
        <v>595</v>
      </c>
      <c r="E707" s="373" t="s">
        <v>175</v>
      </c>
      <c r="F707" s="487"/>
      <c r="G707" s="68"/>
    </row>
    <row r="708" spans="1:7" ht="15.75">
      <c r="A708" s="106" t="s">
        <v>155</v>
      </c>
      <c r="B708" s="44" t="s">
        <v>156</v>
      </c>
      <c r="C708" s="373" t="s">
        <v>157</v>
      </c>
      <c r="D708" s="373">
        <v>596</v>
      </c>
      <c r="E708" s="373">
        <v>400</v>
      </c>
      <c r="F708" s="487">
        <v>28</v>
      </c>
      <c r="G708" s="68"/>
    </row>
    <row r="709" spans="1:7" ht="15.75">
      <c r="A709" s="106" t="s">
        <v>155</v>
      </c>
      <c r="B709" s="44" t="s">
        <v>156</v>
      </c>
      <c r="C709" s="373" t="s">
        <v>157</v>
      </c>
      <c r="D709" s="373">
        <v>596</v>
      </c>
      <c r="E709" s="373" t="s">
        <v>151</v>
      </c>
      <c r="F709" s="487"/>
      <c r="G709" s="68"/>
    </row>
    <row r="710" spans="1:7" ht="15.75">
      <c r="A710" s="106" t="s">
        <v>155</v>
      </c>
      <c r="B710" s="44" t="s">
        <v>156</v>
      </c>
      <c r="C710" s="373" t="s">
        <v>157</v>
      </c>
      <c r="D710" s="373">
        <v>599</v>
      </c>
      <c r="E710" s="373">
        <v>250</v>
      </c>
      <c r="F710" s="436">
        <v>115</v>
      </c>
      <c r="G710" s="68"/>
    </row>
    <row r="711" spans="1:7" ht="15.75">
      <c r="A711" s="106" t="s">
        <v>155</v>
      </c>
      <c r="B711" s="44" t="s">
        <v>156</v>
      </c>
      <c r="C711" s="373" t="s">
        <v>157</v>
      </c>
      <c r="D711" s="373">
        <v>600</v>
      </c>
      <c r="E711" s="373">
        <v>400</v>
      </c>
      <c r="F711" s="487">
        <v>182</v>
      </c>
      <c r="G711" s="68"/>
    </row>
    <row r="712" spans="1:7" ht="15.75">
      <c r="A712" s="106" t="s">
        <v>155</v>
      </c>
      <c r="B712" s="44" t="s">
        <v>156</v>
      </c>
      <c r="C712" s="373" t="s">
        <v>157</v>
      </c>
      <c r="D712" s="373">
        <v>600</v>
      </c>
      <c r="E712" s="373">
        <v>320</v>
      </c>
      <c r="F712" s="487"/>
      <c r="G712" s="68"/>
    </row>
    <row r="713" spans="1:7" ht="15.75">
      <c r="A713" s="106" t="s">
        <v>155</v>
      </c>
      <c r="B713" s="44" t="s">
        <v>156</v>
      </c>
      <c r="C713" s="373" t="s">
        <v>157</v>
      </c>
      <c r="D713" s="373">
        <v>606</v>
      </c>
      <c r="E713" s="373">
        <v>630</v>
      </c>
      <c r="F713" s="436">
        <v>523</v>
      </c>
      <c r="G713" s="68"/>
    </row>
    <row r="714" spans="1:7" ht="15.75">
      <c r="A714" s="106" t="s">
        <v>155</v>
      </c>
      <c r="B714" s="44" t="s">
        <v>156</v>
      </c>
      <c r="C714" s="373" t="s">
        <v>157</v>
      </c>
      <c r="D714" s="373">
        <v>607</v>
      </c>
      <c r="E714" s="373">
        <v>100</v>
      </c>
      <c r="F714" s="436">
        <v>73</v>
      </c>
      <c r="G714" s="68"/>
    </row>
    <row r="715" spans="1:7" ht="15.75">
      <c r="A715" s="106" t="s">
        <v>155</v>
      </c>
      <c r="B715" s="44" t="s">
        <v>156</v>
      </c>
      <c r="C715" s="373" t="s">
        <v>157</v>
      </c>
      <c r="D715" s="373">
        <v>608</v>
      </c>
      <c r="E715" s="373">
        <v>400</v>
      </c>
      <c r="F715" s="487">
        <v>116</v>
      </c>
      <c r="G715" s="68"/>
    </row>
    <row r="716" spans="1:7" ht="15.75">
      <c r="A716" s="106" t="s">
        <v>155</v>
      </c>
      <c r="B716" s="44" t="s">
        <v>156</v>
      </c>
      <c r="C716" s="373" t="s">
        <v>157</v>
      </c>
      <c r="D716" s="373">
        <v>608</v>
      </c>
      <c r="E716" s="373" t="s">
        <v>151</v>
      </c>
      <c r="F716" s="487"/>
      <c r="G716" s="68"/>
    </row>
    <row r="717" spans="1:7" ht="15.75">
      <c r="A717" s="106" t="s">
        <v>155</v>
      </c>
      <c r="B717" s="44" t="s">
        <v>156</v>
      </c>
      <c r="C717" s="373" t="s">
        <v>157</v>
      </c>
      <c r="D717" s="373">
        <v>609</v>
      </c>
      <c r="E717" s="373">
        <v>250</v>
      </c>
      <c r="F717" s="487">
        <v>203</v>
      </c>
      <c r="G717" s="68"/>
    </row>
    <row r="718" spans="1:7" ht="15.75">
      <c r="A718" s="106" t="s">
        <v>155</v>
      </c>
      <c r="B718" s="44" t="s">
        <v>156</v>
      </c>
      <c r="C718" s="373" t="s">
        <v>157</v>
      </c>
      <c r="D718" s="373">
        <v>609</v>
      </c>
      <c r="E718" s="373" t="s">
        <v>154</v>
      </c>
      <c r="F718" s="487"/>
      <c r="G718" s="68"/>
    </row>
    <row r="719" spans="1:7" ht="15.75">
      <c r="A719" s="106" t="s">
        <v>155</v>
      </c>
      <c r="B719" s="44" t="s">
        <v>156</v>
      </c>
      <c r="C719" s="373" t="s">
        <v>157</v>
      </c>
      <c r="D719" s="373">
        <v>610</v>
      </c>
      <c r="E719" s="373">
        <v>160</v>
      </c>
      <c r="F719" s="436">
        <v>122</v>
      </c>
      <c r="G719" s="68"/>
    </row>
    <row r="720" spans="1:7" ht="15.75">
      <c r="A720" s="106" t="s">
        <v>155</v>
      </c>
      <c r="B720" s="44" t="s">
        <v>156</v>
      </c>
      <c r="C720" s="373" t="s">
        <v>157</v>
      </c>
      <c r="D720" s="373">
        <v>611</v>
      </c>
      <c r="E720" s="373">
        <v>250</v>
      </c>
      <c r="F720" s="487">
        <v>138</v>
      </c>
      <c r="G720" s="68"/>
    </row>
    <row r="721" spans="1:7" ht="15.75">
      <c r="A721" s="106" t="s">
        <v>155</v>
      </c>
      <c r="B721" s="44" t="s">
        <v>156</v>
      </c>
      <c r="C721" s="373" t="s">
        <v>157</v>
      </c>
      <c r="D721" s="373">
        <v>611</v>
      </c>
      <c r="E721" s="373" t="s">
        <v>154</v>
      </c>
      <c r="F721" s="487"/>
      <c r="G721" s="68"/>
    </row>
    <row r="722" spans="1:7" ht="15.75">
      <c r="A722" s="106" t="s">
        <v>155</v>
      </c>
      <c r="B722" s="44" t="s">
        <v>156</v>
      </c>
      <c r="C722" s="373" t="s">
        <v>157</v>
      </c>
      <c r="D722" s="373">
        <v>615</v>
      </c>
      <c r="E722" s="373">
        <v>400</v>
      </c>
      <c r="F722" s="487">
        <v>112</v>
      </c>
      <c r="G722" s="68"/>
    </row>
    <row r="723" spans="1:7" ht="15.75">
      <c r="A723" s="106" t="s">
        <v>155</v>
      </c>
      <c r="B723" s="44" t="s">
        <v>156</v>
      </c>
      <c r="C723" s="373" t="s">
        <v>157</v>
      </c>
      <c r="D723" s="373">
        <v>615</v>
      </c>
      <c r="E723" s="373" t="s">
        <v>151</v>
      </c>
      <c r="F723" s="487"/>
      <c r="G723" s="68"/>
    </row>
    <row r="724" spans="1:7" ht="15.75">
      <c r="A724" s="106" t="s">
        <v>155</v>
      </c>
      <c r="B724" s="44" t="s">
        <v>156</v>
      </c>
      <c r="C724" s="373" t="s">
        <v>157</v>
      </c>
      <c r="D724" s="373">
        <v>620</v>
      </c>
      <c r="E724" s="373">
        <v>400</v>
      </c>
      <c r="F724" s="487">
        <v>272</v>
      </c>
      <c r="G724" s="68"/>
    </row>
    <row r="725" spans="1:7" ht="15.75">
      <c r="A725" s="106" t="s">
        <v>155</v>
      </c>
      <c r="B725" s="44" t="s">
        <v>156</v>
      </c>
      <c r="C725" s="373" t="s">
        <v>157</v>
      </c>
      <c r="D725" s="373">
        <v>620</v>
      </c>
      <c r="E725" s="373" t="s">
        <v>151</v>
      </c>
      <c r="F725" s="487"/>
      <c r="G725" s="68"/>
    </row>
    <row r="726" spans="1:7" ht="15.75">
      <c r="A726" s="106" t="s">
        <v>155</v>
      </c>
      <c r="B726" s="44" t="s">
        <v>156</v>
      </c>
      <c r="C726" s="373" t="s">
        <v>157</v>
      </c>
      <c r="D726" s="373">
        <v>621</v>
      </c>
      <c r="E726" s="373">
        <v>160</v>
      </c>
      <c r="F726" s="436">
        <v>117</v>
      </c>
      <c r="G726" s="68"/>
    </row>
    <row r="727" spans="1:7" ht="15.75">
      <c r="A727" s="106" t="s">
        <v>155</v>
      </c>
      <c r="B727" s="44" t="s">
        <v>156</v>
      </c>
      <c r="C727" s="373" t="s">
        <v>157</v>
      </c>
      <c r="D727" s="373">
        <v>622</v>
      </c>
      <c r="E727" s="373">
        <v>400</v>
      </c>
      <c r="F727" s="436">
        <v>128</v>
      </c>
      <c r="G727" s="68"/>
    </row>
    <row r="728" spans="1:7" ht="15.75">
      <c r="A728" s="106" t="s">
        <v>155</v>
      </c>
      <c r="B728" s="44" t="s">
        <v>156</v>
      </c>
      <c r="C728" s="373" t="s">
        <v>157</v>
      </c>
      <c r="D728" s="373">
        <v>624</v>
      </c>
      <c r="E728" s="373">
        <v>400</v>
      </c>
      <c r="F728" s="436">
        <v>160</v>
      </c>
      <c r="G728" s="68"/>
    </row>
    <row r="729" spans="1:7" ht="15.75">
      <c r="A729" s="106" t="s">
        <v>155</v>
      </c>
      <c r="B729" s="44" t="s">
        <v>156</v>
      </c>
      <c r="C729" s="373" t="s">
        <v>157</v>
      </c>
      <c r="D729" s="373">
        <v>626</v>
      </c>
      <c r="E729" s="373">
        <v>400</v>
      </c>
      <c r="F729" s="436">
        <v>60</v>
      </c>
      <c r="G729" s="68"/>
    </row>
    <row r="730" spans="1:7" ht="15.75">
      <c r="A730" s="106" t="s">
        <v>155</v>
      </c>
      <c r="B730" s="44" t="s">
        <v>156</v>
      </c>
      <c r="C730" s="373" t="s">
        <v>157</v>
      </c>
      <c r="D730" s="373">
        <v>627</v>
      </c>
      <c r="E730" s="373">
        <v>160</v>
      </c>
      <c r="F730" s="436">
        <v>115</v>
      </c>
      <c r="G730" s="68"/>
    </row>
    <row r="731" spans="1:7" ht="15.75">
      <c r="A731" s="106" t="s">
        <v>155</v>
      </c>
      <c r="B731" s="44" t="s">
        <v>156</v>
      </c>
      <c r="C731" s="373" t="s">
        <v>157</v>
      </c>
      <c r="D731" s="373">
        <v>631</v>
      </c>
      <c r="E731" s="373">
        <v>400</v>
      </c>
      <c r="F731" s="436">
        <v>256</v>
      </c>
      <c r="G731" s="68"/>
    </row>
    <row r="732" spans="1:7" ht="15.75">
      <c r="A732" s="106" t="s">
        <v>155</v>
      </c>
      <c r="B732" s="44" t="s">
        <v>156</v>
      </c>
      <c r="C732" s="373" t="s">
        <v>157</v>
      </c>
      <c r="D732" s="373">
        <v>638</v>
      </c>
      <c r="E732" s="373">
        <v>100</v>
      </c>
      <c r="F732" s="436">
        <v>49</v>
      </c>
      <c r="G732" s="68"/>
    </row>
    <row r="733" spans="1:7" ht="15.75">
      <c r="A733" s="106" t="s">
        <v>155</v>
      </c>
      <c r="B733" s="44" t="s">
        <v>156</v>
      </c>
      <c r="C733" s="373" t="s">
        <v>157</v>
      </c>
      <c r="D733" s="373">
        <v>641</v>
      </c>
      <c r="E733" s="373">
        <v>400</v>
      </c>
      <c r="F733" s="436">
        <v>292</v>
      </c>
      <c r="G733" s="68"/>
    </row>
    <row r="734" spans="1:7" ht="15.75">
      <c r="A734" s="106" t="s">
        <v>155</v>
      </c>
      <c r="B734" s="44" t="s">
        <v>156</v>
      </c>
      <c r="C734" s="373" t="s">
        <v>157</v>
      </c>
      <c r="D734" s="373">
        <v>643</v>
      </c>
      <c r="E734" s="373">
        <v>250</v>
      </c>
      <c r="F734" s="436">
        <v>120</v>
      </c>
      <c r="G734" s="68"/>
    </row>
    <row r="735" spans="1:7" ht="15.75">
      <c r="A735" s="106" t="s">
        <v>155</v>
      </c>
      <c r="B735" s="44" t="s">
        <v>156</v>
      </c>
      <c r="C735" s="373" t="s">
        <v>157</v>
      </c>
      <c r="D735" s="373">
        <v>644</v>
      </c>
      <c r="E735" s="373">
        <v>400</v>
      </c>
      <c r="F735" s="436">
        <v>196</v>
      </c>
      <c r="G735" s="68"/>
    </row>
    <row r="736" spans="1:7" ht="15.75">
      <c r="A736" s="106" t="s">
        <v>155</v>
      </c>
      <c r="B736" s="44" t="s">
        <v>156</v>
      </c>
      <c r="C736" s="373" t="s">
        <v>157</v>
      </c>
      <c r="D736" s="373">
        <v>645</v>
      </c>
      <c r="E736" s="373">
        <v>160</v>
      </c>
      <c r="F736" s="436">
        <v>85</v>
      </c>
      <c r="G736" s="68"/>
    </row>
    <row r="737" spans="1:7" ht="15.75">
      <c r="A737" s="106" t="s">
        <v>155</v>
      </c>
      <c r="B737" s="44" t="s">
        <v>156</v>
      </c>
      <c r="C737" s="373" t="s">
        <v>157</v>
      </c>
      <c r="D737" s="373">
        <v>646</v>
      </c>
      <c r="E737" s="373">
        <v>400</v>
      </c>
      <c r="F737" s="436">
        <v>340</v>
      </c>
      <c r="G737" s="68"/>
    </row>
    <row r="738" spans="1:7" ht="15.75">
      <c r="A738" s="106" t="s">
        <v>155</v>
      </c>
      <c r="B738" s="44" t="s">
        <v>156</v>
      </c>
      <c r="C738" s="373" t="s">
        <v>157</v>
      </c>
      <c r="D738" s="373">
        <v>654</v>
      </c>
      <c r="E738" s="373">
        <v>400</v>
      </c>
      <c r="F738" s="436">
        <v>340</v>
      </c>
      <c r="G738" s="68"/>
    </row>
    <row r="739" spans="1:7" ht="15.75">
      <c r="A739" s="106" t="s">
        <v>155</v>
      </c>
      <c r="B739" s="44" t="s">
        <v>156</v>
      </c>
      <c r="C739" s="373" t="s">
        <v>157</v>
      </c>
      <c r="D739" s="373">
        <v>657</v>
      </c>
      <c r="E739" s="373">
        <v>250</v>
      </c>
      <c r="F739" s="487">
        <v>123</v>
      </c>
      <c r="G739" s="68"/>
    </row>
    <row r="740" spans="1:7" ht="15.75">
      <c r="A740" s="106" t="s">
        <v>155</v>
      </c>
      <c r="B740" s="44" t="s">
        <v>156</v>
      </c>
      <c r="C740" s="373" t="s">
        <v>157</v>
      </c>
      <c r="D740" s="373">
        <v>657</v>
      </c>
      <c r="E740" s="373">
        <v>400</v>
      </c>
      <c r="F740" s="487"/>
      <c r="G740" s="68"/>
    </row>
    <row r="741" spans="1:7" ht="15.75">
      <c r="A741" s="106" t="s">
        <v>155</v>
      </c>
      <c r="B741" s="44" t="s">
        <v>156</v>
      </c>
      <c r="C741" s="373" t="s">
        <v>157</v>
      </c>
      <c r="D741" s="373">
        <v>665</v>
      </c>
      <c r="E741" s="373">
        <v>400</v>
      </c>
      <c r="F741" s="436">
        <v>204</v>
      </c>
      <c r="G741" s="68"/>
    </row>
    <row r="742" spans="1:7" ht="15.75">
      <c r="A742" s="106" t="s">
        <v>155</v>
      </c>
      <c r="B742" s="44" t="s">
        <v>156</v>
      </c>
      <c r="C742" s="373" t="s">
        <v>157</v>
      </c>
      <c r="D742" s="373">
        <v>669</v>
      </c>
      <c r="E742" s="373">
        <v>400</v>
      </c>
      <c r="F742" s="436">
        <v>232</v>
      </c>
      <c r="G742" s="68"/>
    </row>
    <row r="743" spans="1:7" ht="15.75">
      <c r="A743" s="106" t="s">
        <v>155</v>
      </c>
      <c r="B743" s="44" t="s">
        <v>156</v>
      </c>
      <c r="C743" s="373" t="s">
        <v>157</v>
      </c>
      <c r="D743" s="373">
        <v>670</v>
      </c>
      <c r="E743" s="373">
        <v>250</v>
      </c>
      <c r="F743" s="436">
        <v>123</v>
      </c>
      <c r="G743" s="68"/>
    </row>
    <row r="744" spans="1:7" ht="15.75">
      <c r="A744" s="106" t="s">
        <v>155</v>
      </c>
      <c r="B744" s="44" t="s">
        <v>156</v>
      </c>
      <c r="C744" s="373" t="s">
        <v>157</v>
      </c>
      <c r="D744" s="373">
        <v>672</v>
      </c>
      <c r="E744" s="373">
        <v>400</v>
      </c>
      <c r="F744" s="436">
        <v>176</v>
      </c>
      <c r="G744" s="68"/>
    </row>
    <row r="745" spans="1:7" ht="15.75">
      <c r="A745" s="106" t="s">
        <v>155</v>
      </c>
      <c r="B745" s="44" t="s">
        <v>156</v>
      </c>
      <c r="C745" s="373" t="s">
        <v>157</v>
      </c>
      <c r="D745" s="373">
        <v>676</v>
      </c>
      <c r="E745" s="373">
        <v>100</v>
      </c>
      <c r="F745" s="436">
        <v>57</v>
      </c>
      <c r="G745" s="68"/>
    </row>
    <row r="746" spans="1:7" ht="15.75">
      <c r="A746" s="106" t="s">
        <v>155</v>
      </c>
      <c r="B746" s="44" t="s">
        <v>156</v>
      </c>
      <c r="C746" s="373" t="s">
        <v>157</v>
      </c>
      <c r="D746" s="373">
        <v>677</v>
      </c>
      <c r="E746" s="373">
        <v>400</v>
      </c>
      <c r="F746" s="436">
        <v>260</v>
      </c>
      <c r="G746" s="68"/>
    </row>
    <row r="747" spans="1:7" ht="15.75">
      <c r="A747" s="106" t="s">
        <v>155</v>
      </c>
      <c r="B747" s="44" t="s">
        <v>156</v>
      </c>
      <c r="C747" s="373" t="s">
        <v>157</v>
      </c>
      <c r="D747" s="373">
        <v>682</v>
      </c>
      <c r="E747" s="373">
        <v>400</v>
      </c>
      <c r="F747" s="487">
        <v>252</v>
      </c>
      <c r="G747" s="68"/>
    </row>
    <row r="748" spans="1:7" ht="15.75">
      <c r="A748" s="106" t="s">
        <v>155</v>
      </c>
      <c r="B748" s="44" t="s">
        <v>156</v>
      </c>
      <c r="C748" s="373" t="s">
        <v>157</v>
      </c>
      <c r="D748" s="373">
        <v>682</v>
      </c>
      <c r="E748" s="373" t="s">
        <v>151</v>
      </c>
      <c r="F748" s="487"/>
      <c r="G748" s="68"/>
    </row>
    <row r="749" spans="1:7" ht="15.75">
      <c r="A749" s="106" t="s">
        <v>155</v>
      </c>
      <c r="B749" s="44" t="s">
        <v>156</v>
      </c>
      <c r="C749" s="373" t="s">
        <v>157</v>
      </c>
      <c r="D749" s="373">
        <v>683</v>
      </c>
      <c r="E749" s="373">
        <v>160</v>
      </c>
      <c r="F749" s="436">
        <v>104</v>
      </c>
      <c r="G749" s="68"/>
    </row>
    <row r="750" spans="1:7" ht="15.75">
      <c r="A750" s="106" t="s">
        <v>155</v>
      </c>
      <c r="B750" s="44" t="s">
        <v>156</v>
      </c>
      <c r="C750" s="373" t="s">
        <v>157</v>
      </c>
      <c r="D750" s="373">
        <v>687</v>
      </c>
      <c r="E750" s="373">
        <v>250</v>
      </c>
      <c r="F750" s="436">
        <v>118</v>
      </c>
      <c r="G750" s="68"/>
    </row>
    <row r="751" spans="1:7" ht="15.75">
      <c r="A751" s="106" t="s">
        <v>155</v>
      </c>
      <c r="B751" s="44" t="s">
        <v>156</v>
      </c>
      <c r="C751" s="373" t="s">
        <v>157</v>
      </c>
      <c r="D751" s="373">
        <v>689</v>
      </c>
      <c r="E751" s="373">
        <v>400</v>
      </c>
      <c r="F751" s="436">
        <v>180</v>
      </c>
      <c r="G751" s="68"/>
    </row>
    <row r="752" spans="1:7" ht="15.75">
      <c r="A752" s="106" t="s">
        <v>155</v>
      </c>
      <c r="B752" s="44" t="s">
        <v>156</v>
      </c>
      <c r="C752" s="373" t="s">
        <v>157</v>
      </c>
      <c r="D752" s="373">
        <v>690</v>
      </c>
      <c r="E752" s="373">
        <v>400</v>
      </c>
      <c r="F752" s="436">
        <v>292</v>
      </c>
      <c r="G752" s="68"/>
    </row>
    <row r="753" spans="1:7" ht="15.75">
      <c r="A753" s="106" t="s">
        <v>155</v>
      </c>
      <c r="B753" s="44" t="s">
        <v>156</v>
      </c>
      <c r="C753" s="373" t="s">
        <v>157</v>
      </c>
      <c r="D753" s="373">
        <v>695</v>
      </c>
      <c r="E753" s="373">
        <v>400</v>
      </c>
      <c r="F753" s="436">
        <v>66</v>
      </c>
      <c r="G753" s="68"/>
    </row>
    <row r="754" spans="1:7" ht="15.75">
      <c r="A754" s="106" t="s">
        <v>155</v>
      </c>
      <c r="B754" s="44" t="s">
        <v>156</v>
      </c>
      <c r="C754" s="373" t="s">
        <v>157</v>
      </c>
      <c r="D754" s="373">
        <v>701</v>
      </c>
      <c r="E754" s="373">
        <v>400</v>
      </c>
      <c r="F754" s="436">
        <v>256</v>
      </c>
      <c r="G754" s="68"/>
    </row>
    <row r="755" spans="1:7" ht="15.75">
      <c r="A755" s="106" t="s">
        <v>155</v>
      </c>
      <c r="B755" s="44" t="s">
        <v>156</v>
      </c>
      <c r="C755" s="373" t="s">
        <v>157</v>
      </c>
      <c r="D755" s="373">
        <v>703</v>
      </c>
      <c r="E755" s="373">
        <v>400</v>
      </c>
      <c r="F755" s="436">
        <v>145</v>
      </c>
      <c r="G755" s="68"/>
    </row>
    <row r="756" spans="1:7" ht="15.75">
      <c r="A756" s="106" t="s">
        <v>155</v>
      </c>
      <c r="B756" s="44" t="s">
        <v>156</v>
      </c>
      <c r="C756" s="373" t="s">
        <v>157</v>
      </c>
      <c r="D756" s="373">
        <v>704</v>
      </c>
      <c r="E756" s="373">
        <v>250</v>
      </c>
      <c r="F756" s="436">
        <v>100</v>
      </c>
      <c r="G756" s="68"/>
    </row>
    <row r="757" spans="1:7" ht="15.75">
      <c r="A757" s="106" t="s">
        <v>155</v>
      </c>
      <c r="B757" s="44" t="s">
        <v>156</v>
      </c>
      <c r="C757" s="373" t="s">
        <v>157</v>
      </c>
      <c r="D757" s="373">
        <v>708</v>
      </c>
      <c r="E757" s="373">
        <v>400</v>
      </c>
      <c r="F757" s="436">
        <v>164</v>
      </c>
      <c r="G757" s="68"/>
    </row>
    <row r="758" spans="1:7" ht="15.75">
      <c r="A758" s="106" t="s">
        <v>155</v>
      </c>
      <c r="B758" s="44" t="s">
        <v>156</v>
      </c>
      <c r="C758" s="373" t="s">
        <v>157</v>
      </c>
      <c r="D758" s="373">
        <v>710</v>
      </c>
      <c r="E758" s="373">
        <v>250</v>
      </c>
      <c r="F758" s="436">
        <v>208</v>
      </c>
      <c r="G758" s="68"/>
    </row>
    <row r="759" spans="1:7" ht="15.75">
      <c r="A759" s="106" t="s">
        <v>155</v>
      </c>
      <c r="B759" s="44" t="s">
        <v>156</v>
      </c>
      <c r="C759" s="373" t="s">
        <v>157</v>
      </c>
      <c r="D759" s="373">
        <v>713</v>
      </c>
      <c r="E759" s="373">
        <v>400</v>
      </c>
      <c r="F759" s="487">
        <v>228</v>
      </c>
      <c r="G759" s="68"/>
    </row>
    <row r="760" spans="1:7" ht="15.75">
      <c r="A760" s="106" t="s">
        <v>155</v>
      </c>
      <c r="B760" s="44" t="s">
        <v>156</v>
      </c>
      <c r="C760" s="373" t="s">
        <v>157</v>
      </c>
      <c r="D760" s="373">
        <v>713</v>
      </c>
      <c r="E760" s="373" t="s">
        <v>151</v>
      </c>
      <c r="F760" s="487"/>
      <c r="G760" s="68"/>
    </row>
    <row r="761" spans="1:7" ht="15.75">
      <c r="A761" s="106" t="s">
        <v>155</v>
      </c>
      <c r="B761" s="44" t="s">
        <v>156</v>
      </c>
      <c r="C761" s="373" t="s">
        <v>157</v>
      </c>
      <c r="D761" s="373">
        <v>720</v>
      </c>
      <c r="E761" s="373">
        <v>160</v>
      </c>
      <c r="F761" s="436">
        <v>78</v>
      </c>
      <c r="G761" s="68"/>
    </row>
    <row r="762" spans="1:7" ht="15.75">
      <c r="A762" s="106" t="s">
        <v>155</v>
      </c>
      <c r="B762" s="44" t="s">
        <v>156</v>
      </c>
      <c r="C762" s="373" t="s">
        <v>157</v>
      </c>
      <c r="D762" s="373">
        <v>724</v>
      </c>
      <c r="E762" s="373">
        <v>400</v>
      </c>
      <c r="F762" s="436">
        <v>163</v>
      </c>
      <c r="G762" s="68"/>
    </row>
    <row r="763" spans="1:7" ht="15.75">
      <c r="A763" s="106" t="s">
        <v>155</v>
      </c>
      <c r="B763" s="44" t="s">
        <v>156</v>
      </c>
      <c r="C763" s="373" t="s">
        <v>157</v>
      </c>
      <c r="D763" s="373">
        <v>756</v>
      </c>
      <c r="E763" s="373">
        <v>400</v>
      </c>
      <c r="F763" s="436">
        <v>164</v>
      </c>
      <c r="G763" s="68"/>
    </row>
    <row r="764" spans="1:7" ht="15.75">
      <c r="A764" s="106" t="s">
        <v>155</v>
      </c>
      <c r="B764" s="44" t="s">
        <v>156</v>
      </c>
      <c r="C764" s="373" t="s">
        <v>157</v>
      </c>
      <c r="D764" s="373">
        <v>759</v>
      </c>
      <c r="E764" s="373">
        <v>400</v>
      </c>
      <c r="F764" s="437">
        <v>296</v>
      </c>
      <c r="G764" s="68"/>
    </row>
    <row r="765" spans="1:7" ht="15.75">
      <c r="A765" s="106" t="s">
        <v>155</v>
      </c>
      <c r="B765" s="44" t="s">
        <v>156</v>
      </c>
      <c r="C765" s="373" t="s">
        <v>157</v>
      </c>
      <c r="D765" s="373">
        <v>772</v>
      </c>
      <c r="E765" s="373">
        <v>250</v>
      </c>
      <c r="F765" s="437">
        <v>93</v>
      </c>
      <c r="G765" s="68"/>
    </row>
    <row r="766" spans="1:7" ht="15.75">
      <c r="A766" s="106" t="s">
        <v>155</v>
      </c>
      <c r="B766" s="44" t="s">
        <v>156</v>
      </c>
      <c r="C766" s="373" t="s">
        <v>157</v>
      </c>
      <c r="D766" s="373">
        <v>797</v>
      </c>
      <c r="E766" s="373">
        <v>400</v>
      </c>
      <c r="F766" s="437">
        <v>280</v>
      </c>
      <c r="G766" s="68"/>
    </row>
    <row r="767" spans="1:7" ht="15.75">
      <c r="A767" s="106" t="s">
        <v>155</v>
      </c>
      <c r="B767" s="44" t="s">
        <v>156</v>
      </c>
      <c r="C767" s="373" t="s">
        <v>157</v>
      </c>
      <c r="D767" s="373">
        <v>803</v>
      </c>
      <c r="E767" s="373">
        <v>100</v>
      </c>
      <c r="F767" s="437">
        <v>43</v>
      </c>
      <c r="G767" s="68"/>
    </row>
    <row r="768" spans="1:7" ht="15.75">
      <c r="A768" s="106" t="s">
        <v>155</v>
      </c>
      <c r="B768" s="44" t="s">
        <v>156</v>
      </c>
      <c r="C768" s="373" t="s">
        <v>157</v>
      </c>
      <c r="D768" s="373">
        <v>804</v>
      </c>
      <c r="E768" s="373">
        <v>400</v>
      </c>
      <c r="F768" s="437">
        <v>272</v>
      </c>
      <c r="G768" s="68"/>
    </row>
    <row r="769" spans="1:7" ht="15.75">
      <c r="A769" s="106" t="s">
        <v>155</v>
      </c>
      <c r="B769" s="44" t="s">
        <v>156</v>
      </c>
      <c r="C769" s="373" t="s">
        <v>157</v>
      </c>
      <c r="D769" s="373">
        <v>824</v>
      </c>
      <c r="E769" s="373">
        <v>400</v>
      </c>
      <c r="F769" s="437">
        <v>284</v>
      </c>
      <c r="G769" s="68"/>
    </row>
    <row r="770" spans="1:7" ht="15.75">
      <c r="A770" s="106" t="s">
        <v>155</v>
      </c>
      <c r="B770" s="44" t="s">
        <v>156</v>
      </c>
      <c r="C770" s="373" t="s">
        <v>157</v>
      </c>
      <c r="D770" s="373">
        <v>825</v>
      </c>
      <c r="E770" s="373">
        <v>400</v>
      </c>
      <c r="F770" s="437">
        <v>324</v>
      </c>
      <c r="G770" s="68"/>
    </row>
    <row r="771" spans="1:7" ht="15.75">
      <c r="A771" s="106" t="s">
        <v>155</v>
      </c>
      <c r="B771" s="44" t="s">
        <v>156</v>
      </c>
      <c r="C771" s="373" t="s">
        <v>157</v>
      </c>
      <c r="D771" s="373">
        <v>826</v>
      </c>
      <c r="E771" s="373">
        <v>250</v>
      </c>
      <c r="F771" s="437">
        <v>80</v>
      </c>
      <c r="G771" s="68"/>
    </row>
    <row r="772" spans="1:7" ht="15.75">
      <c r="A772" s="106" t="s">
        <v>155</v>
      </c>
      <c r="B772" s="44" t="s">
        <v>156</v>
      </c>
      <c r="C772" s="373" t="s">
        <v>157</v>
      </c>
      <c r="D772" s="373">
        <v>845</v>
      </c>
      <c r="E772" s="373">
        <v>400</v>
      </c>
      <c r="F772" s="437">
        <v>300</v>
      </c>
      <c r="G772" s="68"/>
    </row>
    <row r="773" spans="1:7" ht="15.75">
      <c r="A773" s="106" t="s">
        <v>155</v>
      </c>
      <c r="B773" s="44" t="s">
        <v>156</v>
      </c>
      <c r="C773" s="373" t="s">
        <v>157</v>
      </c>
      <c r="D773" s="373">
        <v>869</v>
      </c>
      <c r="E773" s="373">
        <v>400</v>
      </c>
      <c r="F773" s="488">
        <v>172</v>
      </c>
      <c r="G773" s="68"/>
    </row>
    <row r="774" spans="1:7" ht="15.75">
      <c r="A774" s="106" t="s">
        <v>155</v>
      </c>
      <c r="B774" s="44" t="s">
        <v>156</v>
      </c>
      <c r="C774" s="373" t="s">
        <v>157</v>
      </c>
      <c r="D774" s="373">
        <v>869</v>
      </c>
      <c r="E774" s="373" t="s">
        <v>151</v>
      </c>
      <c r="F774" s="488"/>
      <c r="G774" s="68"/>
    </row>
    <row r="775" spans="1:7" ht="15.75">
      <c r="A775" s="106" t="s">
        <v>155</v>
      </c>
      <c r="B775" s="44" t="s">
        <v>156</v>
      </c>
      <c r="C775" s="373" t="s">
        <v>157</v>
      </c>
      <c r="D775" s="373">
        <v>897</v>
      </c>
      <c r="E775" s="373">
        <v>250</v>
      </c>
      <c r="F775" s="437">
        <v>108</v>
      </c>
      <c r="G775" s="68"/>
    </row>
    <row r="776" spans="1:7" ht="15.75">
      <c r="A776" s="106" t="s">
        <v>155</v>
      </c>
      <c r="B776" s="44" t="s">
        <v>156</v>
      </c>
      <c r="C776" s="373" t="s">
        <v>157</v>
      </c>
      <c r="D776" s="373">
        <v>901</v>
      </c>
      <c r="E776" s="373">
        <v>630</v>
      </c>
      <c r="F776" s="436"/>
      <c r="G776" s="68"/>
    </row>
    <row r="777" spans="1:7" ht="15.75">
      <c r="A777" s="106" t="s">
        <v>155</v>
      </c>
      <c r="B777" s="44" t="s">
        <v>156</v>
      </c>
      <c r="C777" s="373" t="s">
        <v>157</v>
      </c>
      <c r="D777" s="373">
        <v>901</v>
      </c>
      <c r="E777" s="373" t="s">
        <v>175</v>
      </c>
      <c r="F777" s="436"/>
      <c r="G777" s="68"/>
    </row>
    <row r="778" spans="1:7" ht="15.75">
      <c r="A778" s="106" t="s">
        <v>155</v>
      </c>
      <c r="B778" s="44" t="s">
        <v>156</v>
      </c>
      <c r="C778" s="373" t="s">
        <v>157</v>
      </c>
      <c r="D778" s="373">
        <v>903</v>
      </c>
      <c r="E778" s="373">
        <v>630</v>
      </c>
      <c r="F778" s="488">
        <v>630</v>
      </c>
      <c r="G778" s="68"/>
    </row>
    <row r="779" spans="1:7" ht="15.75">
      <c r="A779" s="106" t="s">
        <v>155</v>
      </c>
      <c r="B779" s="44" t="s">
        <v>156</v>
      </c>
      <c r="C779" s="373" t="s">
        <v>157</v>
      </c>
      <c r="D779" s="373">
        <v>903</v>
      </c>
      <c r="E779" s="373" t="s">
        <v>175</v>
      </c>
      <c r="F779" s="488"/>
      <c r="G779" s="68"/>
    </row>
    <row r="780" spans="1:7" ht="15.75">
      <c r="A780" s="106" t="s">
        <v>155</v>
      </c>
      <c r="B780" s="44" t="s">
        <v>156</v>
      </c>
      <c r="C780" s="373" t="s">
        <v>157</v>
      </c>
      <c r="D780" s="373">
        <v>904</v>
      </c>
      <c r="E780" s="373">
        <v>630</v>
      </c>
      <c r="F780" s="488">
        <v>447</v>
      </c>
      <c r="G780" s="68"/>
    </row>
    <row r="781" spans="1:7" ht="15.75">
      <c r="A781" s="106" t="s">
        <v>155</v>
      </c>
      <c r="B781" s="44" t="s">
        <v>156</v>
      </c>
      <c r="C781" s="373" t="s">
        <v>157</v>
      </c>
      <c r="D781" s="373">
        <v>904</v>
      </c>
      <c r="E781" s="373" t="s">
        <v>175</v>
      </c>
      <c r="F781" s="488"/>
      <c r="G781" s="68"/>
    </row>
    <row r="782" spans="1:7" ht="15.75">
      <c r="A782" s="106" t="s">
        <v>155</v>
      </c>
      <c r="B782" s="44" t="s">
        <v>156</v>
      </c>
      <c r="C782" s="373" t="s">
        <v>157</v>
      </c>
      <c r="D782" s="373">
        <v>905</v>
      </c>
      <c r="E782" s="373">
        <v>630</v>
      </c>
      <c r="F782" s="487">
        <v>170</v>
      </c>
      <c r="G782" s="68"/>
    </row>
    <row r="783" spans="1:7" ht="15.75">
      <c r="A783" s="106" t="s">
        <v>155</v>
      </c>
      <c r="B783" s="44" t="s">
        <v>156</v>
      </c>
      <c r="C783" s="373" t="s">
        <v>157</v>
      </c>
      <c r="D783" s="373">
        <v>905</v>
      </c>
      <c r="E783" s="373" t="s">
        <v>175</v>
      </c>
      <c r="F783" s="487"/>
      <c r="G783" s="68"/>
    </row>
    <row r="784" spans="1:7" ht="15.75">
      <c r="A784" s="106" t="s">
        <v>155</v>
      </c>
      <c r="B784" s="44" t="s">
        <v>156</v>
      </c>
      <c r="C784" s="373" t="s">
        <v>157</v>
      </c>
      <c r="D784" s="373">
        <v>906</v>
      </c>
      <c r="E784" s="373">
        <v>630</v>
      </c>
      <c r="F784" s="487">
        <v>340</v>
      </c>
      <c r="G784" s="68"/>
    </row>
    <row r="785" spans="1:7" ht="15.75">
      <c r="A785" s="106" t="s">
        <v>155</v>
      </c>
      <c r="B785" s="44" t="s">
        <v>156</v>
      </c>
      <c r="C785" s="373" t="s">
        <v>157</v>
      </c>
      <c r="D785" s="373">
        <v>906</v>
      </c>
      <c r="E785" s="373" t="s">
        <v>175</v>
      </c>
      <c r="F785" s="487"/>
      <c r="G785" s="68"/>
    </row>
    <row r="786" spans="1:7" ht="15.75">
      <c r="A786" s="106" t="s">
        <v>155</v>
      </c>
      <c r="B786" s="44" t="s">
        <v>156</v>
      </c>
      <c r="C786" s="373" t="s">
        <v>157</v>
      </c>
      <c r="D786" s="373">
        <v>916</v>
      </c>
      <c r="E786" s="373">
        <v>250</v>
      </c>
      <c r="F786" s="436">
        <v>108</v>
      </c>
      <c r="G786" s="68"/>
    </row>
    <row r="787" spans="1:7" ht="15.75">
      <c r="A787" s="106" t="s">
        <v>155</v>
      </c>
      <c r="B787" s="44" t="s">
        <v>156</v>
      </c>
      <c r="C787" s="373" t="s">
        <v>157</v>
      </c>
      <c r="D787" s="373">
        <v>928</v>
      </c>
      <c r="E787" s="373">
        <v>630</v>
      </c>
      <c r="F787" s="487">
        <v>353</v>
      </c>
      <c r="G787" s="68"/>
    </row>
    <row r="788" spans="1:7" ht="15.75">
      <c r="A788" s="106" t="s">
        <v>155</v>
      </c>
      <c r="B788" s="44" t="s">
        <v>156</v>
      </c>
      <c r="C788" s="373" t="s">
        <v>157</v>
      </c>
      <c r="D788" s="373">
        <v>928</v>
      </c>
      <c r="E788" s="373" t="s">
        <v>175</v>
      </c>
      <c r="F788" s="487"/>
      <c r="G788" s="68"/>
    </row>
    <row r="789" spans="1:7" ht="15.75">
      <c r="A789" s="106" t="s">
        <v>155</v>
      </c>
      <c r="B789" s="44" t="s">
        <v>156</v>
      </c>
      <c r="C789" s="373" t="s">
        <v>157</v>
      </c>
      <c r="D789" s="373">
        <v>930</v>
      </c>
      <c r="E789" s="373">
        <v>160</v>
      </c>
      <c r="F789" s="436">
        <v>120</v>
      </c>
      <c r="G789" s="68"/>
    </row>
    <row r="790" spans="1:7" ht="15.75">
      <c r="A790" s="106" t="s">
        <v>155</v>
      </c>
      <c r="B790" s="44" t="s">
        <v>156</v>
      </c>
      <c r="C790" s="373" t="s">
        <v>157</v>
      </c>
      <c r="D790" s="79">
        <v>938</v>
      </c>
      <c r="E790" s="373">
        <v>250</v>
      </c>
      <c r="F790" s="436">
        <v>125</v>
      </c>
      <c r="G790" s="68"/>
    </row>
    <row r="791" spans="1:7" ht="15.75">
      <c r="A791" s="106" t="s">
        <v>155</v>
      </c>
      <c r="B791" s="44" t="s">
        <v>156</v>
      </c>
      <c r="C791" s="373" t="s">
        <v>157</v>
      </c>
      <c r="D791" s="79">
        <v>979</v>
      </c>
      <c r="E791" s="373">
        <v>250</v>
      </c>
      <c r="F791" s="436">
        <v>125</v>
      </c>
      <c r="G791" s="68"/>
    </row>
    <row r="792" spans="1:7" ht="15.75">
      <c r="A792" s="106" t="s">
        <v>155</v>
      </c>
      <c r="B792" s="44" t="s">
        <v>156</v>
      </c>
      <c r="C792" s="373" t="s">
        <v>157</v>
      </c>
      <c r="D792" s="80" t="s">
        <v>181</v>
      </c>
      <c r="E792" s="430">
        <v>1000</v>
      </c>
      <c r="F792" s="487">
        <v>920</v>
      </c>
      <c r="G792" s="68"/>
    </row>
    <row r="793" spans="1:7" ht="15.75">
      <c r="A793" s="106" t="s">
        <v>155</v>
      </c>
      <c r="B793" s="44" t="s">
        <v>156</v>
      </c>
      <c r="C793" s="373" t="s">
        <v>157</v>
      </c>
      <c r="D793" s="80" t="s">
        <v>181</v>
      </c>
      <c r="E793" s="430" t="s">
        <v>182</v>
      </c>
      <c r="F793" s="487"/>
      <c r="G793" s="68"/>
    </row>
    <row r="794" spans="1:7" ht="15.75">
      <c r="A794" s="106" t="s">
        <v>155</v>
      </c>
      <c r="B794" s="44" t="s">
        <v>156</v>
      </c>
      <c r="C794" s="373" t="s">
        <v>157</v>
      </c>
      <c r="D794" s="80" t="s">
        <v>183</v>
      </c>
      <c r="E794" s="430">
        <v>630</v>
      </c>
      <c r="F794" s="487">
        <v>580</v>
      </c>
      <c r="G794" s="68"/>
    </row>
    <row r="795" spans="1:7" ht="15.75">
      <c r="A795" s="106" t="s">
        <v>155</v>
      </c>
      <c r="B795" s="44" t="s">
        <v>156</v>
      </c>
      <c r="C795" s="373" t="s">
        <v>157</v>
      </c>
      <c r="D795" s="80" t="s">
        <v>183</v>
      </c>
      <c r="E795" s="430" t="s">
        <v>175</v>
      </c>
      <c r="F795" s="487"/>
      <c r="G795" s="68"/>
    </row>
    <row r="796" spans="1:7" ht="15.75">
      <c r="A796" s="389" t="s">
        <v>536</v>
      </c>
      <c r="B796" s="44" t="s">
        <v>537</v>
      </c>
      <c r="C796" s="373" t="s">
        <v>538</v>
      </c>
      <c r="D796" s="196">
        <v>1</v>
      </c>
      <c r="E796" s="85">
        <v>100</v>
      </c>
      <c r="F796" s="392">
        <v>98.62</v>
      </c>
      <c r="G796" s="68"/>
    </row>
    <row r="797" spans="1:7" ht="15.75">
      <c r="A797" s="389" t="s">
        <v>536</v>
      </c>
      <c r="B797" s="44" t="s">
        <v>537</v>
      </c>
      <c r="C797" s="373" t="s">
        <v>538</v>
      </c>
      <c r="D797" s="196">
        <v>3</v>
      </c>
      <c r="E797" s="85">
        <v>160</v>
      </c>
      <c r="F797" s="393">
        <v>151.21</v>
      </c>
      <c r="G797" s="68"/>
    </row>
    <row r="798" spans="1:7" ht="15.75">
      <c r="A798" s="389" t="s">
        <v>536</v>
      </c>
      <c r="B798" s="44" t="s">
        <v>537</v>
      </c>
      <c r="C798" s="373" t="s">
        <v>538</v>
      </c>
      <c r="D798" s="196">
        <v>10</v>
      </c>
      <c r="E798" s="85">
        <v>100</v>
      </c>
      <c r="F798" s="393">
        <v>75.52</v>
      </c>
      <c r="G798" s="68"/>
    </row>
    <row r="799" spans="1:7" ht="15.75">
      <c r="A799" s="389" t="s">
        <v>536</v>
      </c>
      <c r="B799" s="44" t="s">
        <v>537</v>
      </c>
      <c r="C799" s="373" t="s">
        <v>538</v>
      </c>
      <c r="D799" s="196">
        <v>14</v>
      </c>
      <c r="E799" s="85">
        <v>160</v>
      </c>
      <c r="F799" s="393">
        <v>158.91999999999999</v>
      </c>
      <c r="G799" s="68"/>
    </row>
    <row r="800" spans="1:7" ht="15.75">
      <c r="A800" s="389" t="s">
        <v>536</v>
      </c>
      <c r="B800" s="44" t="s">
        <v>537</v>
      </c>
      <c r="C800" s="373" t="s">
        <v>538</v>
      </c>
      <c r="D800" s="196">
        <v>60</v>
      </c>
      <c r="E800" s="85">
        <v>160</v>
      </c>
      <c r="F800" s="393">
        <v>155.63</v>
      </c>
      <c r="G800" s="68"/>
    </row>
    <row r="801" spans="1:7" ht="15.75">
      <c r="A801" s="389" t="s">
        <v>536</v>
      </c>
      <c r="B801" s="44" t="s">
        <v>537</v>
      </c>
      <c r="C801" s="373" t="s">
        <v>538</v>
      </c>
      <c r="D801" s="196">
        <v>61</v>
      </c>
      <c r="E801" s="85">
        <v>100</v>
      </c>
      <c r="F801" s="393">
        <v>92.62</v>
      </c>
      <c r="G801" s="68"/>
    </row>
    <row r="802" spans="1:7" ht="15.75">
      <c r="A802" s="389" t="s">
        <v>536</v>
      </c>
      <c r="B802" s="44" t="s">
        <v>537</v>
      </c>
      <c r="C802" s="373" t="s">
        <v>538</v>
      </c>
      <c r="D802" s="196">
        <v>74</v>
      </c>
      <c r="E802" s="85">
        <v>250</v>
      </c>
      <c r="F802" s="393">
        <v>233</v>
      </c>
      <c r="G802" s="68"/>
    </row>
    <row r="803" spans="1:7" ht="15.75">
      <c r="A803" s="389" t="s">
        <v>536</v>
      </c>
      <c r="B803" s="44" t="s">
        <v>537</v>
      </c>
      <c r="C803" s="373" t="s">
        <v>538</v>
      </c>
      <c r="D803" s="196">
        <v>30</v>
      </c>
      <c r="E803" s="85">
        <v>250</v>
      </c>
      <c r="F803" s="393">
        <v>233.31</v>
      </c>
      <c r="G803" s="68"/>
    </row>
    <row r="804" spans="1:7" ht="15.75">
      <c r="A804" s="389" t="s">
        <v>539</v>
      </c>
      <c r="B804" s="44" t="s">
        <v>537</v>
      </c>
      <c r="C804" s="373" t="s">
        <v>538</v>
      </c>
      <c r="D804" s="196">
        <v>109</v>
      </c>
      <c r="E804" s="85">
        <v>160</v>
      </c>
      <c r="F804" s="393">
        <v>145.63</v>
      </c>
      <c r="G804" s="68"/>
    </row>
    <row r="805" spans="1:7" ht="15.75">
      <c r="A805" s="389" t="s">
        <v>539</v>
      </c>
      <c r="B805" s="44" t="s">
        <v>537</v>
      </c>
      <c r="C805" s="373" t="s">
        <v>538</v>
      </c>
      <c r="D805" s="196">
        <v>108</v>
      </c>
      <c r="E805" s="85">
        <v>160</v>
      </c>
      <c r="F805" s="393">
        <v>153.81</v>
      </c>
      <c r="G805" s="68"/>
    </row>
    <row r="806" spans="1:7" ht="15.75">
      <c r="A806" s="389" t="s">
        <v>539</v>
      </c>
      <c r="B806" s="44" t="s">
        <v>537</v>
      </c>
      <c r="C806" s="373" t="s">
        <v>538</v>
      </c>
      <c r="D806" s="196">
        <v>7</v>
      </c>
      <c r="E806" s="85">
        <v>160</v>
      </c>
      <c r="F806" s="393">
        <v>138.22999999999999</v>
      </c>
      <c r="G806" s="68"/>
    </row>
    <row r="807" spans="1:7" ht="15.75">
      <c r="A807" s="389" t="s">
        <v>539</v>
      </c>
      <c r="B807" s="44" t="s">
        <v>537</v>
      </c>
      <c r="C807" s="373" t="s">
        <v>538</v>
      </c>
      <c r="D807" s="196">
        <v>9</v>
      </c>
      <c r="E807" s="85">
        <v>250</v>
      </c>
      <c r="F807" s="393">
        <v>235.78</v>
      </c>
      <c r="G807" s="68"/>
    </row>
    <row r="808" spans="1:7" ht="15.75">
      <c r="A808" s="389" t="s">
        <v>539</v>
      </c>
      <c r="B808" s="44" t="s">
        <v>537</v>
      </c>
      <c r="C808" s="373" t="s">
        <v>538</v>
      </c>
      <c r="D808" s="196">
        <v>107</v>
      </c>
      <c r="E808" s="85">
        <v>63</v>
      </c>
      <c r="F808" s="393">
        <v>40.909999999999997</v>
      </c>
      <c r="G808" s="68"/>
    </row>
    <row r="809" spans="1:7" ht="15.75">
      <c r="A809" s="389" t="s">
        <v>539</v>
      </c>
      <c r="B809" s="44" t="s">
        <v>537</v>
      </c>
      <c r="C809" s="373" t="s">
        <v>538</v>
      </c>
      <c r="D809" s="196">
        <v>62</v>
      </c>
      <c r="E809" s="85">
        <v>400</v>
      </c>
      <c r="F809" s="393">
        <v>392.95</v>
      </c>
      <c r="G809" s="68"/>
    </row>
    <row r="810" spans="1:7" ht="15.75">
      <c r="A810" s="389" t="s">
        <v>540</v>
      </c>
      <c r="B810" s="44" t="s">
        <v>537</v>
      </c>
      <c r="C810" s="373" t="s">
        <v>538</v>
      </c>
      <c r="D810" s="196">
        <v>54</v>
      </c>
      <c r="E810" s="85">
        <v>25</v>
      </c>
      <c r="F810" s="393">
        <v>11.11</v>
      </c>
      <c r="G810" s="68"/>
    </row>
    <row r="811" spans="1:7" ht="15.75">
      <c r="A811" s="389" t="s">
        <v>536</v>
      </c>
      <c r="B811" s="44" t="s">
        <v>537</v>
      </c>
      <c r="C811" s="373" t="s">
        <v>538</v>
      </c>
      <c r="D811" s="196">
        <v>105</v>
      </c>
      <c r="E811" s="85">
        <v>25</v>
      </c>
      <c r="F811" s="393">
        <v>0</v>
      </c>
      <c r="G811" s="68"/>
    </row>
    <row r="812" spans="1:7" ht="15.75">
      <c r="A812" s="389" t="s">
        <v>541</v>
      </c>
      <c r="B812" s="44" t="s">
        <v>537</v>
      </c>
      <c r="C812" s="373" t="s">
        <v>538</v>
      </c>
      <c r="D812" s="196">
        <v>16</v>
      </c>
      <c r="E812" s="85">
        <v>160</v>
      </c>
      <c r="F812" s="393">
        <v>154.55000000000001</v>
      </c>
      <c r="G812" s="68"/>
    </row>
    <row r="813" spans="1:7" ht="15.75">
      <c r="A813" s="389" t="s">
        <v>542</v>
      </c>
      <c r="B813" s="44" t="s">
        <v>537</v>
      </c>
      <c r="C813" s="373" t="s">
        <v>538</v>
      </c>
      <c r="D813" s="196">
        <v>19</v>
      </c>
      <c r="E813" s="85">
        <v>100</v>
      </c>
      <c r="F813" s="393">
        <v>85.72</v>
      </c>
      <c r="G813" s="68"/>
    </row>
    <row r="814" spans="1:7" ht="15.75">
      <c r="A814" s="389" t="s">
        <v>541</v>
      </c>
      <c r="B814" s="44" t="s">
        <v>537</v>
      </c>
      <c r="C814" s="373" t="s">
        <v>538</v>
      </c>
      <c r="D814" s="196">
        <v>23</v>
      </c>
      <c r="E814" s="85">
        <v>63</v>
      </c>
      <c r="F814" s="393">
        <v>43</v>
      </c>
      <c r="G814" s="68"/>
    </row>
    <row r="815" spans="1:7" ht="15.75">
      <c r="A815" s="389" t="s">
        <v>542</v>
      </c>
      <c r="B815" s="44" t="s">
        <v>537</v>
      </c>
      <c r="C815" s="373" t="s">
        <v>538</v>
      </c>
      <c r="D815" s="196">
        <v>21</v>
      </c>
      <c r="E815" s="85">
        <v>160</v>
      </c>
      <c r="F815" s="393">
        <v>151.04</v>
      </c>
      <c r="G815" s="68"/>
    </row>
    <row r="816" spans="1:7" ht="15.75">
      <c r="A816" s="389" t="s">
        <v>536</v>
      </c>
      <c r="B816" s="44" t="s">
        <v>537</v>
      </c>
      <c r="C816" s="373" t="s">
        <v>538</v>
      </c>
      <c r="D816" s="196">
        <v>28</v>
      </c>
      <c r="E816" s="85">
        <v>100</v>
      </c>
      <c r="F816" s="393">
        <v>85.66</v>
      </c>
      <c r="G816" s="68"/>
    </row>
    <row r="817" spans="1:7" ht="15.75">
      <c r="A817" s="389" t="s">
        <v>536</v>
      </c>
      <c r="B817" s="44" t="s">
        <v>537</v>
      </c>
      <c r="C817" s="373" t="s">
        <v>538</v>
      </c>
      <c r="D817" s="196">
        <v>31</v>
      </c>
      <c r="E817" s="85">
        <v>100</v>
      </c>
      <c r="F817" s="393">
        <v>97.38</v>
      </c>
      <c r="G817" s="68"/>
    </row>
    <row r="818" spans="1:7" ht="15.75">
      <c r="A818" s="389" t="s">
        <v>536</v>
      </c>
      <c r="B818" s="44" t="s">
        <v>537</v>
      </c>
      <c r="C818" s="373" t="s">
        <v>538</v>
      </c>
      <c r="D818" s="196">
        <v>32</v>
      </c>
      <c r="E818" s="85">
        <v>160</v>
      </c>
      <c r="F818" s="393">
        <v>148.18</v>
      </c>
      <c r="G818" s="68"/>
    </row>
    <row r="819" spans="1:7" ht="15.75">
      <c r="A819" s="389" t="s">
        <v>536</v>
      </c>
      <c r="B819" s="44" t="s">
        <v>537</v>
      </c>
      <c r="C819" s="373" t="s">
        <v>538</v>
      </c>
      <c r="D819" s="196">
        <v>33</v>
      </c>
      <c r="E819" s="85">
        <v>160</v>
      </c>
      <c r="F819" s="393">
        <v>130.35</v>
      </c>
      <c r="G819" s="68"/>
    </row>
    <row r="820" spans="1:7" ht="15.75">
      <c r="A820" s="389" t="s">
        <v>536</v>
      </c>
      <c r="B820" s="44" t="s">
        <v>537</v>
      </c>
      <c r="C820" s="373" t="s">
        <v>538</v>
      </c>
      <c r="D820" s="196">
        <v>34</v>
      </c>
      <c r="E820" s="85">
        <v>160</v>
      </c>
      <c r="F820" s="393">
        <v>152.55000000000001</v>
      </c>
      <c r="G820" s="68"/>
    </row>
    <row r="821" spans="1:7" ht="15.75">
      <c r="A821" s="389" t="s">
        <v>536</v>
      </c>
      <c r="B821" s="44" t="s">
        <v>537</v>
      </c>
      <c r="C821" s="373" t="s">
        <v>538</v>
      </c>
      <c r="D821" s="196">
        <v>35</v>
      </c>
      <c r="E821" s="85">
        <v>160</v>
      </c>
      <c r="F821" s="393">
        <v>151.52000000000001</v>
      </c>
      <c r="G821" s="68"/>
    </row>
    <row r="822" spans="1:7" ht="15.75">
      <c r="A822" s="389" t="s">
        <v>536</v>
      </c>
      <c r="B822" s="44" t="s">
        <v>537</v>
      </c>
      <c r="C822" s="373" t="s">
        <v>538</v>
      </c>
      <c r="D822" s="196">
        <v>36</v>
      </c>
      <c r="E822" s="85">
        <v>160</v>
      </c>
      <c r="F822" s="393">
        <v>151.30000000000001</v>
      </c>
      <c r="G822" s="68"/>
    </row>
    <row r="823" spans="1:7" ht="15.75">
      <c r="A823" s="389" t="s">
        <v>536</v>
      </c>
      <c r="B823" s="44" t="s">
        <v>537</v>
      </c>
      <c r="C823" s="373" t="s">
        <v>538</v>
      </c>
      <c r="D823" s="196">
        <v>37</v>
      </c>
      <c r="E823" s="85">
        <v>160</v>
      </c>
      <c r="F823" s="393">
        <v>120</v>
      </c>
      <c r="G823" s="68"/>
    </row>
    <row r="824" spans="1:7" ht="15.75">
      <c r="A824" s="389" t="s">
        <v>536</v>
      </c>
      <c r="B824" s="44" t="s">
        <v>537</v>
      </c>
      <c r="C824" s="373" t="s">
        <v>538</v>
      </c>
      <c r="D824" s="196">
        <v>38</v>
      </c>
      <c r="E824" s="85">
        <v>400</v>
      </c>
      <c r="F824" s="393">
        <v>382.82</v>
      </c>
      <c r="G824" s="68"/>
    </row>
    <row r="825" spans="1:7" ht="15.75">
      <c r="A825" s="389" t="s">
        <v>536</v>
      </c>
      <c r="B825" s="44" t="s">
        <v>537</v>
      </c>
      <c r="C825" s="373" t="s">
        <v>538</v>
      </c>
      <c r="D825" s="196">
        <v>39</v>
      </c>
      <c r="E825" s="85">
        <v>160</v>
      </c>
      <c r="F825" s="393">
        <v>133.85</v>
      </c>
      <c r="G825" s="68"/>
    </row>
    <row r="826" spans="1:7" ht="15.75">
      <c r="A826" s="389" t="s">
        <v>536</v>
      </c>
      <c r="B826" s="44" t="s">
        <v>537</v>
      </c>
      <c r="C826" s="373" t="s">
        <v>538</v>
      </c>
      <c r="D826" s="196">
        <v>41</v>
      </c>
      <c r="E826" s="85">
        <v>160</v>
      </c>
      <c r="F826" s="393">
        <v>138.31</v>
      </c>
      <c r="G826" s="68"/>
    </row>
    <row r="827" spans="1:7" ht="15.75">
      <c r="A827" s="389" t="s">
        <v>536</v>
      </c>
      <c r="B827" s="44" t="s">
        <v>537</v>
      </c>
      <c r="C827" s="373" t="s">
        <v>538</v>
      </c>
      <c r="D827" s="196">
        <v>44</v>
      </c>
      <c r="E827" s="85">
        <v>400</v>
      </c>
      <c r="F827" s="393">
        <v>382.5</v>
      </c>
      <c r="G827" s="68"/>
    </row>
    <row r="828" spans="1:7" ht="15.75">
      <c r="A828" s="389" t="s">
        <v>536</v>
      </c>
      <c r="B828" s="44" t="s">
        <v>537</v>
      </c>
      <c r="C828" s="373" t="s">
        <v>538</v>
      </c>
      <c r="D828" s="196">
        <v>45</v>
      </c>
      <c r="E828" s="85">
        <v>400</v>
      </c>
      <c r="F828" s="393">
        <v>380.95</v>
      </c>
      <c r="G828" s="68"/>
    </row>
    <row r="829" spans="1:7" ht="15.75">
      <c r="A829" s="389" t="s">
        <v>536</v>
      </c>
      <c r="B829" s="44" t="s">
        <v>537</v>
      </c>
      <c r="C829" s="373" t="s">
        <v>538</v>
      </c>
      <c r="D829" s="196">
        <v>46</v>
      </c>
      <c r="E829" s="85">
        <v>250</v>
      </c>
      <c r="F829" s="393">
        <v>229.03</v>
      </c>
      <c r="G829" s="68"/>
    </row>
    <row r="830" spans="1:7" ht="15.75">
      <c r="A830" s="389" t="s">
        <v>536</v>
      </c>
      <c r="B830" s="44" t="s">
        <v>537</v>
      </c>
      <c r="C830" s="373" t="s">
        <v>538</v>
      </c>
      <c r="D830" s="196">
        <v>47</v>
      </c>
      <c r="E830" s="85">
        <v>250</v>
      </c>
      <c r="F830" s="393">
        <v>237.33</v>
      </c>
      <c r="G830" s="68"/>
    </row>
    <row r="831" spans="1:7" ht="15.75">
      <c r="A831" s="389" t="s">
        <v>536</v>
      </c>
      <c r="B831" s="44" t="s">
        <v>537</v>
      </c>
      <c r="C831" s="373" t="s">
        <v>538</v>
      </c>
      <c r="D831" s="196">
        <v>50</v>
      </c>
      <c r="E831" s="85">
        <v>100</v>
      </c>
      <c r="F831" s="393">
        <v>93.38</v>
      </c>
      <c r="G831" s="68"/>
    </row>
    <row r="832" spans="1:7" ht="15.75">
      <c r="A832" s="389" t="s">
        <v>536</v>
      </c>
      <c r="B832" s="44" t="s">
        <v>537</v>
      </c>
      <c r="C832" s="373" t="s">
        <v>538</v>
      </c>
      <c r="D832" s="196">
        <v>110</v>
      </c>
      <c r="E832" s="85">
        <v>160</v>
      </c>
      <c r="F832" s="393">
        <v>134.94</v>
      </c>
      <c r="G832" s="68"/>
    </row>
    <row r="833" spans="1:7" ht="15.75">
      <c r="A833" s="389" t="s">
        <v>536</v>
      </c>
      <c r="B833" s="44" t="s">
        <v>537</v>
      </c>
      <c r="C833" s="373" t="s">
        <v>538</v>
      </c>
      <c r="D833" s="196">
        <v>77</v>
      </c>
      <c r="E833" s="85">
        <v>160</v>
      </c>
      <c r="F833" s="393">
        <v>134.63</v>
      </c>
      <c r="G833" s="68"/>
    </row>
    <row r="834" spans="1:7" ht="15.75">
      <c r="A834" s="389" t="s">
        <v>536</v>
      </c>
      <c r="B834" s="44" t="s">
        <v>537</v>
      </c>
      <c r="C834" s="373" t="s">
        <v>538</v>
      </c>
      <c r="D834" s="196">
        <v>81</v>
      </c>
      <c r="E834" s="85">
        <v>160</v>
      </c>
      <c r="F834" s="393">
        <v>146.84</v>
      </c>
      <c r="G834" s="68"/>
    </row>
    <row r="835" spans="1:7" ht="15.75">
      <c r="A835" s="389" t="s">
        <v>536</v>
      </c>
      <c r="B835" s="44" t="s">
        <v>537</v>
      </c>
      <c r="C835" s="373" t="s">
        <v>538</v>
      </c>
      <c r="D835" s="196">
        <v>89</v>
      </c>
      <c r="E835" s="85">
        <v>400</v>
      </c>
      <c r="F835" s="393">
        <v>394.21</v>
      </c>
      <c r="G835" s="68"/>
    </row>
    <row r="836" spans="1:7" ht="15.75">
      <c r="A836" s="389" t="s">
        <v>536</v>
      </c>
      <c r="B836" s="44" t="s">
        <v>537</v>
      </c>
      <c r="C836" s="373" t="s">
        <v>538</v>
      </c>
      <c r="D836" s="196">
        <v>100</v>
      </c>
      <c r="E836" s="85">
        <v>100</v>
      </c>
      <c r="F836" s="393">
        <v>76</v>
      </c>
      <c r="G836" s="68"/>
    </row>
    <row r="837" spans="1:7" ht="15.75">
      <c r="A837" s="389" t="s">
        <v>536</v>
      </c>
      <c r="B837" s="44" t="s">
        <v>537</v>
      </c>
      <c r="C837" s="373" t="s">
        <v>538</v>
      </c>
      <c r="D837" s="196">
        <v>103</v>
      </c>
      <c r="E837" s="85">
        <v>160</v>
      </c>
      <c r="F837" s="393">
        <v>148.79</v>
      </c>
      <c r="G837" s="68"/>
    </row>
    <row r="838" spans="1:7" ht="15.75">
      <c r="A838" s="389" t="s">
        <v>536</v>
      </c>
      <c r="B838" s="44" t="s">
        <v>537</v>
      </c>
      <c r="C838" s="373" t="s">
        <v>538</v>
      </c>
      <c r="D838" s="196">
        <v>26</v>
      </c>
      <c r="E838" s="85">
        <v>250</v>
      </c>
      <c r="F838" s="393">
        <v>234.08</v>
      </c>
      <c r="G838" s="68"/>
    </row>
    <row r="839" spans="1:7" ht="15.75">
      <c r="A839" s="389" t="s">
        <v>536</v>
      </c>
      <c r="B839" s="44" t="s">
        <v>537</v>
      </c>
      <c r="C839" s="373" t="s">
        <v>538</v>
      </c>
      <c r="D839" s="196">
        <v>53</v>
      </c>
      <c r="E839" s="85">
        <v>160</v>
      </c>
      <c r="F839" s="393">
        <v>155.32</v>
      </c>
      <c r="G839" s="68"/>
    </row>
    <row r="840" spans="1:7" ht="15.75">
      <c r="A840" s="389" t="s">
        <v>543</v>
      </c>
      <c r="B840" s="44" t="s">
        <v>537</v>
      </c>
      <c r="C840" s="373" t="s">
        <v>538</v>
      </c>
      <c r="D840" s="196">
        <v>17</v>
      </c>
      <c r="E840" s="85">
        <v>250</v>
      </c>
      <c r="F840" s="393">
        <v>240.72</v>
      </c>
      <c r="G840" s="68"/>
    </row>
    <row r="841" spans="1:7" ht="15.75">
      <c r="A841" s="389" t="s">
        <v>544</v>
      </c>
      <c r="B841" s="44" t="s">
        <v>537</v>
      </c>
      <c r="C841" s="373" t="s">
        <v>538</v>
      </c>
      <c r="D841" s="196">
        <v>29</v>
      </c>
      <c r="E841" s="85">
        <v>100</v>
      </c>
      <c r="F841" s="393">
        <v>88.14</v>
      </c>
      <c r="G841" s="68"/>
    </row>
    <row r="842" spans="1:7" ht="15.75">
      <c r="A842" s="389" t="s">
        <v>545</v>
      </c>
      <c r="B842" s="44" t="s">
        <v>537</v>
      </c>
      <c r="C842" s="373" t="s">
        <v>538</v>
      </c>
      <c r="D842" s="196">
        <v>111</v>
      </c>
      <c r="E842" s="85">
        <v>63</v>
      </c>
      <c r="F842" s="393">
        <v>23.99</v>
      </c>
      <c r="G842" s="68"/>
    </row>
    <row r="843" spans="1:7" ht="15.75">
      <c r="A843" s="389" t="s">
        <v>544</v>
      </c>
      <c r="B843" s="44" t="s">
        <v>537</v>
      </c>
      <c r="C843" s="373" t="s">
        <v>538</v>
      </c>
      <c r="D843" s="196">
        <v>112</v>
      </c>
      <c r="E843" s="85">
        <v>100</v>
      </c>
      <c r="F843" s="393">
        <v>81.099999999999994</v>
      </c>
      <c r="G843" s="68"/>
    </row>
    <row r="844" spans="1:7" ht="15.75">
      <c r="A844" s="389" t="s">
        <v>543</v>
      </c>
      <c r="B844" s="44" t="s">
        <v>537</v>
      </c>
      <c r="C844" s="373" t="s">
        <v>538</v>
      </c>
      <c r="D844" s="196">
        <v>113</v>
      </c>
      <c r="E844" s="85">
        <v>100</v>
      </c>
      <c r="F844" s="393">
        <v>98.97</v>
      </c>
      <c r="G844" s="68"/>
    </row>
    <row r="845" spans="1:7" ht="15.75">
      <c r="A845" s="389" t="s">
        <v>543</v>
      </c>
      <c r="B845" s="44" t="s">
        <v>537</v>
      </c>
      <c r="C845" s="373" t="s">
        <v>538</v>
      </c>
      <c r="D845" s="196">
        <v>114</v>
      </c>
      <c r="E845" s="85">
        <v>160</v>
      </c>
      <c r="F845" s="393">
        <v>152.86000000000001</v>
      </c>
      <c r="G845" s="68"/>
    </row>
    <row r="846" spans="1:7" ht="15.75">
      <c r="A846" s="389" t="s">
        <v>543</v>
      </c>
      <c r="B846" s="44" t="s">
        <v>537</v>
      </c>
      <c r="C846" s="373" t="s">
        <v>538</v>
      </c>
      <c r="D846" s="196">
        <v>116</v>
      </c>
      <c r="E846" s="85">
        <v>160</v>
      </c>
      <c r="F846" s="393">
        <v>145.31</v>
      </c>
      <c r="G846" s="68"/>
    </row>
    <row r="847" spans="1:7" ht="15.75">
      <c r="A847" s="389" t="s">
        <v>543</v>
      </c>
      <c r="B847" s="44" t="s">
        <v>537</v>
      </c>
      <c r="C847" s="373" t="s">
        <v>538</v>
      </c>
      <c r="D847" s="196">
        <v>117</v>
      </c>
      <c r="E847" s="85">
        <v>160</v>
      </c>
      <c r="F847" s="393">
        <v>150.74</v>
      </c>
      <c r="G847" s="68"/>
    </row>
    <row r="848" spans="1:7" ht="15.75">
      <c r="A848" s="389" t="s">
        <v>543</v>
      </c>
      <c r="B848" s="44" t="s">
        <v>537</v>
      </c>
      <c r="C848" s="373" t="s">
        <v>538</v>
      </c>
      <c r="D848" s="196">
        <v>118</v>
      </c>
      <c r="E848" s="85">
        <v>250</v>
      </c>
      <c r="F848" s="393">
        <v>239.47</v>
      </c>
      <c r="G848" s="68"/>
    </row>
    <row r="849" spans="1:7" ht="15.75">
      <c r="A849" s="389" t="s">
        <v>543</v>
      </c>
      <c r="B849" s="44" t="s">
        <v>537</v>
      </c>
      <c r="C849" s="373" t="s">
        <v>538</v>
      </c>
      <c r="D849" s="196">
        <v>119</v>
      </c>
      <c r="E849" s="85">
        <v>160</v>
      </c>
      <c r="F849" s="393">
        <v>145.41</v>
      </c>
      <c r="G849" s="68"/>
    </row>
    <row r="850" spans="1:7" ht="15.75">
      <c r="A850" s="389" t="s">
        <v>546</v>
      </c>
      <c r="B850" s="44" t="s">
        <v>537</v>
      </c>
      <c r="C850" s="373" t="s">
        <v>538</v>
      </c>
      <c r="D850" s="196">
        <v>120</v>
      </c>
      <c r="E850" s="85">
        <v>100</v>
      </c>
      <c r="F850" s="393">
        <v>86.07</v>
      </c>
      <c r="G850" s="68"/>
    </row>
    <row r="851" spans="1:7" ht="15.75">
      <c r="A851" s="389" t="s">
        <v>536</v>
      </c>
      <c r="B851" s="44" t="s">
        <v>537</v>
      </c>
      <c r="C851" s="373" t="s">
        <v>538</v>
      </c>
      <c r="D851" s="196">
        <v>4</v>
      </c>
      <c r="E851" s="85">
        <v>63</v>
      </c>
      <c r="F851" s="393">
        <v>62.23</v>
      </c>
      <c r="G851" s="68"/>
    </row>
    <row r="852" spans="1:7" ht="15.75">
      <c r="A852" s="389" t="s">
        <v>536</v>
      </c>
      <c r="B852" s="44" t="s">
        <v>537</v>
      </c>
      <c r="C852" s="373" t="s">
        <v>538</v>
      </c>
      <c r="D852" s="196">
        <v>20</v>
      </c>
      <c r="E852" s="85">
        <v>400</v>
      </c>
      <c r="F852" s="393">
        <v>385.43</v>
      </c>
      <c r="G852" s="68"/>
    </row>
    <row r="853" spans="1:7" ht="15.75">
      <c r="A853" s="389" t="s">
        <v>536</v>
      </c>
      <c r="B853" s="44" t="s">
        <v>537</v>
      </c>
      <c r="C853" s="373" t="s">
        <v>538</v>
      </c>
      <c r="D853" s="196">
        <v>24</v>
      </c>
      <c r="E853" s="85">
        <v>250</v>
      </c>
      <c r="F853" s="393">
        <v>221.78</v>
      </c>
      <c r="G853" s="68"/>
    </row>
    <row r="854" spans="1:7" ht="15.75">
      <c r="A854" s="389" t="s">
        <v>536</v>
      </c>
      <c r="B854" s="44" t="s">
        <v>537</v>
      </c>
      <c r="C854" s="373" t="s">
        <v>538</v>
      </c>
      <c r="D854" s="196">
        <v>42</v>
      </c>
      <c r="E854" s="85">
        <v>400</v>
      </c>
      <c r="F854" s="393">
        <v>394.22</v>
      </c>
      <c r="G854" s="68"/>
    </row>
    <row r="855" spans="1:7" ht="15.75">
      <c r="A855" s="389" t="s">
        <v>536</v>
      </c>
      <c r="B855" s="44" t="s">
        <v>537</v>
      </c>
      <c r="C855" s="373" t="s">
        <v>538</v>
      </c>
      <c r="D855" s="196">
        <v>43</v>
      </c>
      <c r="E855" s="85">
        <v>160</v>
      </c>
      <c r="F855" s="393">
        <v>130.47999999999999</v>
      </c>
      <c r="G855" s="68"/>
    </row>
    <row r="856" spans="1:7" ht="15.75">
      <c r="A856" s="389" t="s">
        <v>536</v>
      </c>
      <c r="B856" s="44" t="s">
        <v>537</v>
      </c>
      <c r="C856" s="373" t="s">
        <v>538</v>
      </c>
      <c r="D856" s="196">
        <v>106</v>
      </c>
      <c r="E856" s="85">
        <v>160</v>
      </c>
      <c r="F856" s="393">
        <v>145.44999999999999</v>
      </c>
      <c r="G856" s="68"/>
    </row>
    <row r="857" spans="1:7" ht="15.75">
      <c r="A857" s="389" t="s">
        <v>536</v>
      </c>
      <c r="B857" s="44" t="s">
        <v>537</v>
      </c>
      <c r="C857" s="373" t="s">
        <v>538</v>
      </c>
      <c r="D857" s="196">
        <v>67</v>
      </c>
      <c r="E857" s="85">
        <v>400</v>
      </c>
      <c r="F857" s="393">
        <v>387</v>
      </c>
      <c r="G857" s="68"/>
    </row>
    <row r="858" spans="1:7" ht="15.75">
      <c r="A858" s="389" t="s">
        <v>536</v>
      </c>
      <c r="B858" s="44" t="s">
        <v>537</v>
      </c>
      <c r="C858" s="373" t="s">
        <v>538</v>
      </c>
      <c r="D858" s="196">
        <v>68</v>
      </c>
      <c r="E858" s="85">
        <v>160</v>
      </c>
      <c r="F858" s="393">
        <v>149.47999999999999</v>
      </c>
      <c r="G858" s="68"/>
    </row>
    <row r="859" spans="1:7" ht="15.75">
      <c r="A859" s="389" t="s">
        <v>536</v>
      </c>
      <c r="B859" s="44" t="s">
        <v>537</v>
      </c>
      <c r="C859" s="373" t="s">
        <v>538</v>
      </c>
      <c r="D859" s="196">
        <v>69</v>
      </c>
      <c r="E859" s="85">
        <v>250</v>
      </c>
      <c r="F859" s="393">
        <v>221.75</v>
      </c>
      <c r="G859" s="68"/>
    </row>
    <row r="860" spans="1:7" ht="15.75">
      <c r="A860" s="389" t="s">
        <v>536</v>
      </c>
      <c r="B860" s="44" t="s">
        <v>537</v>
      </c>
      <c r="C860" s="373" t="s">
        <v>538</v>
      </c>
      <c r="D860" s="196">
        <v>70</v>
      </c>
      <c r="E860" s="85">
        <v>250</v>
      </c>
      <c r="F860" s="393">
        <v>238.36</v>
      </c>
      <c r="G860" s="68"/>
    </row>
    <row r="861" spans="1:7" ht="15.75">
      <c r="A861" s="389" t="s">
        <v>536</v>
      </c>
      <c r="B861" s="44" t="s">
        <v>537</v>
      </c>
      <c r="C861" s="373" t="s">
        <v>538</v>
      </c>
      <c r="D861" s="196">
        <v>71</v>
      </c>
      <c r="E861" s="85">
        <v>100</v>
      </c>
      <c r="F861" s="393">
        <v>89.24</v>
      </c>
      <c r="G861" s="68"/>
    </row>
    <row r="862" spans="1:7" ht="15.75">
      <c r="A862" s="389" t="s">
        <v>536</v>
      </c>
      <c r="B862" s="44" t="s">
        <v>537</v>
      </c>
      <c r="C862" s="373" t="s">
        <v>538</v>
      </c>
      <c r="D862" s="196">
        <v>72</v>
      </c>
      <c r="E862" s="85">
        <v>160</v>
      </c>
      <c r="F862" s="393">
        <v>149.22</v>
      </c>
      <c r="G862" s="68"/>
    </row>
    <row r="863" spans="1:7" ht="15.75">
      <c r="A863" s="389" t="s">
        <v>536</v>
      </c>
      <c r="B863" s="44" t="s">
        <v>537</v>
      </c>
      <c r="C863" s="373" t="s">
        <v>538</v>
      </c>
      <c r="D863" s="196">
        <v>75</v>
      </c>
      <c r="E863" s="85">
        <v>250</v>
      </c>
      <c r="F863" s="393">
        <v>242.97</v>
      </c>
      <c r="G863" s="68"/>
    </row>
    <row r="864" spans="1:7" ht="15.75">
      <c r="A864" s="389" t="s">
        <v>536</v>
      </c>
      <c r="B864" s="44" t="s">
        <v>537</v>
      </c>
      <c r="C864" s="373" t="s">
        <v>538</v>
      </c>
      <c r="D864" s="196">
        <v>76</v>
      </c>
      <c r="E864" s="85">
        <v>100</v>
      </c>
      <c r="F864" s="393">
        <v>66.760000000000005</v>
      </c>
      <c r="G864" s="68"/>
    </row>
    <row r="865" spans="1:7" ht="15.75">
      <c r="A865" s="389" t="s">
        <v>536</v>
      </c>
      <c r="B865" s="44" t="s">
        <v>537</v>
      </c>
      <c r="C865" s="373" t="s">
        <v>538</v>
      </c>
      <c r="D865" s="196">
        <v>87</v>
      </c>
      <c r="E865" s="85">
        <v>160</v>
      </c>
      <c r="F865" s="393">
        <v>151.56</v>
      </c>
      <c r="G865" s="68"/>
    </row>
    <row r="866" spans="1:7" ht="15.75">
      <c r="A866" s="389" t="s">
        <v>536</v>
      </c>
      <c r="B866" s="44" t="s">
        <v>537</v>
      </c>
      <c r="C866" s="373" t="s">
        <v>538</v>
      </c>
      <c r="D866" s="196">
        <v>88</v>
      </c>
      <c r="E866" s="85">
        <v>100</v>
      </c>
      <c r="F866" s="393">
        <v>55</v>
      </c>
      <c r="G866" s="68"/>
    </row>
    <row r="867" spans="1:7" ht="15.75">
      <c r="A867" s="389" t="s">
        <v>536</v>
      </c>
      <c r="B867" s="44" t="s">
        <v>537</v>
      </c>
      <c r="C867" s="373" t="s">
        <v>538</v>
      </c>
      <c r="D867" s="196">
        <v>95</v>
      </c>
      <c r="E867" s="85">
        <v>400</v>
      </c>
      <c r="F867" s="393">
        <v>397.19</v>
      </c>
      <c r="G867" s="68"/>
    </row>
    <row r="868" spans="1:7" ht="15.75">
      <c r="A868" s="389" t="s">
        <v>536</v>
      </c>
      <c r="B868" s="44" t="s">
        <v>537</v>
      </c>
      <c r="C868" s="373" t="s">
        <v>538</v>
      </c>
      <c r="D868" s="196">
        <v>96</v>
      </c>
      <c r="E868" s="85">
        <v>160</v>
      </c>
      <c r="F868" s="393">
        <v>142.32</v>
      </c>
      <c r="G868" s="68"/>
    </row>
    <row r="869" spans="1:7" ht="15.75">
      <c r="A869" s="389" t="s">
        <v>536</v>
      </c>
      <c r="B869" s="44" t="s">
        <v>537</v>
      </c>
      <c r="C869" s="373" t="s">
        <v>538</v>
      </c>
      <c r="D869" s="196">
        <v>97</v>
      </c>
      <c r="E869" s="85">
        <v>100</v>
      </c>
      <c r="F869" s="393">
        <v>81.099999999999994</v>
      </c>
      <c r="G869" s="68"/>
    </row>
    <row r="870" spans="1:7" ht="15.75">
      <c r="A870" s="389" t="s">
        <v>536</v>
      </c>
      <c r="B870" s="44" t="s">
        <v>537</v>
      </c>
      <c r="C870" s="373" t="s">
        <v>538</v>
      </c>
      <c r="D870" s="196">
        <v>121</v>
      </c>
      <c r="E870" s="85">
        <v>400</v>
      </c>
      <c r="F870" s="393">
        <v>387.09</v>
      </c>
      <c r="G870" s="68"/>
    </row>
    <row r="871" spans="1:7" ht="15.75">
      <c r="A871" s="389" t="s">
        <v>536</v>
      </c>
      <c r="B871" s="44" t="s">
        <v>537</v>
      </c>
      <c r="C871" s="373" t="s">
        <v>538</v>
      </c>
      <c r="D871" s="196">
        <v>101</v>
      </c>
      <c r="E871" s="85">
        <v>160</v>
      </c>
      <c r="F871" s="393">
        <v>127.19</v>
      </c>
      <c r="G871" s="68"/>
    </row>
    <row r="872" spans="1:7" ht="15.75">
      <c r="A872" s="389" t="s">
        <v>547</v>
      </c>
      <c r="B872" s="44" t="s">
        <v>537</v>
      </c>
      <c r="C872" s="373" t="s">
        <v>538</v>
      </c>
      <c r="D872" s="196">
        <v>1</v>
      </c>
      <c r="E872" s="85">
        <v>100</v>
      </c>
      <c r="F872" s="393">
        <v>100</v>
      </c>
      <c r="G872" s="68"/>
    </row>
    <row r="873" spans="1:7" ht="15.75">
      <c r="A873" s="389" t="s">
        <v>548</v>
      </c>
      <c r="B873" s="44" t="s">
        <v>537</v>
      </c>
      <c r="C873" s="373" t="s">
        <v>538</v>
      </c>
      <c r="D873" s="196">
        <v>7</v>
      </c>
      <c r="E873" s="85">
        <v>160</v>
      </c>
      <c r="F873" s="393">
        <v>153.25</v>
      </c>
      <c r="G873" s="68"/>
    </row>
    <row r="874" spans="1:7" ht="15.75">
      <c r="A874" s="389" t="s">
        <v>548</v>
      </c>
      <c r="B874" s="44" t="s">
        <v>537</v>
      </c>
      <c r="C874" s="373" t="s">
        <v>538</v>
      </c>
      <c r="D874" s="196">
        <v>38</v>
      </c>
      <c r="E874" s="85">
        <v>315</v>
      </c>
      <c r="F874" s="393">
        <v>315</v>
      </c>
      <c r="G874" s="68"/>
    </row>
    <row r="875" spans="1:7" ht="15.75">
      <c r="A875" s="389" t="s">
        <v>548</v>
      </c>
      <c r="B875" s="44" t="s">
        <v>537</v>
      </c>
      <c r="C875" s="373" t="s">
        <v>538</v>
      </c>
      <c r="D875" s="196">
        <v>8</v>
      </c>
      <c r="E875" s="85">
        <v>160</v>
      </c>
      <c r="F875" s="393">
        <v>153.11000000000001</v>
      </c>
      <c r="G875" s="68"/>
    </row>
    <row r="876" spans="1:7" ht="15.75">
      <c r="A876" s="389" t="s">
        <v>549</v>
      </c>
      <c r="B876" s="44" t="s">
        <v>537</v>
      </c>
      <c r="C876" s="373" t="s">
        <v>538</v>
      </c>
      <c r="D876" s="196">
        <v>10</v>
      </c>
      <c r="E876" s="85">
        <v>160</v>
      </c>
      <c r="F876" s="393">
        <v>113.9</v>
      </c>
      <c r="G876" s="68"/>
    </row>
    <row r="877" spans="1:7" ht="15.75">
      <c r="A877" s="389" t="s">
        <v>549</v>
      </c>
      <c r="B877" s="44" t="s">
        <v>537</v>
      </c>
      <c r="C877" s="373" t="s">
        <v>538</v>
      </c>
      <c r="D877" s="196">
        <v>11</v>
      </c>
      <c r="E877" s="85">
        <v>100</v>
      </c>
      <c r="F877" s="393">
        <v>94.83</v>
      </c>
      <c r="G877" s="68"/>
    </row>
    <row r="878" spans="1:7" ht="15.75">
      <c r="A878" s="389" t="s">
        <v>549</v>
      </c>
      <c r="B878" s="44" t="s">
        <v>537</v>
      </c>
      <c r="C878" s="373" t="s">
        <v>538</v>
      </c>
      <c r="D878" s="196">
        <v>13</v>
      </c>
      <c r="E878" s="85">
        <v>160</v>
      </c>
      <c r="F878" s="393">
        <v>145.54</v>
      </c>
      <c r="G878" s="68"/>
    </row>
    <row r="879" spans="1:7" ht="15.75">
      <c r="A879" s="389" t="s">
        <v>549</v>
      </c>
      <c r="B879" s="44" t="s">
        <v>537</v>
      </c>
      <c r="C879" s="373" t="s">
        <v>538</v>
      </c>
      <c r="D879" s="196">
        <v>18</v>
      </c>
      <c r="E879" s="85">
        <v>250</v>
      </c>
      <c r="F879" s="393">
        <v>153.41999999999999</v>
      </c>
      <c r="G879" s="68"/>
    </row>
    <row r="880" spans="1:7" ht="15.75">
      <c r="A880" s="389" t="s">
        <v>549</v>
      </c>
      <c r="B880" s="44" t="s">
        <v>537</v>
      </c>
      <c r="C880" s="373" t="s">
        <v>538</v>
      </c>
      <c r="D880" s="196">
        <v>19</v>
      </c>
      <c r="E880" s="85">
        <v>160</v>
      </c>
      <c r="F880" s="393">
        <v>154.16</v>
      </c>
      <c r="G880" s="68"/>
    </row>
    <row r="881" spans="1:7" ht="15.75">
      <c r="A881" s="389" t="s">
        <v>549</v>
      </c>
      <c r="B881" s="44" t="s">
        <v>537</v>
      </c>
      <c r="C881" s="373" t="s">
        <v>538</v>
      </c>
      <c r="D881" s="196">
        <v>46</v>
      </c>
      <c r="E881" s="85">
        <v>100</v>
      </c>
      <c r="F881" s="393">
        <v>91.86</v>
      </c>
      <c r="G881" s="68"/>
    </row>
    <row r="882" spans="1:7" ht="15.75">
      <c r="A882" s="389" t="s">
        <v>549</v>
      </c>
      <c r="B882" s="44" t="s">
        <v>537</v>
      </c>
      <c r="C882" s="373" t="s">
        <v>538</v>
      </c>
      <c r="D882" s="196">
        <v>47</v>
      </c>
      <c r="E882" s="85">
        <v>100</v>
      </c>
      <c r="F882" s="393">
        <v>89.24</v>
      </c>
      <c r="G882" s="68"/>
    </row>
    <row r="883" spans="1:7" ht="15.75">
      <c r="A883" s="389" t="s">
        <v>547</v>
      </c>
      <c r="B883" s="44" t="s">
        <v>537</v>
      </c>
      <c r="C883" s="373" t="s">
        <v>538</v>
      </c>
      <c r="D883" s="196">
        <v>21</v>
      </c>
      <c r="E883" s="85">
        <v>63</v>
      </c>
      <c r="F883" s="393">
        <v>57.51</v>
      </c>
      <c r="G883" s="68"/>
    </row>
    <row r="884" spans="1:7" ht="15.75">
      <c r="A884" s="389" t="s">
        <v>547</v>
      </c>
      <c r="B884" s="44" t="s">
        <v>537</v>
      </c>
      <c r="C884" s="373" t="s">
        <v>538</v>
      </c>
      <c r="D884" s="196">
        <v>24</v>
      </c>
      <c r="E884" s="85">
        <v>160</v>
      </c>
      <c r="F884" s="393">
        <v>155.58000000000001</v>
      </c>
      <c r="G884" s="68"/>
    </row>
    <row r="885" spans="1:7" ht="15.75">
      <c r="A885" s="389" t="s">
        <v>547</v>
      </c>
      <c r="B885" s="44" t="s">
        <v>537</v>
      </c>
      <c r="C885" s="373" t="s">
        <v>538</v>
      </c>
      <c r="D885" s="196">
        <v>25</v>
      </c>
      <c r="E885" s="85">
        <v>160</v>
      </c>
      <c r="F885" s="393">
        <v>152.86000000000001</v>
      </c>
      <c r="G885" s="68"/>
    </row>
    <row r="886" spans="1:7" ht="15.75">
      <c r="A886" s="389" t="s">
        <v>547</v>
      </c>
      <c r="B886" s="44" t="s">
        <v>537</v>
      </c>
      <c r="C886" s="373" t="s">
        <v>538</v>
      </c>
      <c r="D886" s="196">
        <v>26</v>
      </c>
      <c r="E886" s="85">
        <v>160</v>
      </c>
      <c r="F886" s="393">
        <v>150.30000000000001</v>
      </c>
      <c r="G886" s="68"/>
    </row>
    <row r="887" spans="1:7" ht="15.75">
      <c r="A887" s="389" t="s">
        <v>547</v>
      </c>
      <c r="B887" s="44" t="s">
        <v>537</v>
      </c>
      <c r="C887" s="373" t="s">
        <v>538</v>
      </c>
      <c r="D887" s="196">
        <v>27</v>
      </c>
      <c r="E887" s="85">
        <v>100</v>
      </c>
      <c r="F887" s="393">
        <v>90.62</v>
      </c>
      <c r="G887" s="68"/>
    </row>
    <row r="888" spans="1:7" ht="15.75">
      <c r="A888" s="389" t="s">
        <v>547</v>
      </c>
      <c r="B888" s="44" t="s">
        <v>537</v>
      </c>
      <c r="C888" s="373" t="s">
        <v>538</v>
      </c>
      <c r="D888" s="196">
        <v>28</v>
      </c>
      <c r="E888" s="85">
        <v>63</v>
      </c>
      <c r="F888" s="393">
        <v>51.57</v>
      </c>
      <c r="G888" s="68"/>
    </row>
    <row r="889" spans="1:7" ht="15.75">
      <c r="A889" s="389" t="s">
        <v>547</v>
      </c>
      <c r="B889" s="44" t="s">
        <v>537</v>
      </c>
      <c r="C889" s="373" t="s">
        <v>538</v>
      </c>
      <c r="D889" s="196">
        <v>29</v>
      </c>
      <c r="E889" s="85">
        <v>400</v>
      </c>
      <c r="F889" s="393">
        <v>398.14</v>
      </c>
      <c r="G889" s="68"/>
    </row>
    <row r="890" spans="1:7" ht="15.75">
      <c r="A890" s="389" t="s">
        <v>547</v>
      </c>
      <c r="B890" s="44" t="s">
        <v>537</v>
      </c>
      <c r="C890" s="373" t="s">
        <v>538</v>
      </c>
      <c r="D890" s="196">
        <v>32</v>
      </c>
      <c r="E890" s="85">
        <v>160</v>
      </c>
      <c r="F890" s="393">
        <v>154.11000000000001</v>
      </c>
      <c r="G890" s="68"/>
    </row>
    <row r="891" spans="1:7" ht="15.75">
      <c r="A891" s="389" t="s">
        <v>547</v>
      </c>
      <c r="B891" s="44" t="s">
        <v>537</v>
      </c>
      <c r="C891" s="373" t="s">
        <v>538</v>
      </c>
      <c r="D891" s="196">
        <v>33</v>
      </c>
      <c r="E891" s="85">
        <v>250</v>
      </c>
      <c r="F891" s="393">
        <v>243.97</v>
      </c>
      <c r="G891" s="68"/>
    </row>
    <row r="892" spans="1:7" ht="15.75">
      <c r="A892" s="389" t="s">
        <v>547</v>
      </c>
      <c r="B892" s="44" t="s">
        <v>537</v>
      </c>
      <c r="C892" s="373" t="s">
        <v>538</v>
      </c>
      <c r="D892" s="196">
        <v>34</v>
      </c>
      <c r="E892" s="85">
        <v>100</v>
      </c>
      <c r="F892" s="393">
        <v>85.86</v>
      </c>
      <c r="G892" s="68"/>
    </row>
    <row r="893" spans="1:7" ht="15.75">
      <c r="A893" s="389" t="s">
        <v>547</v>
      </c>
      <c r="B893" s="44" t="s">
        <v>537</v>
      </c>
      <c r="C893" s="373" t="s">
        <v>538</v>
      </c>
      <c r="D893" s="196">
        <v>37</v>
      </c>
      <c r="E893" s="85">
        <v>63</v>
      </c>
      <c r="F893" s="393">
        <v>59.7</v>
      </c>
      <c r="G893" s="68"/>
    </row>
    <row r="894" spans="1:7" ht="15.75">
      <c r="A894" s="389" t="s">
        <v>550</v>
      </c>
      <c r="B894" s="44" t="s">
        <v>537</v>
      </c>
      <c r="C894" s="373" t="s">
        <v>538</v>
      </c>
      <c r="D894" s="196">
        <v>39</v>
      </c>
      <c r="E894" s="85">
        <v>250</v>
      </c>
      <c r="F894" s="393">
        <v>247.19</v>
      </c>
      <c r="G894" s="68"/>
    </row>
    <row r="895" spans="1:7" ht="15.75">
      <c r="A895" s="389" t="s">
        <v>551</v>
      </c>
      <c r="B895" s="44" t="s">
        <v>537</v>
      </c>
      <c r="C895" s="373" t="s">
        <v>538</v>
      </c>
      <c r="D895" s="196">
        <v>44</v>
      </c>
      <c r="E895" s="85">
        <v>60</v>
      </c>
      <c r="F895" s="393">
        <v>44.83</v>
      </c>
      <c r="G895" s="68"/>
    </row>
    <row r="896" spans="1:7" ht="15.75">
      <c r="A896" s="389" t="s">
        <v>551</v>
      </c>
      <c r="B896" s="44" t="s">
        <v>537</v>
      </c>
      <c r="C896" s="373" t="s">
        <v>538</v>
      </c>
      <c r="D896" s="196">
        <v>75</v>
      </c>
      <c r="E896" s="85">
        <v>63</v>
      </c>
      <c r="F896" s="393">
        <v>62.45</v>
      </c>
      <c r="G896" s="68"/>
    </row>
    <row r="897" spans="1:7" ht="15.75">
      <c r="A897" s="389" t="s">
        <v>552</v>
      </c>
      <c r="B897" s="44" t="s">
        <v>537</v>
      </c>
      <c r="C897" s="373" t="s">
        <v>538</v>
      </c>
      <c r="D897" s="196">
        <v>1</v>
      </c>
      <c r="E897" s="85">
        <v>160</v>
      </c>
      <c r="F897" s="393">
        <v>150.69</v>
      </c>
      <c r="G897" s="68"/>
    </row>
    <row r="898" spans="1:7" ht="15.75">
      <c r="A898" s="389" t="s">
        <v>552</v>
      </c>
      <c r="B898" s="44" t="s">
        <v>537</v>
      </c>
      <c r="C898" s="373" t="s">
        <v>538</v>
      </c>
      <c r="D898" s="196" t="s">
        <v>553</v>
      </c>
      <c r="E898" s="85">
        <v>100</v>
      </c>
      <c r="F898" s="393">
        <v>100</v>
      </c>
      <c r="G898" s="68"/>
    </row>
    <row r="899" spans="1:7" ht="15.75">
      <c r="A899" s="389" t="s">
        <v>552</v>
      </c>
      <c r="B899" s="44" t="s">
        <v>537</v>
      </c>
      <c r="C899" s="373" t="s">
        <v>538</v>
      </c>
      <c r="D899" s="196">
        <v>2</v>
      </c>
      <c r="E899" s="85">
        <v>100</v>
      </c>
      <c r="F899" s="393">
        <v>88.83</v>
      </c>
      <c r="G899" s="68"/>
    </row>
    <row r="900" spans="1:7" ht="15.75">
      <c r="A900" s="389" t="s">
        <v>552</v>
      </c>
      <c r="B900" s="44" t="s">
        <v>537</v>
      </c>
      <c r="C900" s="373" t="s">
        <v>538</v>
      </c>
      <c r="D900" s="196">
        <v>6</v>
      </c>
      <c r="E900" s="85">
        <v>160</v>
      </c>
      <c r="F900" s="393">
        <v>155.5</v>
      </c>
      <c r="G900" s="68"/>
    </row>
    <row r="901" spans="1:7" ht="15.75">
      <c r="A901" s="389" t="s">
        <v>552</v>
      </c>
      <c r="B901" s="44" t="s">
        <v>537</v>
      </c>
      <c r="C901" s="373" t="s">
        <v>538</v>
      </c>
      <c r="D901" s="196">
        <v>7</v>
      </c>
      <c r="E901" s="85">
        <v>250</v>
      </c>
      <c r="F901" s="393">
        <v>247.61</v>
      </c>
      <c r="G901" s="68"/>
    </row>
    <row r="902" spans="1:7" ht="15.75">
      <c r="A902" s="389" t="s">
        <v>552</v>
      </c>
      <c r="B902" s="44" t="s">
        <v>537</v>
      </c>
      <c r="C902" s="373" t="s">
        <v>538</v>
      </c>
      <c r="D902" s="196">
        <v>8</v>
      </c>
      <c r="E902" s="85">
        <v>250</v>
      </c>
      <c r="F902" s="393">
        <v>246.06</v>
      </c>
      <c r="G902" s="68"/>
    </row>
    <row r="903" spans="1:7" ht="15.75">
      <c r="A903" s="389" t="s">
        <v>552</v>
      </c>
      <c r="B903" s="44" t="s">
        <v>537</v>
      </c>
      <c r="C903" s="373" t="s">
        <v>538</v>
      </c>
      <c r="D903" s="196">
        <v>20</v>
      </c>
      <c r="E903" s="85">
        <v>160</v>
      </c>
      <c r="F903" s="393">
        <v>156.1</v>
      </c>
      <c r="G903" s="68"/>
    </row>
    <row r="904" spans="1:7" ht="15.75">
      <c r="A904" s="389" t="s">
        <v>552</v>
      </c>
      <c r="B904" s="44" t="s">
        <v>537</v>
      </c>
      <c r="C904" s="373" t="s">
        <v>538</v>
      </c>
      <c r="D904" s="196">
        <v>21</v>
      </c>
      <c r="E904" s="85">
        <v>160</v>
      </c>
      <c r="F904" s="393">
        <v>157.49</v>
      </c>
      <c r="G904" s="68"/>
    </row>
    <row r="905" spans="1:7" ht="15.75">
      <c r="A905" s="389" t="s">
        <v>554</v>
      </c>
      <c r="B905" s="44" t="s">
        <v>537</v>
      </c>
      <c r="C905" s="373" t="s">
        <v>538</v>
      </c>
      <c r="D905" s="196">
        <v>2</v>
      </c>
      <c r="E905" s="85">
        <v>250</v>
      </c>
      <c r="F905" s="393">
        <v>247.11</v>
      </c>
      <c r="G905" s="68"/>
    </row>
    <row r="906" spans="1:7" ht="15.75">
      <c r="A906" s="389" t="s">
        <v>554</v>
      </c>
      <c r="B906" s="44" t="s">
        <v>537</v>
      </c>
      <c r="C906" s="373" t="s">
        <v>538</v>
      </c>
      <c r="D906" s="196">
        <v>3</v>
      </c>
      <c r="E906" s="85">
        <v>160</v>
      </c>
      <c r="F906" s="393">
        <v>153.68</v>
      </c>
      <c r="G906" s="68"/>
    </row>
    <row r="907" spans="1:7" ht="15.75">
      <c r="A907" s="389" t="s">
        <v>554</v>
      </c>
      <c r="B907" s="44" t="s">
        <v>537</v>
      </c>
      <c r="C907" s="373" t="s">
        <v>538</v>
      </c>
      <c r="D907" s="196">
        <v>4</v>
      </c>
      <c r="E907" s="85">
        <v>250</v>
      </c>
      <c r="F907" s="393">
        <v>247.06</v>
      </c>
      <c r="G907" s="68"/>
    </row>
    <row r="908" spans="1:7" ht="15.75">
      <c r="A908" s="389" t="s">
        <v>554</v>
      </c>
      <c r="B908" s="44" t="s">
        <v>537</v>
      </c>
      <c r="C908" s="373" t="s">
        <v>538</v>
      </c>
      <c r="D908" s="196">
        <v>5</v>
      </c>
      <c r="E908" s="85">
        <v>160</v>
      </c>
      <c r="F908" s="393">
        <v>154.63</v>
      </c>
      <c r="G908" s="68"/>
    </row>
    <row r="909" spans="1:7" ht="15.75">
      <c r="A909" s="389" t="s">
        <v>554</v>
      </c>
      <c r="B909" s="44" t="s">
        <v>537</v>
      </c>
      <c r="C909" s="373" t="s">
        <v>538</v>
      </c>
      <c r="D909" s="196">
        <v>14</v>
      </c>
      <c r="E909" s="85">
        <v>250</v>
      </c>
      <c r="F909" s="393">
        <v>247.11</v>
      </c>
      <c r="G909" s="68"/>
    </row>
    <row r="910" spans="1:7" ht="15.75">
      <c r="A910" s="389" t="s">
        <v>555</v>
      </c>
      <c r="B910" s="44" t="s">
        <v>537</v>
      </c>
      <c r="C910" s="373" t="s">
        <v>538</v>
      </c>
      <c r="D910" s="196">
        <v>14</v>
      </c>
      <c r="E910" s="85">
        <v>250</v>
      </c>
      <c r="F910" s="393">
        <v>249.94</v>
      </c>
      <c r="G910" s="68"/>
    </row>
    <row r="911" spans="1:7" ht="15.75">
      <c r="A911" s="389" t="s">
        <v>555</v>
      </c>
      <c r="B911" s="44" t="s">
        <v>537</v>
      </c>
      <c r="C911" s="373" t="s">
        <v>538</v>
      </c>
      <c r="D911" s="196">
        <v>17</v>
      </c>
      <c r="E911" s="85">
        <v>160</v>
      </c>
      <c r="F911" s="393">
        <v>156.97</v>
      </c>
      <c r="G911" s="68"/>
    </row>
    <row r="912" spans="1:7" ht="15.75">
      <c r="A912" s="389" t="s">
        <v>555</v>
      </c>
      <c r="B912" s="44" t="s">
        <v>537</v>
      </c>
      <c r="C912" s="373" t="s">
        <v>538</v>
      </c>
      <c r="D912" s="196">
        <v>18</v>
      </c>
      <c r="E912" s="85">
        <v>63</v>
      </c>
      <c r="F912" s="393">
        <v>56.63</v>
      </c>
      <c r="G912" s="68"/>
    </row>
    <row r="913" spans="1:7" ht="15.75">
      <c r="A913" s="389" t="s">
        <v>555</v>
      </c>
      <c r="B913" s="44" t="s">
        <v>537</v>
      </c>
      <c r="C913" s="373" t="s">
        <v>538</v>
      </c>
      <c r="D913" s="196">
        <v>21</v>
      </c>
      <c r="E913" s="85">
        <v>160</v>
      </c>
      <c r="F913" s="393">
        <v>155.54</v>
      </c>
      <c r="G913" s="68"/>
    </row>
    <row r="914" spans="1:7" ht="15.75">
      <c r="A914" s="389" t="s">
        <v>555</v>
      </c>
      <c r="B914" s="44" t="s">
        <v>537</v>
      </c>
      <c r="C914" s="373" t="s">
        <v>538</v>
      </c>
      <c r="D914" s="196">
        <v>23</v>
      </c>
      <c r="E914" s="85">
        <v>250</v>
      </c>
      <c r="F914" s="393">
        <v>247.19</v>
      </c>
      <c r="G914" s="68"/>
    </row>
    <row r="915" spans="1:7" ht="15.75">
      <c r="A915" s="390" t="s">
        <v>556</v>
      </c>
      <c r="B915" s="44" t="s">
        <v>537</v>
      </c>
      <c r="C915" s="373" t="s">
        <v>538</v>
      </c>
      <c r="D915" s="196">
        <v>1</v>
      </c>
      <c r="E915" s="85">
        <v>160</v>
      </c>
      <c r="F915" s="393">
        <v>155.11000000000001</v>
      </c>
      <c r="G915" s="68"/>
    </row>
    <row r="916" spans="1:7" ht="15.75">
      <c r="A916" s="390" t="s">
        <v>556</v>
      </c>
      <c r="B916" s="44" t="s">
        <v>537</v>
      </c>
      <c r="C916" s="373" t="s">
        <v>538</v>
      </c>
      <c r="D916" s="196">
        <v>3</v>
      </c>
      <c r="E916" s="85">
        <v>100</v>
      </c>
      <c r="F916" s="393">
        <v>82.83</v>
      </c>
      <c r="G916" s="68"/>
    </row>
    <row r="917" spans="1:7" ht="15.75">
      <c r="A917" s="389" t="s">
        <v>557</v>
      </c>
      <c r="B917" s="44" t="s">
        <v>537</v>
      </c>
      <c r="C917" s="373" t="s">
        <v>538</v>
      </c>
      <c r="D917" s="196">
        <v>4</v>
      </c>
      <c r="E917" s="85">
        <v>250</v>
      </c>
      <c r="F917" s="393">
        <v>145.11000000000001</v>
      </c>
      <c r="G917" s="68"/>
    </row>
    <row r="918" spans="1:7" ht="15.75">
      <c r="A918" s="389" t="s">
        <v>558</v>
      </c>
      <c r="B918" s="44" t="s">
        <v>537</v>
      </c>
      <c r="C918" s="373" t="s">
        <v>538</v>
      </c>
      <c r="D918" s="196">
        <v>10</v>
      </c>
      <c r="E918" s="85">
        <v>100</v>
      </c>
      <c r="F918" s="393">
        <v>90</v>
      </c>
      <c r="G918" s="68"/>
    </row>
    <row r="919" spans="1:7" ht="15.75">
      <c r="A919" s="389" t="s">
        <v>558</v>
      </c>
      <c r="B919" s="44" t="s">
        <v>537</v>
      </c>
      <c r="C919" s="373" t="s">
        <v>538</v>
      </c>
      <c r="D919" s="196">
        <v>11</v>
      </c>
      <c r="E919" s="85">
        <v>100</v>
      </c>
      <c r="F919" s="393">
        <v>98.28</v>
      </c>
      <c r="G919" s="68"/>
    </row>
    <row r="920" spans="1:7" ht="15.75">
      <c r="A920" s="389" t="s">
        <v>558</v>
      </c>
      <c r="B920" s="44" t="s">
        <v>537</v>
      </c>
      <c r="C920" s="373" t="s">
        <v>538</v>
      </c>
      <c r="D920" s="196">
        <v>13</v>
      </c>
      <c r="E920" s="85">
        <v>63</v>
      </c>
      <c r="F920" s="393">
        <v>60.25</v>
      </c>
      <c r="G920" s="68"/>
    </row>
    <row r="921" spans="1:7" ht="15.75">
      <c r="A921" s="389" t="s">
        <v>558</v>
      </c>
      <c r="B921" s="44" t="s">
        <v>537</v>
      </c>
      <c r="C921" s="373" t="s">
        <v>538</v>
      </c>
      <c r="D921" s="196">
        <v>16</v>
      </c>
      <c r="E921" s="85">
        <v>250</v>
      </c>
      <c r="F921" s="393">
        <v>249.06</v>
      </c>
      <c r="G921" s="68"/>
    </row>
    <row r="922" spans="1:7" ht="15.75">
      <c r="A922" s="389" t="s">
        <v>559</v>
      </c>
      <c r="B922" s="44" t="s">
        <v>537</v>
      </c>
      <c r="C922" s="373" t="s">
        <v>538</v>
      </c>
      <c r="D922" s="196">
        <v>23</v>
      </c>
      <c r="E922" s="85">
        <v>100</v>
      </c>
      <c r="F922" s="393">
        <v>93.03</v>
      </c>
      <c r="G922" s="68"/>
    </row>
    <row r="923" spans="1:7" ht="15.75">
      <c r="A923" s="389" t="s">
        <v>559</v>
      </c>
      <c r="B923" s="44" t="s">
        <v>537</v>
      </c>
      <c r="C923" s="373" t="s">
        <v>538</v>
      </c>
      <c r="D923" s="196">
        <v>10</v>
      </c>
      <c r="E923" s="85">
        <v>160</v>
      </c>
      <c r="F923" s="393">
        <v>157.19</v>
      </c>
      <c r="G923" s="68"/>
    </row>
    <row r="924" spans="1:7" ht="15.75">
      <c r="A924" s="389" t="s">
        <v>559</v>
      </c>
      <c r="B924" s="44" t="s">
        <v>537</v>
      </c>
      <c r="C924" s="373" t="s">
        <v>538</v>
      </c>
      <c r="D924" s="196">
        <v>11</v>
      </c>
      <c r="E924" s="85">
        <v>100</v>
      </c>
      <c r="F924" s="393">
        <v>97.38</v>
      </c>
      <c r="G924" s="68"/>
    </row>
    <row r="925" spans="1:7" ht="15.75">
      <c r="A925" s="389" t="s">
        <v>559</v>
      </c>
      <c r="B925" s="44" t="s">
        <v>537</v>
      </c>
      <c r="C925" s="373" t="s">
        <v>538</v>
      </c>
      <c r="D925" s="196">
        <v>13</v>
      </c>
      <c r="E925" s="85">
        <v>63</v>
      </c>
      <c r="F925" s="393">
        <v>59.81</v>
      </c>
      <c r="G925" s="68"/>
    </row>
    <row r="926" spans="1:7" ht="15.75">
      <c r="A926" s="389" t="s">
        <v>560</v>
      </c>
      <c r="B926" s="44" t="s">
        <v>537</v>
      </c>
      <c r="C926" s="373" t="s">
        <v>538</v>
      </c>
      <c r="D926" s="196">
        <v>27</v>
      </c>
      <c r="E926" s="85">
        <v>160</v>
      </c>
      <c r="F926" s="393">
        <v>156.49</v>
      </c>
      <c r="G926" s="68"/>
    </row>
    <row r="927" spans="1:7" ht="15.75">
      <c r="A927" s="389" t="s">
        <v>561</v>
      </c>
      <c r="B927" s="44" t="s">
        <v>537</v>
      </c>
      <c r="C927" s="373" t="s">
        <v>538</v>
      </c>
      <c r="D927" s="196">
        <v>1</v>
      </c>
      <c r="E927" s="85">
        <v>160</v>
      </c>
      <c r="F927" s="393">
        <v>152.9</v>
      </c>
      <c r="G927" s="68"/>
    </row>
    <row r="928" spans="1:7" ht="15.75">
      <c r="A928" s="389" t="s">
        <v>561</v>
      </c>
      <c r="B928" s="44" t="s">
        <v>537</v>
      </c>
      <c r="C928" s="373" t="s">
        <v>538</v>
      </c>
      <c r="D928" s="196">
        <v>2</v>
      </c>
      <c r="E928" s="85">
        <v>250</v>
      </c>
      <c r="F928" s="393">
        <v>249.86</v>
      </c>
      <c r="G928" s="68"/>
    </row>
    <row r="929" spans="1:7" ht="15.75">
      <c r="A929" s="389" t="s">
        <v>561</v>
      </c>
      <c r="B929" s="44" t="s">
        <v>537</v>
      </c>
      <c r="C929" s="373" t="s">
        <v>538</v>
      </c>
      <c r="D929" s="196">
        <v>3</v>
      </c>
      <c r="E929" s="85">
        <v>100</v>
      </c>
      <c r="F929" s="393">
        <v>81.86</v>
      </c>
      <c r="G929" s="68"/>
    </row>
    <row r="930" spans="1:7" ht="15.75">
      <c r="A930" s="389" t="s">
        <v>561</v>
      </c>
      <c r="B930" s="44" t="s">
        <v>537</v>
      </c>
      <c r="C930" s="373" t="s">
        <v>538</v>
      </c>
      <c r="D930" s="196">
        <v>4</v>
      </c>
      <c r="E930" s="85">
        <v>63</v>
      </c>
      <c r="F930" s="393">
        <v>58.71</v>
      </c>
      <c r="G930" s="68"/>
    </row>
    <row r="931" spans="1:7" ht="15.75">
      <c r="A931" s="389" t="s">
        <v>561</v>
      </c>
      <c r="B931" s="44" t="s">
        <v>537</v>
      </c>
      <c r="C931" s="373" t="s">
        <v>538</v>
      </c>
      <c r="D931" s="196">
        <v>5</v>
      </c>
      <c r="E931" s="85">
        <v>400</v>
      </c>
      <c r="F931" s="393">
        <v>397.82</v>
      </c>
      <c r="G931" s="68"/>
    </row>
    <row r="932" spans="1:7" ht="15.75">
      <c r="A932" s="389" t="s">
        <v>561</v>
      </c>
      <c r="B932" s="44" t="s">
        <v>537</v>
      </c>
      <c r="C932" s="373" t="s">
        <v>538</v>
      </c>
      <c r="D932" s="196">
        <v>6</v>
      </c>
      <c r="E932" s="85">
        <v>250</v>
      </c>
      <c r="F932" s="393">
        <v>245.89</v>
      </c>
      <c r="G932" s="68"/>
    </row>
    <row r="933" spans="1:7" ht="15.75">
      <c r="A933" s="389" t="s">
        <v>561</v>
      </c>
      <c r="B933" s="44" t="s">
        <v>537</v>
      </c>
      <c r="C933" s="373" t="s">
        <v>538</v>
      </c>
      <c r="D933" s="196">
        <v>23</v>
      </c>
      <c r="E933" s="85">
        <v>160</v>
      </c>
      <c r="F933" s="393">
        <v>146.66999999999999</v>
      </c>
      <c r="G933" s="68"/>
    </row>
    <row r="934" spans="1:7" ht="15.75">
      <c r="A934" s="389" t="s">
        <v>561</v>
      </c>
      <c r="B934" s="44" t="s">
        <v>537</v>
      </c>
      <c r="C934" s="373" t="s">
        <v>538</v>
      </c>
      <c r="D934" s="196">
        <v>26</v>
      </c>
      <c r="E934" s="85">
        <v>400</v>
      </c>
      <c r="F934" s="393">
        <v>399.91</v>
      </c>
      <c r="G934" s="68"/>
    </row>
    <row r="935" spans="1:7" ht="15.75">
      <c r="A935" s="389" t="s">
        <v>561</v>
      </c>
      <c r="B935" s="44" t="s">
        <v>537</v>
      </c>
      <c r="C935" s="373" t="s">
        <v>538</v>
      </c>
      <c r="D935" s="196">
        <v>27</v>
      </c>
      <c r="E935" s="85">
        <v>100</v>
      </c>
      <c r="F935" s="393">
        <v>85.17</v>
      </c>
      <c r="G935" s="68"/>
    </row>
    <row r="936" spans="1:7" ht="15.75">
      <c r="A936" s="389" t="s">
        <v>562</v>
      </c>
      <c r="B936" s="44" t="s">
        <v>537</v>
      </c>
      <c r="C936" s="373" t="s">
        <v>538</v>
      </c>
      <c r="D936" s="196">
        <v>16</v>
      </c>
      <c r="E936" s="85">
        <v>63</v>
      </c>
      <c r="F936" s="393">
        <v>62.45</v>
      </c>
      <c r="G936" s="68"/>
    </row>
    <row r="937" spans="1:7" ht="15.75">
      <c r="A937" s="389" t="s">
        <v>562</v>
      </c>
      <c r="B937" s="44" t="s">
        <v>537</v>
      </c>
      <c r="C937" s="373" t="s">
        <v>538</v>
      </c>
      <c r="D937" s="196">
        <v>17</v>
      </c>
      <c r="E937" s="85">
        <v>63</v>
      </c>
      <c r="F937" s="393">
        <v>62.34</v>
      </c>
      <c r="G937" s="68"/>
    </row>
    <row r="938" spans="1:7" ht="15.75">
      <c r="A938" s="389" t="s">
        <v>563</v>
      </c>
      <c r="B938" s="44" t="s">
        <v>537</v>
      </c>
      <c r="C938" s="373" t="s">
        <v>538</v>
      </c>
      <c r="D938" s="196">
        <v>51</v>
      </c>
      <c r="E938" s="85">
        <v>160</v>
      </c>
      <c r="F938" s="393">
        <v>155.5</v>
      </c>
      <c r="G938" s="68"/>
    </row>
    <row r="939" spans="1:7" ht="15.75">
      <c r="A939" s="389" t="s">
        <v>563</v>
      </c>
      <c r="B939" s="44" t="s">
        <v>537</v>
      </c>
      <c r="C939" s="373" t="s">
        <v>538</v>
      </c>
      <c r="D939" s="196">
        <v>8</v>
      </c>
      <c r="E939" s="85">
        <v>100</v>
      </c>
      <c r="F939" s="393">
        <v>95.86</v>
      </c>
      <c r="G939" s="68"/>
    </row>
    <row r="940" spans="1:7" ht="15.75">
      <c r="A940" s="389" t="s">
        <v>563</v>
      </c>
      <c r="B940" s="44" t="s">
        <v>537</v>
      </c>
      <c r="C940" s="373" t="s">
        <v>538</v>
      </c>
      <c r="D940" s="196">
        <v>6</v>
      </c>
      <c r="E940" s="85">
        <v>250</v>
      </c>
      <c r="F940" s="393">
        <v>244.61</v>
      </c>
      <c r="G940" s="68"/>
    </row>
    <row r="941" spans="1:7" ht="15.75">
      <c r="A941" s="389" t="s">
        <v>563</v>
      </c>
      <c r="B941" s="44" t="s">
        <v>537</v>
      </c>
      <c r="C941" s="373" t="s">
        <v>538</v>
      </c>
      <c r="D941" s="196">
        <v>15</v>
      </c>
      <c r="E941" s="85">
        <v>100</v>
      </c>
      <c r="F941" s="393">
        <v>92.55</v>
      </c>
      <c r="G941" s="68"/>
    </row>
    <row r="942" spans="1:7" ht="15.75">
      <c r="A942" s="389" t="s">
        <v>563</v>
      </c>
      <c r="B942" s="44" t="s">
        <v>537</v>
      </c>
      <c r="C942" s="373" t="s">
        <v>538</v>
      </c>
      <c r="D942" s="196">
        <v>20</v>
      </c>
      <c r="E942" s="85">
        <v>160</v>
      </c>
      <c r="F942" s="393">
        <v>153.25</v>
      </c>
      <c r="G942" s="68"/>
    </row>
    <row r="943" spans="1:7" ht="15.75">
      <c r="A943" s="389" t="s">
        <v>563</v>
      </c>
      <c r="B943" s="44" t="s">
        <v>537</v>
      </c>
      <c r="C943" s="373" t="s">
        <v>538</v>
      </c>
      <c r="D943" s="196">
        <v>26</v>
      </c>
      <c r="E943" s="85">
        <v>250</v>
      </c>
      <c r="F943" s="393">
        <v>237.44</v>
      </c>
      <c r="G943" s="68"/>
    </row>
    <row r="944" spans="1:7" ht="15.75">
      <c r="A944" s="389" t="s">
        <v>563</v>
      </c>
      <c r="B944" s="44" t="s">
        <v>537</v>
      </c>
      <c r="C944" s="373" t="s">
        <v>538</v>
      </c>
      <c r="D944" s="196">
        <v>122</v>
      </c>
      <c r="E944" s="85">
        <v>25</v>
      </c>
      <c r="F944" s="393">
        <v>8.61</v>
      </c>
      <c r="G944" s="68"/>
    </row>
    <row r="945" spans="1:7" ht="15.75">
      <c r="A945" s="389" t="s">
        <v>563</v>
      </c>
      <c r="B945" s="44" t="s">
        <v>537</v>
      </c>
      <c r="C945" s="373" t="s">
        <v>538</v>
      </c>
      <c r="D945" s="196">
        <v>28</v>
      </c>
      <c r="E945" s="85">
        <v>160</v>
      </c>
      <c r="F945" s="393">
        <v>155.5</v>
      </c>
      <c r="G945" s="68"/>
    </row>
    <row r="946" spans="1:7" ht="15.75">
      <c r="A946" s="389" t="s">
        <v>563</v>
      </c>
      <c r="B946" s="44" t="s">
        <v>537</v>
      </c>
      <c r="C946" s="373" t="s">
        <v>538</v>
      </c>
      <c r="D946" s="196">
        <v>4</v>
      </c>
      <c r="E946" s="85">
        <v>100</v>
      </c>
      <c r="F946" s="393">
        <v>88.83</v>
      </c>
      <c r="G946" s="68"/>
    </row>
    <row r="947" spans="1:7" ht="15.75">
      <c r="A947" s="389" t="s">
        <v>564</v>
      </c>
      <c r="B947" s="44" t="s">
        <v>537</v>
      </c>
      <c r="C947" s="373" t="s">
        <v>538</v>
      </c>
      <c r="D947" s="196">
        <v>10</v>
      </c>
      <c r="E947" s="85">
        <v>100</v>
      </c>
      <c r="F947" s="393">
        <v>89.79</v>
      </c>
      <c r="G947" s="68"/>
    </row>
    <row r="948" spans="1:7" ht="15.75">
      <c r="A948" s="389" t="s">
        <v>564</v>
      </c>
      <c r="B948" s="44" t="s">
        <v>537</v>
      </c>
      <c r="C948" s="373" t="s">
        <v>538</v>
      </c>
      <c r="D948" s="196">
        <v>39</v>
      </c>
      <c r="E948" s="85">
        <v>250</v>
      </c>
      <c r="F948" s="393">
        <v>247.39</v>
      </c>
      <c r="G948" s="68"/>
    </row>
    <row r="949" spans="1:7" ht="15.75">
      <c r="A949" s="389" t="s">
        <v>565</v>
      </c>
      <c r="B949" s="44" t="s">
        <v>537</v>
      </c>
      <c r="C949" s="373" t="s">
        <v>538</v>
      </c>
      <c r="D949" s="196">
        <v>4</v>
      </c>
      <c r="E949" s="85">
        <v>100</v>
      </c>
      <c r="F949" s="393">
        <v>80.28</v>
      </c>
      <c r="G949" s="68"/>
    </row>
    <row r="950" spans="1:7" ht="15.75">
      <c r="A950" s="389" t="s">
        <v>566</v>
      </c>
      <c r="B950" s="44" t="s">
        <v>537</v>
      </c>
      <c r="C950" s="373" t="s">
        <v>538</v>
      </c>
      <c r="D950" s="196">
        <v>14</v>
      </c>
      <c r="E950" s="85">
        <v>100</v>
      </c>
      <c r="F950" s="393">
        <v>95.79</v>
      </c>
      <c r="G950" s="68"/>
    </row>
    <row r="951" spans="1:7" ht="15.75">
      <c r="A951" s="390" t="s">
        <v>229</v>
      </c>
      <c r="B951" s="44" t="s">
        <v>537</v>
      </c>
      <c r="C951" s="373" t="s">
        <v>538</v>
      </c>
      <c r="D951" s="196">
        <v>19</v>
      </c>
      <c r="E951" s="85">
        <v>50</v>
      </c>
      <c r="F951" s="393">
        <v>29.31</v>
      </c>
      <c r="G951" s="68"/>
    </row>
    <row r="952" spans="1:7" ht="15.75">
      <c r="A952" s="390" t="s">
        <v>229</v>
      </c>
      <c r="B952" s="44" t="s">
        <v>537</v>
      </c>
      <c r="C952" s="373" t="s">
        <v>538</v>
      </c>
      <c r="D952" s="196">
        <v>20</v>
      </c>
      <c r="E952" s="85">
        <v>160</v>
      </c>
      <c r="F952" s="393">
        <v>144.5</v>
      </c>
      <c r="G952" s="68"/>
    </row>
    <row r="953" spans="1:7" ht="15.75">
      <c r="A953" s="391" t="s">
        <v>567</v>
      </c>
      <c r="B953" s="44" t="s">
        <v>537</v>
      </c>
      <c r="C953" s="373" t="s">
        <v>538</v>
      </c>
      <c r="D953" s="196">
        <v>23</v>
      </c>
      <c r="E953" s="85">
        <v>160</v>
      </c>
      <c r="F953" s="393">
        <v>155.44999999999999</v>
      </c>
      <c r="G953" s="68"/>
    </row>
    <row r="954" spans="1:7" ht="15.75">
      <c r="A954" s="391" t="s">
        <v>567</v>
      </c>
      <c r="B954" s="44" t="s">
        <v>537</v>
      </c>
      <c r="C954" s="373" t="s">
        <v>538</v>
      </c>
      <c r="D954" s="196">
        <v>24</v>
      </c>
      <c r="E954" s="85">
        <v>100</v>
      </c>
      <c r="F954" s="393">
        <v>99.7</v>
      </c>
      <c r="G954" s="68"/>
    </row>
    <row r="955" spans="1:7" ht="15.75">
      <c r="A955" s="389" t="s">
        <v>566</v>
      </c>
      <c r="B955" s="44" t="s">
        <v>537</v>
      </c>
      <c r="C955" s="373" t="s">
        <v>538</v>
      </c>
      <c r="D955" s="196">
        <v>25</v>
      </c>
      <c r="E955" s="85">
        <v>100</v>
      </c>
      <c r="F955" s="393">
        <v>97.52</v>
      </c>
      <c r="G955" s="68"/>
    </row>
    <row r="956" spans="1:7" ht="15.75">
      <c r="A956" s="391" t="s">
        <v>567</v>
      </c>
      <c r="B956" s="44" t="s">
        <v>537</v>
      </c>
      <c r="C956" s="373" t="s">
        <v>538</v>
      </c>
      <c r="D956" s="196">
        <v>26</v>
      </c>
      <c r="E956" s="85">
        <v>100</v>
      </c>
      <c r="F956" s="393">
        <v>66.760000000000005</v>
      </c>
      <c r="G956" s="68"/>
    </row>
    <row r="957" spans="1:7" ht="15.75">
      <c r="A957" s="389" t="s">
        <v>568</v>
      </c>
      <c r="B957" s="44" t="s">
        <v>537</v>
      </c>
      <c r="C957" s="373" t="s">
        <v>538</v>
      </c>
      <c r="D957" s="196">
        <v>5</v>
      </c>
      <c r="E957" s="85">
        <v>63</v>
      </c>
      <c r="F957" s="393">
        <v>59.34</v>
      </c>
      <c r="G957" s="68"/>
    </row>
    <row r="958" spans="1:7" ht="15.75">
      <c r="A958" s="389" t="s">
        <v>565</v>
      </c>
      <c r="B958" s="44" t="s">
        <v>537</v>
      </c>
      <c r="C958" s="373" t="s">
        <v>538</v>
      </c>
      <c r="D958" s="196">
        <v>6</v>
      </c>
      <c r="E958" s="85">
        <v>160</v>
      </c>
      <c r="F958" s="393">
        <v>152.72999999999999</v>
      </c>
      <c r="G958" s="68"/>
    </row>
    <row r="959" spans="1:7" ht="15.75">
      <c r="A959" s="389" t="s">
        <v>565</v>
      </c>
      <c r="B959" s="44" t="s">
        <v>537</v>
      </c>
      <c r="C959" s="373" t="s">
        <v>538</v>
      </c>
      <c r="D959" s="196">
        <v>7</v>
      </c>
      <c r="E959" s="85">
        <v>100</v>
      </c>
      <c r="F959" s="393">
        <v>89.93</v>
      </c>
      <c r="G959" s="68"/>
    </row>
    <row r="960" spans="1:7" ht="15.75">
      <c r="A960" s="389" t="s">
        <v>565</v>
      </c>
      <c r="B960" s="44" t="s">
        <v>537</v>
      </c>
      <c r="C960" s="373" t="s">
        <v>538</v>
      </c>
      <c r="D960" s="196">
        <v>8</v>
      </c>
      <c r="E960" s="85">
        <v>160</v>
      </c>
      <c r="F960" s="393">
        <v>152.51</v>
      </c>
      <c r="G960" s="68"/>
    </row>
    <row r="961" spans="1:7" ht="15.75">
      <c r="A961" s="389" t="s">
        <v>565</v>
      </c>
      <c r="B961" s="44" t="s">
        <v>537</v>
      </c>
      <c r="C961" s="373" t="s">
        <v>538</v>
      </c>
      <c r="D961" s="196">
        <v>11</v>
      </c>
      <c r="E961" s="85">
        <v>100</v>
      </c>
      <c r="F961" s="393">
        <v>93.1</v>
      </c>
      <c r="G961" s="68"/>
    </row>
    <row r="962" spans="1:7" ht="15.75">
      <c r="A962" s="389" t="s">
        <v>565</v>
      </c>
      <c r="B962" s="44" t="s">
        <v>537</v>
      </c>
      <c r="C962" s="373" t="s">
        <v>538</v>
      </c>
      <c r="D962" s="196">
        <v>12</v>
      </c>
      <c r="E962" s="85">
        <v>160</v>
      </c>
      <c r="F962" s="393">
        <v>156.80000000000001</v>
      </c>
      <c r="G962" s="68"/>
    </row>
    <row r="963" spans="1:7" ht="15.75">
      <c r="A963" s="389" t="s">
        <v>565</v>
      </c>
      <c r="B963" s="44" t="s">
        <v>537</v>
      </c>
      <c r="C963" s="373" t="s">
        <v>538</v>
      </c>
      <c r="D963" s="196">
        <v>13</v>
      </c>
      <c r="E963" s="85">
        <v>250</v>
      </c>
      <c r="F963" s="393">
        <v>238.64</v>
      </c>
      <c r="G963" s="68"/>
    </row>
    <row r="964" spans="1:7" ht="15.75">
      <c r="A964" s="389" t="s">
        <v>565</v>
      </c>
      <c r="B964" s="44" t="s">
        <v>537</v>
      </c>
      <c r="C964" s="373" t="s">
        <v>538</v>
      </c>
      <c r="D964" s="196">
        <v>28</v>
      </c>
      <c r="E964" s="85">
        <v>63</v>
      </c>
      <c r="F964" s="393">
        <v>46.08</v>
      </c>
      <c r="G964" s="68"/>
    </row>
    <row r="965" spans="1:7" ht="15.75">
      <c r="A965" s="389" t="s">
        <v>565</v>
      </c>
      <c r="B965" s="44" t="s">
        <v>537</v>
      </c>
      <c r="C965" s="373" t="s">
        <v>538</v>
      </c>
      <c r="D965" s="196">
        <v>1</v>
      </c>
      <c r="E965" s="85">
        <v>400</v>
      </c>
      <c r="F965" s="393">
        <v>398.97</v>
      </c>
      <c r="G965" s="68"/>
    </row>
    <row r="966" spans="1:7" ht="15.75">
      <c r="A966" s="389" t="s">
        <v>565</v>
      </c>
      <c r="B966" s="44" t="s">
        <v>537</v>
      </c>
      <c r="C966" s="373" t="s">
        <v>538</v>
      </c>
      <c r="D966" s="196">
        <v>10</v>
      </c>
      <c r="E966" s="85">
        <v>400</v>
      </c>
      <c r="F966" s="393">
        <v>400</v>
      </c>
      <c r="G966" s="68"/>
    </row>
    <row r="967" spans="1:7" ht="15.75">
      <c r="A967" s="389" t="s">
        <v>565</v>
      </c>
      <c r="B967" s="44" t="s">
        <v>537</v>
      </c>
      <c r="C967" s="373" t="s">
        <v>538</v>
      </c>
      <c r="D967" s="196">
        <v>14</v>
      </c>
      <c r="E967" s="85">
        <v>100</v>
      </c>
      <c r="F967" s="393">
        <v>97.31</v>
      </c>
      <c r="G967" s="68"/>
    </row>
    <row r="968" spans="1:7" ht="15.75">
      <c r="A968" s="389" t="s">
        <v>565</v>
      </c>
      <c r="B968" s="44" t="s">
        <v>537</v>
      </c>
      <c r="C968" s="373" t="s">
        <v>538</v>
      </c>
      <c r="D968" s="196">
        <v>29</v>
      </c>
      <c r="E968" s="85">
        <v>250</v>
      </c>
      <c r="F968" s="393">
        <v>250</v>
      </c>
      <c r="G968" s="68"/>
    </row>
    <row r="969" spans="1:7" ht="15.75">
      <c r="A969" s="389" t="s">
        <v>569</v>
      </c>
      <c r="B969" s="44" t="s">
        <v>537</v>
      </c>
      <c r="C969" s="373" t="s">
        <v>538</v>
      </c>
      <c r="D969" s="196">
        <v>15</v>
      </c>
      <c r="E969" s="85">
        <v>160</v>
      </c>
      <c r="F969" s="393">
        <v>148.91999999999999</v>
      </c>
      <c r="G969" s="68"/>
    </row>
    <row r="970" spans="1:7" ht="15.75">
      <c r="A970" s="389" t="s">
        <v>569</v>
      </c>
      <c r="B970" s="44" t="s">
        <v>537</v>
      </c>
      <c r="C970" s="373" t="s">
        <v>538</v>
      </c>
      <c r="D970" s="196">
        <v>16</v>
      </c>
      <c r="E970" s="85">
        <v>100</v>
      </c>
      <c r="F970" s="393">
        <v>92.83</v>
      </c>
      <c r="G970" s="68"/>
    </row>
    <row r="971" spans="1:7" ht="15.75">
      <c r="A971" s="389" t="s">
        <v>569</v>
      </c>
      <c r="B971" s="44" t="s">
        <v>537</v>
      </c>
      <c r="C971" s="373" t="s">
        <v>538</v>
      </c>
      <c r="D971" s="196">
        <v>18</v>
      </c>
      <c r="E971" s="85">
        <v>100</v>
      </c>
      <c r="F971" s="393">
        <v>92</v>
      </c>
      <c r="G971" s="68"/>
    </row>
    <row r="972" spans="1:7" ht="15.75">
      <c r="A972" s="389" t="s">
        <v>569</v>
      </c>
      <c r="B972" s="44" t="s">
        <v>537</v>
      </c>
      <c r="C972" s="373" t="s">
        <v>538</v>
      </c>
      <c r="D972" s="196">
        <v>20</v>
      </c>
      <c r="E972" s="85">
        <v>160</v>
      </c>
      <c r="F972" s="393">
        <v>152.25</v>
      </c>
      <c r="G972" s="68"/>
    </row>
    <row r="973" spans="1:7" ht="15.75">
      <c r="A973" s="389" t="s">
        <v>569</v>
      </c>
      <c r="B973" s="44" t="s">
        <v>537</v>
      </c>
      <c r="C973" s="373" t="s">
        <v>538</v>
      </c>
      <c r="D973" s="196">
        <v>32</v>
      </c>
      <c r="E973" s="85">
        <v>160</v>
      </c>
      <c r="F973" s="393">
        <v>154.59</v>
      </c>
      <c r="G973" s="68"/>
    </row>
    <row r="974" spans="1:7" ht="15.75">
      <c r="A974" s="389" t="s">
        <v>569</v>
      </c>
      <c r="B974" s="44" t="s">
        <v>537</v>
      </c>
      <c r="C974" s="373" t="s">
        <v>538</v>
      </c>
      <c r="D974" s="196">
        <v>33</v>
      </c>
      <c r="E974" s="85">
        <v>250</v>
      </c>
      <c r="F974" s="393">
        <v>247.11</v>
      </c>
      <c r="G974" s="68"/>
    </row>
    <row r="975" spans="1:7" ht="15.75">
      <c r="A975" s="389" t="s">
        <v>569</v>
      </c>
      <c r="B975" s="44" t="s">
        <v>537</v>
      </c>
      <c r="C975" s="373" t="s">
        <v>538</v>
      </c>
      <c r="D975" s="196">
        <v>34</v>
      </c>
      <c r="E975" s="85">
        <v>100</v>
      </c>
      <c r="F975" s="393">
        <v>80.83</v>
      </c>
      <c r="G975" s="68"/>
    </row>
    <row r="976" spans="1:7" ht="15.75">
      <c r="A976" s="389" t="s">
        <v>570</v>
      </c>
      <c r="B976" s="44" t="s">
        <v>537</v>
      </c>
      <c r="C976" s="373" t="s">
        <v>538</v>
      </c>
      <c r="D976" s="196">
        <v>19</v>
      </c>
      <c r="E976" s="85">
        <v>25</v>
      </c>
      <c r="F976" s="393">
        <v>6.94</v>
      </c>
      <c r="G976" s="68"/>
    </row>
    <row r="977" spans="1:7" ht="15.75">
      <c r="A977" s="389" t="s">
        <v>569</v>
      </c>
      <c r="B977" s="44" t="s">
        <v>537</v>
      </c>
      <c r="C977" s="373" t="s">
        <v>538</v>
      </c>
      <c r="D977" s="196">
        <v>25</v>
      </c>
      <c r="E977" s="85">
        <v>250</v>
      </c>
      <c r="F977" s="393">
        <v>246.28</v>
      </c>
      <c r="G977" s="68"/>
    </row>
    <row r="978" spans="1:7" ht="15.75">
      <c r="A978" s="389" t="s">
        <v>571</v>
      </c>
      <c r="B978" s="44" t="s">
        <v>537</v>
      </c>
      <c r="C978" s="373" t="s">
        <v>538</v>
      </c>
      <c r="D978" s="196">
        <v>29</v>
      </c>
      <c r="E978" s="85">
        <v>160</v>
      </c>
      <c r="F978" s="393">
        <v>148.27000000000001</v>
      </c>
      <c r="G978" s="68"/>
    </row>
    <row r="979" spans="1:7" ht="15.75">
      <c r="A979" s="389" t="s">
        <v>569</v>
      </c>
      <c r="B979" s="44" t="s">
        <v>537</v>
      </c>
      <c r="C979" s="373" t="s">
        <v>538</v>
      </c>
      <c r="D979" s="196">
        <v>22</v>
      </c>
      <c r="E979" s="85">
        <v>160</v>
      </c>
      <c r="F979" s="393">
        <v>157.22999999999999</v>
      </c>
      <c r="G979" s="68"/>
    </row>
    <row r="980" spans="1:7" ht="15.75">
      <c r="A980" s="389" t="s">
        <v>572</v>
      </c>
      <c r="B980" s="44" t="s">
        <v>537</v>
      </c>
      <c r="C980" s="373" t="s">
        <v>538</v>
      </c>
      <c r="D980" s="196">
        <v>121</v>
      </c>
      <c r="E980" s="196">
        <v>100</v>
      </c>
      <c r="F980" s="393">
        <v>98.62</v>
      </c>
      <c r="G980" s="68"/>
    </row>
    <row r="981" spans="1:7" ht="15.75">
      <c r="A981" s="107" t="s">
        <v>573</v>
      </c>
      <c r="B981" s="72" t="s">
        <v>574</v>
      </c>
      <c r="C981" s="75" t="s">
        <v>575</v>
      </c>
      <c r="D981" s="75">
        <v>2</v>
      </c>
      <c r="E981" s="113">
        <v>250</v>
      </c>
      <c r="F981" s="394">
        <v>205</v>
      </c>
      <c r="G981" s="68"/>
    </row>
    <row r="982" spans="1:7" ht="15.75">
      <c r="A982" s="107" t="s">
        <v>573</v>
      </c>
      <c r="B982" s="72" t="s">
        <v>574</v>
      </c>
      <c r="C982" s="75" t="s">
        <v>575</v>
      </c>
      <c r="D982" s="75">
        <v>3</v>
      </c>
      <c r="E982" s="113">
        <v>160</v>
      </c>
      <c r="F982" s="394">
        <v>152</v>
      </c>
      <c r="G982" s="68"/>
    </row>
    <row r="983" spans="1:7" ht="15.75">
      <c r="A983" s="107" t="s">
        <v>573</v>
      </c>
      <c r="B983" s="72" t="s">
        <v>574</v>
      </c>
      <c r="C983" s="75" t="s">
        <v>575</v>
      </c>
      <c r="D983" s="75">
        <v>4</v>
      </c>
      <c r="E983" s="113">
        <v>250</v>
      </c>
      <c r="F983" s="394">
        <v>210</v>
      </c>
      <c r="G983" s="68"/>
    </row>
    <row r="984" spans="1:7" ht="15.75">
      <c r="A984" s="107" t="s">
        <v>573</v>
      </c>
      <c r="B984" s="72" t="s">
        <v>574</v>
      </c>
      <c r="C984" s="75" t="s">
        <v>575</v>
      </c>
      <c r="D984" s="75">
        <v>5</v>
      </c>
      <c r="E984" s="113">
        <v>250</v>
      </c>
      <c r="F984" s="394">
        <v>220</v>
      </c>
      <c r="G984" s="68"/>
    </row>
    <row r="985" spans="1:7" ht="15.75">
      <c r="A985" s="107" t="s">
        <v>573</v>
      </c>
      <c r="B985" s="72" t="s">
        <v>574</v>
      </c>
      <c r="C985" s="75" t="s">
        <v>575</v>
      </c>
      <c r="D985" s="75">
        <v>6</v>
      </c>
      <c r="E985" s="113">
        <v>160</v>
      </c>
      <c r="F985" s="394">
        <v>130</v>
      </c>
      <c r="G985" s="68"/>
    </row>
    <row r="986" spans="1:7" ht="15.75">
      <c r="A986" s="107" t="s">
        <v>573</v>
      </c>
      <c r="B986" s="72" t="s">
        <v>574</v>
      </c>
      <c r="C986" s="75" t="s">
        <v>575</v>
      </c>
      <c r="D986" s="75">
        <v>7</v>
      </c>
      <c r="E986" s="113">
        <v>160</v>
      </c>
      <c r="F986" s="394">
        <v>126</v>
      </c>
      <c r="G986" s="68"/>
    </row>
    <row r="987" spans="1:7" ht="15.75">
      <c r="A987" s="107" t="s">
        <v>576</v>
      </c>
      <c r="B987" s="72" t="s">
        <v>574</v>
      </c>
      <c r="C987" s="75" t="s">
        <v>575</v>
      </c>
      <c r="D987" s="75">
        <v>1</v>
      </c>
      <c r="E987" s="113">
        <v>160</v>
      </c>
      <c r="F987" s="394">
        <v>118</v>
      </c>
      <c r="G987" s="68"/>
    </row>
    <row r="988" spans="1:7" ht="15.75">
      <c r="A988" s="107" t="s">
        <v>576</v>
      </c>
      <c r="B988" s="72" t="s">
        <v>574</v>
      </c>
      <c r="C988" s="75" t="s">
        <v>575</v>
      </c>
      <c r="D988" s="75">
        <v>9</v>
      </c>
      <c r="E988" s="113">
        <v>100</v>
      </c>
      <c r="F988" s="394">
        <v>90</v>
      </c>
      <c r="G988" s="68"/>
    </row>
    <row r="989" spans="1:7" ht="15.75">
      <c r="A989" s="107" t="s">
        <v>576</v>
      </c>
      <c r="B989" s="72" t="s">
        <v>574</v>
      </c>
      <c r="C989" s="75" t="s">
        <v>575</v>
      </c>
      <c r="D989" s="75">
        <v>10</v>
      </c>
      <c r="E989" s="113">
        <v>100</v>
      </c>
      <c r="F989" s="394">
        <v>80</v>
      </c>
      <c r="G989" s="68"/>
    </row>
    <row r="990" spans="1:7" ht="15.75">
      <c r="A990" s="107" t="s">
        <v>576</v>
      </c>
      <c r="B990" s="72" t="s">
        <v>574</v>
      </c>
      <c r="C990" s="75" t="s">
        <v>575</v>
      </c>
      <c r="D990" s="75">
        <v>11</v>
      </c>
      <c r="E990" s="113">
        <v>100</v>
      </c>
      <c r="F990" s="394">
        <v>90</v>
      </c>
      <c r="G990" s="68"/>
    </row>
    <row r="991" spans="1:7" ht="15.75">
      <c r="A991" s="107" t="s">
        <v>577</v>
      </c>
      <c r="B991" s="72" t="s">
        <v>574</v>
      </c>
      <c r="C991" s="75" t="s">
        <v>575</v>
      </c>
      <c r="D991" s="75">
        <v>23</v>
      </c>
      <c r="E991" s="113">
        <v>160</v>
      </c>
      <c r="F991" s="394">
        <v>150</v>
      </c>
      <c r="G991" s="68"/>
    </row>
    <row r="992" spans="1:7" ht="15.75">
      <c r="A992" s="107" t="s">
        <v>577</v>
      </c>
      <c r="B992" s="72" t="s">
        <v>574</v>
      </c>
      <c r="C992" s="75" t="s">
        <v>575</v>
      </c>
      <c r="D992" s="75">
        <v>26</v>
      </c>
      <c r="E992" s="113">
        <v>100</v>
      </c>
      <c r="F992" s="394">
        <v>62</v>
      </c>
      <c r="G992" s="68"/>
    </row>
    <row r="993" spans="1:7" ht="15.75">
      <c r="A993" s="107" t="s">
        <v>577</v>
      </c>
      <c r="B993" s="72" t="s">
        <v>574</v>
      </c>
      <c r="C993" s="75" t="s">
        <v>575</v>
      </c>
      <c r="D993" s="75">
        <v>27</v>
      </c>
      <c r="E993" s="113">
        <v>160</v>
      </c>
      <c r="F993" s="394">
        <v>152</v>
      </c>
      <c r="G993" s="68"/>
    </row>
    <row r="994" spans="1:7" ht="15.75">
      <c r="A994" s="107" t="s">
        <v>577</v>
      </c>
      <c r="B994" s="72" t="s">
        <v>574</v>
      </c>
      <c r="C994" s="75" t="s">
        <v>575</v>
      </c>
      <c r="D994" s="75">
        <v>31</v>
      </c>
      <c r="E994" s="113">
        <v>250</v>
      </c>
      <c r="F994" s="394">
        <v>200</v>
      </c>
      <c r="G994" s="68"/>
    </row>
    <row r="995" spans="1:7" ht="15.75">
      <c r="A995" s="107" t="s">
        <v>577</v>
      </c>
      <c r="B995" s="72" t="s">
        <v>574</v>
      </c>
      <c r="C995" s="75" t="s">
        <v>575</v>
      </c>
      <c r="D995" s="75">
        <v>32</v>
      </c>
      <c r="E995" s="113">
        <v>250</v>
      </c>
      <c r="F995" s="394">
        <v>172</v>
      </c>
      <c r="G995" s="68"/>
    </row>
    <row r="996" spans="1:7" ht="15.75">
      <c r="A996" s="107" t="s">
        <v>577</v>
      </c>
      <c r="B996" s="72" t="s">
        <v>574</v>
      </c>
      <c r="C996" s="75" t="s">
        <v>575</v>
      </c>
      <c r="D996" s="75">
        <v>33</v>
      </c>
      <c r="E996" s="113">
        <v>63</v>
      </c>
      <c r="F996" s="394">
        <v>30</v>
      </c>
      <c r="G996" s="68"/>
    </row>
    <row r="997" spans="1:7" ht="15.75">
      <c r="A997" s="107" t="s">
        <v>577</v>
      </c>
      <c r="B997" s="72" t="s">
        <v>574</v>
      </c>
      <c r="C997" s="75" t="s">
        <v>575</v>
      </c>
      <c r="D997" s="75">
        <v>34</v>
      </c>
      <c r="E997" s="113">
        <v>250</v>
      </c>
      <c r="F997" s="394">
        <v>220</v>
      </c>
      <c r="G997" s="68"/>
    </row>
    <row r="998" spans="1:7" ht="15.75">
      <c r="A998" s="107" t="s">
        <v>577</v>
      </c>
      <c r="B998" s="72" t="s">
        <v>574</v>
      </c>
      <c r="C998" s="75" t="s">
        <v>575</v>
      </c>
      <c r="D998" s="75">
        <v>35</v>
      </c>
      <c r="E998" s="113">
        <v>160</v>
      </c>
      <c r="F998" s="394">
        <v>142</v>
      </c>
      <c r="G998" s="68"/>
    </row>
    <row r="999" spans="1:7" ht="15.75">
      <c r="A999" s="107" t="s">
        <v>577</v>
      </c>
      <c r="B999" s="72" t="s">
        <v>574</v>
      </c>
      <c r="C999" s="75" t="s">
        <v>575</v>
      </c>
      <c r="D999" s="75">
        <v>40</v>
      </c>
      <c r="E999" s="113">
        <v>400</v>
      </c>
      <c r="F999" s="394">
        <v>334</v>
      </c>
      <c r="G999" s="68"/>
    </row>
    <row r="1000" spans="1:7" ht="15.75">
      <c r="A1000" s="107" t="s">
        <v>577</v>
      </c>
      <c r="B1000" s="72" t="s">
        <v>574</v>
      </c>
      <c r="C1000" s="75" t="s">
        <v>575</v>
      </c>
      <c r="D1000" s="75">
        <v>41</v>
      </c>
      <c r="E1000" s="113">
        <v>160</v>
      </c>
      <c r="F1000" s="394">
        <v>140</v>
      </c>
      <c r="G1000" s="68"/>
    </row>
    <row r="1001" spans="1:7" ht="15.75">
      <c r="A1001" s="107" t="s">
        <v>577</v>
      </c>
      <c r="B1001" s="72" t="s">
        <v>574</v>
      </c>
      <c r="C1001" s="75" t="s">
        <v>575</v>
      </c>
      <c r="D1001" s="75">
        <v>42</v>
      </c>
      <c r="E1001" s="113">
        <v>25</v>
      </c>
      <c r="F1001" s="394">
        <v>18</v>
      </c>
      <c r="G1001" s="68"/>
    </row>
    <row r="1002" spans="1:7" ht="15.75">
      <c r="A1002" s="107" t="s">
        <v>578</v>
      </c>
      <c r="B1002" s="72" t="s">
        <v>574</v>
      </c>
      <c r="C1002" s="75" t="s">
        <v>575</v>
      </c>
      <c r="D1002" s="75">
        <v>132</v>
      </c>
      <c r="E1002" s="113">
        <v>250</v>
      </c>
      <c r="F1002" s="394">
        <v>160</v>
      </c>
      <c r="G1002" s="68"/>
    </row>
    <row r="1003" spans="1:7" ht="15.75">
      <c r="A1003" s="107" t="s">
        <v>578</v>
      </c>
      <c r="B1003" s="72" t="s">
        <v>574</v>
      </c>
      <c r="C1003" s="75" t="s">
        <v>575</v>
      </c>
      <c r="D1003" s="75">
        <v>133</v>
      </c>
      <c r="E1003" s="113">
        <v>100</v>
      </c>
      <c r="F1003" s="394">
        <v>76</v>
      </c>
      <c r="G1003" s="68"/>
    </row>
    <row r="1004" spans="1:7" ht="15.75">
      <c r="A1004" s="107" t="s">
        <v>578</v>
      </c>
      <c r="B1004" s="72" t="s">
        <v>574</v>
      </c>
      <c r="C1004" s="75" t="s">
        <v>575</v>
      </c>
      <c r="D1004" s="75">
        <v>137</v>
      </c>
      <c r="E1004" s="113">
        <v>160</v>
      </c>
      <c r="F1004" s="394">
        <v>152</v>
      </c>
      <c r="G1004" s="68"/>
    </row>
    <row r="1005" spans="1:7" ht="15.75">
      <c r="A1005" s="107" t="s">
        <v>578</v>
      </c>
      <c r="B1005" s="72" t="s">
        <v>574</v>
      </c>
      <c r="C1005" s="75" t="s">
        <v>575</v>
      </c>
      <c r="D1005" s="75">
        <v>138</v>
      </c>
      <c r="E1005" s="113">
        <v>100</v>
      </c>
      <c r="F1005" s="394">
        <v>58</v>
      </c>
      <c r="G1005" s="68"/>
    </row>
    <row r="1006" spans="1:7" ht="15.75">
      <c r="A1006" s="107" t="s">
        <v>579</v>
      </c>
      <c r="B1006" s="72" t="s">
        <v>574</v>
      </c>
      <c r="C1006" s="75" t="s">
        <v>575</v>
      </c>
      <c r="D1006" s="75">
        <v>139</v>
      </c>
      <c r="E1006" s="113">
        <v>160</v>
      </c>
      <c r="F1006" s="394">
        <v>120</v>
      </c>
      <c r="G1006" s="68"/>
    </row>
    <row r="1007" spans="1:7" ht="15.75">
      <c r="A1007" s="107" t="s">
        <v>579</v>
      </c>
      <c r="B1007" s="72" t="s">
        <v>574</v>
      </c>
      <c r="C1007" s="75" t="s">
        <v>575</v>
      </c>
      <c r="D1007" s="75">
        <v>140</v>
      </c>
      <c r="E1007" s="113">
        <v>180</v>
      </c>
      <c r="F1007" s="394">
        <v>153</v>
      </c>
      <c r="G1007" s="68"/>
    </row>
    <row r="1008" spans="1:7" ht="15.75">
      <c r="A1008" s="107" t="s">
        <v>579</v>
      </c>
      <c r="B1008" s="72" t="s">
        <v>574</v>
      </c>
      <c r="C1008" s="75" t="s">
        <v>575</v>
      </c>
      <c r="D1008" s="75">
        <v>143</v>
      </c>
      <c r="E1008" s="113">
        <v>250</v>
      </c>
      <c r="F1008" s="394">
        <v>220</v>
      </c>
      <c r="G1008" s="68"/>
    </row>
    <row r="1009" spans="1:7" ht="15.75">
      <c r="A1009" s="107" t="s">
        <v>579</v>
      </c>
      <c r="B1009" s="72" t="s">
        <v>574</v>
      </c>
      <c r="C1009" s="75" t="s">
        <v>575</v>
      </c>
      <c r="D1009" s="75">
        <v>144</v>
      </c>
      <c r="E1009" s="113">
        <v>400</v>
      </c>
      <c r="F1009" s="394">
        <v>314</v>
      </c>
      <c r="G1009" s="68"/>
    </row>
    <row r="1010" spans="1:7" ht="15.75">
      <c r="A1010" s="107" t="s">
        <v>579</v>
      </c>
      <c r="B1010" s="72" t="s">
        <v>574</v>
      </c>
      <c r="C1010" s="75" t="s">
        <v>575</v>
      </c>
      <c r="D1010" s="75">
        <v>145</v>
      </c>
      <c r="E1010" s="113">
        <v>160</v>
      </c>
      <c r="F1010" s="394">
        <v>114</v>
      </c>
      <c r="G1010" s="68"/>
    </row>
    <row r="1011" spans="1:7" ht="15.75">
      <c r="A1011" s="107" t="s">
        <v>579</v>
      </c>
      <c r="B1011" s="72" t="s">
        <v>574</v>
      </c>
      <c r="C1011" s="75" t="s">
        <v>575</v>
      </c>
      <c r="D1011" s="75">
        <v>146</v>
      </c>
      <c r="E1011" s="113">
        <v>160</v>
      </c>
      <c r="F1011" s="394">
        <v>100</v>
      </c>
      <c r="G1011" s="68"/>
    </row>
    <row r="1012" spans="1:7" ht="15.75">
      <c r="A1012" s="107" t="s">
        <v>579</v>
      </c>
      <c r="B1012" s="72" t="s">
        <v>574</v>
      </c>
      <c r="C1012" s="75" t="s">
        <v>575</v>
      </c>
      <c r="D1012" s="75">
        <v>147</v>
      </c>
      <c r="E1012" s="113">
        <v>160</v>
      </c>
      <c r="F1012" s="394">
        <v>134</v>
      </c>
      <c r="G1012" s="68"/>
    </row>
    <row r="1013" spans="1:7" ht="15.75">
      <c r="A1013" s="107" t="s">
        <v>579</v>
      </c>
      <c r="B1013" s="72" t="s">
        <v>574</v>
      </c>
      <c r="C1013" s="75" t="s">
        <v>575</v>
      </c>
      <c r="D1013" s="75">
        <v>148</v>
      </c>
      <c r="E1013" s="113">
        <v>100</v>
      </c>
      <c r="F1013" s="394">
        <v>75</v>
      </c>
      <c r="G1013" s="68"/>
    </row>
    <row r="1014" spans="1:7" ht="15.75">
      <c r="A1014" s="107" t="s">
        <v>580</v>
      </c>
      <c r="B1014" s="72" t="s">
        <v>574</v>
      </c>
      <c r="C1014" s="75" t="s">
        <v>575</v>
      </c>
      <c r="D1014" s="75">
        <v>1</v>
      </c>
      <c r="E1014" s="113">
        <v>160</v>
      </c>
      <c r="F1014" s="394">
        <v>120</v>
      </c>
      <c r="G1014" s="68"/>
    </row>
    <row r="1015" spans="1:7" ht="15.75">
      <c r="A1015" s="107" t="s">
        <v>580</v>
      </c>
      <c r="B1015" s="72" t="s">
        <v>574</v>
      </c>
      <c r="C1015" s="75" t="s">
        <v>575</v>
      </c>
      <c r="D1015" s="75">
        <v>2</v>
      </c>
      <c r="E1015" s="113">
        <v>160</v>
      </c>
      <c r="F1015" s="394">
        <v>126</v>
      </c>
      <c r="G1015" s="68"/>
    </row>
    <row r="1016" spans="1:7" ht="15.75">
      <c r="A1016" s="107" t="s">
        <v>580</v>
      </c>
      <c r="B1016" s="72" t="s">
        <v>574</v>
      </c>
      <c r="C1016" s="75" t="s">
        <v>575</v>
      </c>
      <c r="D1016" s="75">
        <v>3</v>
      </c>
      <c r="E1016" s="113">
        <v>250</v>
      </c>
      <c r="F1016" s="394">
        <v>220</v>
      </c>
      <c r="G1016" s="68"/>
    </row>
    <row r="1017" spans="1:7" ht="15.75">
      <c r="A1017" s="107" t="s">
        <v>580</v>
      </c>
      <c r="B1017" s="72" t="s">
        <v>574</v>
      </c>
      <c r="C1017" s="75" t="s">
        <v>575</v>
      </c>
      <c r="D1017" s="75">
        <v>4</v>
      </c>
      <c r="E1017" s="113">
        <v>160</v>
      </c>
      <c r="F1017" s="394">
        <v>142</v>
      </c>
      <c r="G1017" s="68"/>
    </row>
    <row r="1018" spans="1:7" ht="15.75">
      <c r="A1018" s="107" t="s">
        <v>580</v>
      </c>
      <c r="B1018" s="72" t="s">
        <v>574</v>
      </c>
      <c r="C1018" s="75" t="s">
        <v>575</v>
      </c>
      <c r="D1018" s="75">
        <v>5</v>
      </c>
      <c r="E1018" s="113">
        <v>160</v>
      </c>
      <c r="F1018" s="394">
        <v>148</v>
      </c>
      <c r="G1018" s="68"/>
    </row>
    <row r="1019" spans="1:7" ht="15.75">
      <c r="A1019" s="107" t="s">
        <v>580</v>
      </c>
      <c r="B1019" s="72" t="s">
        <v>574</v>
      </c>
      <c r="C1019" s="75" t="s">
        <v>575</v>
      </c>
      <c r="D1019" s="75">
        <v>6</v>
      </c>
      <c r="E1019" s="113">
        <v>63</v>
      </c>
      <c r="F1019" s="394">
        <v>52</v>
      </c>
      <c r="G1019" s="68"/>
    </row>
    <row r="1020" spans="1:7" ht="15.75">
      <c r="A1020" s="107" t="s">
        <v>580</v>
      </c>
      <c r="B1020" s="72" t="s">
        <v>574</v>
      </c>
      <c r="C1020" s="75" t="s">
        <v>575</v>
      </c>
      <c r="D1020" s="75">
        <v>7</v>
      </c>
      <c r="E1020" s="113">
        <v>160</v>
      </c>
      <c r="F1020" s="394">
        <v>134</v>
      </c>
      <c r="G1020" s="68"/>
    </row>
    <row r="1021" spans="1:7" ht="15.75">
      <c r="A1021" s="107" t="s">
        <v>580</v>
      </c>
      <c r="B1021" s="72" t="s">
        <v>574</v>
      </c>
      <c r="C1021" s="75" t="s">
        <v>575</v>
      </c>
      <c r="D1021" s="75">
        <v>8</v>
      </c>
      <c r="E1021" s="113">
        <v>100</v>
      </c>
      <c r="F1021" s="394">
        <v>28</v>
      </c>
      <c r="G1021" s="68"/>
    </row>
    <row r="1022" spans="1:7" ht="15.75">
      <c r="A1022" s="107" t="s">
        <v>580</v>
      </c>
      <c r="B1022" s="72" t="s">
        <v>574</v>
      </c>
      <c r="C1022" s="75" t="s">
        <v>575</v>
      </c>
      <c r="D1022" s="75">
        <v>9</v>
      </c>
      <c r="E1022" s="113">
        <v>40</v>
      </c>
      <c r="F1022" s="394">
        <v>30</v>
      </c>
      <c r="G1022" s="68"/>
    </row>
    <row r="1023" spans="1:7" ht="15.75">
      <c r="A1023" s="107" t="s">
        <v>580</v>
      </c>
      <c r="B1023" s="72" t="s">
        <v>574</v>
      </c>
      <c r="C1023" s="75" t="s">
        <v>575</v>
      </c>
      <c r="D1023" s="75">
        <v>10</v>
      </c>
      <c r="E1023" s="113">
        <v>160</v>
      </c>
      <c r="F1023" s="394">
        <v>100</v>
      </c>
      <c r="G1023" s="68"/>
    </row>
    <row r="1024" spans="1:7" ht="15.75">
      <c r="A1024" s="107" t="s">
        <v>580</v>
      </c>
      <c r="B1024" s="72" t="s">
        <v>574</v>
      </c>
      <c r="C1024" s="75" t="s">
        <v>575</v>
      </c>
      <c r="D1024" s="75">
        <v>11</v>
      </c>
      <c r="E1024" s="113">
        <v>160</v>
      </c>
      <c r="F1024" s="394">
        <v>135</v>
      </c>
      <c r="G1024" s="68"/>
    </row>
    <row r="1025" spans="1:7" ht="15.75">
      <c r="A1025" s="107" t="s">
        <v>580</v>
      </c>
      <c r="B1025" s="72" t="s">
        <v>574</v>
      </c>
      <c r="C1025" s="75" t="s">
        <v>575</v>
      </c>
      <c r="D1025" s="75">
        <v>13</v>
      </c>
      <c r="E1025" s="113">
        <v>250</v>
      </c>
      <c r="F1025" s="394">
        <v>216</v>
      </c>
      <c r="G1025" s="68"/>
    </row>
    <row r="1026" spans="1:7" ht="15.75">
      <c r="A1026" s="107" t="s">
        <v>581</v>
      </c>
      <c r="B1026" s="72" t="s">
        <v>574</v>
      </c>
      <c r="C1026" s="75" t="s">
        <v>575</v>
      </c>
      <c r="D1026" s="75">
        <v>15</v>
      </c>
      <c r="E1026" s="113">
        <v>25</v>
      </c>
      <c r="F1026" s="394">
        <v>8</v>
      </c>
      <c r="G1026" s="68"/>
    </row>
    <row r="1027" spans="1:7" ht="15.75">
      <c r="A1027" s="107" t="s">
        <v>581</v>
      </c>
      <c r="B1027" s="72" t="s">
        <v>574</v>
      </c>
      <c r="C1027" s="75" t="s">
        <v>575</v>
      </c>
      <c r="D1027" s="75">
        <v>16</v>
      </c>
      <c r="E1027" s="113">
        <v>160</v>
      </c>
      <c r="F1027" s="394">
        <v>50</v>
      </c>
      <c r="G1027" s="68"/>
    </row>
    <row r="1028" spans="1:7" ht="15.75">
      <c r="A1028" s="107" t="s">
        <v>581</v>
      </c>
      <c r="B1028" s="72" t="s">
        <v>574</v>
      </c>
      <c r="C1028" s="75" t="s">
        <v>575</v>
      </c>
      <c r="D1028" s="75">
        <v>18</v>
      </c>
      <c r="E1028" s="113">
        <v>160</v>
      </c>
      <c r="F1028" s="394">
        <v>72</v>
      </c>
      <c r="G1028" s="68"/>
    </row>
    <row r="1029" spans="1:7" ht="15.75">
      <c r="A1029" s="107" t="s">
        <v>581</v>
      </c>
      <c r="B1029" s="72" t="s">
        <v>574</v>
      </c>
      <c r="C1029" s="75" t="s">
        <v>575</v>
      </c>
      <c r="D1029" s="75">
        <v>20</v>
      </c>
      <c r="E1029" s="113">
        <v>100</v>
      </c>
      <c r="F1029" s="394">
        <v>30</v>
      </c>
      <c r="G1029" s="68"/>
    </row>
    <row r="1030" spans="1:7" ht="15.75">
      <c r="A1030" s="107" t="s">
        <v>581</v>
      </c>
      <c r="B1030" s="72" t="s">
        <v>574</v>
      </c>
      <c r="C1030" s="75" t="s">
        <v>575</v>
      </c>
      <c r="D1030" s="75">
        <v>22</v>
      </c>
      <c r="E1030" s="113">
        <v>100</v>
      </c>
      <c r="F1030" s="394">
        <v>66</v>
      </c>
      <c r="G1030" s="68"/>
    </row>
    <row r="1031" spans="1:7" ht="15.75">
      <c r="A1031" s="107" t="s">
        <v>581</v>
      </c>
      <c r="B1031" s="72" t="s">
        <v>574</v>
      </c>
      <c r="C1031" s="75" t="s">
        <v>575</v>
      </c>
      <c r="D1031" s="75">
        <v>23</v>
      </c>
      <c r="E1031" s="113">
        <v>400</v>
      </c>
      <c r="F1031" s="394">
        <v>320</v>
      </c>
      <c r="G1031" s="68"/>
    </row>
    <row r="1032" spans="1:7" ht="15.75">
      <c r="A1032" s="107" t="s">
        <v>581</v>
      </c>
      <c r="B1032" s="72" t="s">
        <v>574</v>
      </c>
      <c r="C1032" s="75" t="s">
        <v>575</v>
      </c>
      <c r="D1032" s="75">
        <v>24</v>
      </c>
      <c r="E1032" s="113">
        <v>160</v>
      </c>
      <c r="F1032" s="394">
        <v>110</v>
      </c>
      <c r="G1032" s="68"/>
    </row>
    <row r="1033" spans="1:7" ht="15.75">
      <c r="A1033" s="107" t="s">
        <v>581</v>
      </c>
      <c r="B1033" s="72" t="s">
        <v>574</v>
      </c>
      <c r="C1033" s="75" t="s">
        <v>575</v>
      </c>
      <c r="D1033" s="75">
        <v>25</v>
      </c>
      <c r="E1033" s="113">
        <v>160</v>
      </c>
      <c r="F1033" s="394">
        <v>135</v>
      </c>
      <c r="G1033" s="68"/>
    </row>
    <row r="1034" spans="1:7" ht="15.75">
      <c r="A1034" s="107" t="s">
        <v>581</v>
      </c>
      <c r="B1034" s="72" t="s">
        <v>574</v>
      </c>
      <c r="C1034" s="75" t="s">
        <v>575</v>
      </c>
      <c r="D1034" s="75">
        <v>26</v>
      </c>
      <c r="E1034" s="113">
        <v>160</v>
      </c>
      <c r="F1034" s="394">
        <v>94</v>
      </c>
      <c r="G1034" s="68"/>
    </row>
    <row r="1035" spans="1:7" ht="15.75">
      <c r="A1035" s="107" t="s">
        <v>581</v>
      </c>
      <c r="B1035" s="72" t="s">
        <v>574</v>
      </c>
      <c r="C1035" s="75" t="s">
        <v>575</v>
      </c>
      <c r="D1035" s="75">
        <v>27</v>
      </c>
      <c r="E1035" s="113">
        <v>100</v>
      </c>
      <c r="F1035" s="394">
        <v>60</v>
      </c>
      <c r="G1035" s="68"/>
    </row>
    <row r="1036" spans="1:7" ht="15.75">
      <c r="A1036" s="107" t="s">
        <v>581</v>
      </c>
      <c r="B1036" s="72" t="s">
        <v>574</v>
      </c>
      <c r="C1036" s="75" t="s">
        <v>575</v>
      </c>
      <c r="D1036" s="75">
        <v>28</v>
      </c>
      <c r="E1036" s="113">
        <v>160</v>
      </c>
      <c r="F1036" s="394">
        <v>28</v>
      </c>
      <c r="G1036" s="68"/>
    </row>
    <row r="1037" spans="1:7" ht="15.75">
      <c r="A1037" s="107" t="s">
        <v>581</v>
      </c>
      <c r="B1037" s="72" t="s">
        <v>574</v>
      </c>
      <c r="C1037" s="75" t="s">
        <v>575</v>
      </c>
      <c r="D1037" s="75">
        <v>29</v>
      </c>
      <c r="E1037" s="113">
        <v>160</v>
      </c>
      <c r="F1037" s="394">
        <v>144</v>
      </c>
      <c r="G1037" s="68"/>
    </row>
    <row r="1038" spans="1:7" ht="15.75">
      <c r="A1038" s="107" t="s">
        <v>581</v>
      </c>
      <c r="B1038" s="72" t="s">
        <v>574</v>
      </c>
      <c r="C1038" s="75" t="s">
        <v>575</v>
      </c>
      <c r="D1038" s="75">
        <v>30</v>
      </c>
      <c r="E1038" s="113">
        <v>250</v>
      </c>
      <c r="F1038" s="394">
        <v>160</v>
      </c>
      <c r="G1038" s="68"/>
    </row>
    <row r="1039" spans="1:7" ht="15.75">
      <c r="A1039" s="107" t="s">
        <v>581</v>
      </c>
      <c r="B1039" s="72" t="s">
        <v>574</v>
      </c>
      <c r="C1039" s="75" t="s">
        <v>575</v>
      </c>
      <c r="D1039" s="75">
        <v>32</v>
      </c>
      <c r="E1039" s="113">
        <v>100</v>
      </c>
      <c r="F1039" s="394">
        <v>78</v>
      </c>
      <c r="G1039" s="68"/>
    </row>
    <row r="1040" spans="1:7" ht="15.75">
      <c r="A1040" s="107" t="s">
        <v>581</v>
      </c>
      <c r="B1040" s="72" t="s">
        <v>574</v>
      </c>
      <c r="C1040" s="75" t="s">
        <v>575</v>
      </c>
      <c r="D1040" s="75">
        <v>33</v>
      </c>
      <c r="E1040" s="113">
        <v>400</v>
      </c>
      <c r="F1040" s="394">
        <v>350</v>
      </c>
      <c r="G1040" s="68"/>
    </row>
    <row r="1041" spans="1:7" ht="15.75">
      <c r="A1041" s="107" t="s">
        <v>581</v>
      </c>
      <c r="B1041" s="72" t="s">
        <v>574</v>
      </c>
      <c r="C1041" s="75" t="s">
        <v>575</v>
      </c>
      <c r="D1041" s="75">
        <v>35</v>
      </c>
      <c r="E1041" s="113">
        <v>400</v>
      </c>
      <c r="F1041" s="394">
        <v>360</v>
      </c>
      <c r="G1041" s="68"/>
    </row>
    <row r="1042" spans="1:7" ht="15.75">
      <c r="A1042" s="107" t="s">
        <v>581</v>
      </c>
      <c r="B1042" s="72" t="s">
        <v>574</v>
      </c>
      <c r="C1042" s="75" t="s">
        <v>575</v>
      </c>
      <c r="D1042" s="75">
        <v>36</v>
      </c>
      <c r="E1042" s="113">
        <v>400</v>
      </c>
      <c r="F1042" s="394">
        <v>348</v>
      </c>
      <c r="G1042" s="68"/>
    </row>
    <row r="1043" spans="1:7" ht="15.75">
      <c r="A1043" s="107" t="s">
        <v>581</v>
      </c>
      <c r="B1043" s="72" t="s">
        <v>574</v>
      </c>
      <c r="C1043" s="75" t="s">
        <v>575</v>
      </c>
      <c r="D1043" s="75">
        <v>40</v>
      </c>
      <c r="E1043" s="113">
        <v>100</v>
      </c>
      <c r="F1043" s="394">
        <v>80</v>
      </c>
      <c r="G1043" s="68"/>
    </row>
    <row r="1044" spans="1:7" ht="15.75">
      <c r="A1044" s="107" t="s">
        <v>581</v>
      </c>
      <c r="B1044" s="72" t="s">
        <v>574</v>
      </c>
      <c r="C1044" s="75" t="s">
        <v>575</v>
      </c>
      <c r="D1044" s="75">
        <v>41</v>
      </c>
      <c r="E1044" s="113">
        <v>320</v>
      </c>
      <c r="F1044" s="394">
        <v>190</v>
      </c>
      <c r="G1044" s="68"/>
    </row>
    <row r="1045" spans="1:7" ht="15.75">
      <c r="A1045" s="107" t="s">
        <v>581</v>
      </c>
      <c r="B1045" s="72" t="s">
        <v>574</v>
      </c>
      <c r="C1045" s="75" t="s">
        <v>575</v>
      </c>
      <c r="D1045" s="75">
        <v>42</v>
      </c>
      <c r="E1045" s="113">
        <v>400</v>
      </c>
      <c r="F1045" s="394">
        <v>340</v>
      </c>
      <c r="G1045" s="68"/>
    </row>
    <row r="1046" spans="1:7" ht="15.75">
      <c r="A1046" s="107" t="s">
        <v>581</v>
      </c>
      <c r="B1046" s="72" t="s">
        <v>574</v>
      </c>
      <c r="C1046" s="75" t="s">
        <v>575</v>
      </c>
      <c r="D1046" s="75">
        <v>44</v>
      </c>
      <c r="E1046" s="113">
        <v>100</v>
      </c>
      <c r="F1046" s="394">
        <v>34</v>
      </c>
      <c r="G1046" s="68"/>
    </row>
    <row r="1047" spans="1:7" ht="15.75">
      <c r="A1047" s="107" t="s">
        <v>581</v>
      </c>
      <c r="B1047" s="72" t="s">
        <v>574</v>
      </c>
      <c r="C1047" s="75" t="s">
        <v>575</v>
      </c>
      <c r="D1047" s="75">
        <v>45</v>
      </c>
      <c r="E1047" s="113">
        <v>250</v>
      </c>
      <c r="F1047" s="394">
        <v>40</v>
      </c>
      <c r="G1047" s="68"/>
    </row>
    <row r="1048" spans="1:7" ht="15.75">
      <c r="A1048" s="107" t="s">
        <v>581</v>
      </c>
      <c r="B1048" s="72" t="s">
        <v>574</v>
      </c>
      <c r="C1048" s="75" t="s">
        <v>575</v>
      </c>
      <c r="D1048" s="75">
        <v>46</v>
      </c>
      <c r="E1048" s="113">
        <v>100</v>
      </c>
      <c r="F1048" s="394">
        <v>74</v>
      </c>
      <c r="G1048" s="68"/>
    </row>
    <row r="1049" spans="1:7" ht="15.75">
      <c r="A1049" s="107" t="s">
        <v>581</v>
      </c>
      <c r="B1049" s="72" t="s">
        <v>574</v>
      </c>
      <c r="C1049" s="75" t="s">
        <v>575</v>
      </c>
      <c r="D1049" s="75">
        <v>47</v>
      </c>
      <c r="E1049" s="113">
        <v>250</v>
      </c>
      <c r="F1049" s="394">
        <v>184</v>
      </c>
      <c r="G1049" s="68"/>
    </row>
    <row r="1050" spans="1:7" ht="15.75">
      <c r="A1050" s="107" t="s">
        <v>581</v>
      </c>
      <c r="B1050" s="72" t="s">
        <v>574</v>
      </c>
      <c r="C1050" s="75" t="s">
        <v>575</v>
      </c>
      <c r="D1050" s="75">
        <v>51</v>
      </c>
      <c r="E1050" s="113">
        <v>100</v>
      </c>
      <c r="F1050" s="394">
        <v>70</v>
      </c>
      <c r="G1050" s="68"/>
    </row>
    <row r="1051" spans="1:7" ht="15.75">
      <c r="A1051" s="107" t="s">
        <v>581</v>
      </c>
      <c r="B1051" s="72" t="s">
        <v>574</v>
      </c>
      <c r="C1051" s="75" t="s">
        <v>575</v>
      </c>
      <c r="D1051" s="75">
        <v>54</v>
      </c>
      <c r="E1051" s="113">
        <v>100</v>
      </c>
      <c r="F1051" s="394">
        <v>50</v>
      </c>
      <c r="G1051" s="68"/>
    </row>
    <row r="1052" spans="1:7" ht="15.75">
      <c r="A1052" s="107" t="s">
        <v>581</v>
      </c>
      <c r="B1052" s="72" t="s">
        <v>574</v>
      </c>
      <c r="C1052" s="75" t="s">
        <v>575</v>
      </c>
      <c r="D1052" s="75">
        <v>55</v>
      </c>
      <c r="E1052" s="113">
        <v>100</v>
      </c>
      <c r="F1052" s="394">
        <v>46</v>
      </c>
    </row>
    <row r="1053" spans="1:7" ht="15.75">
      <c r="A1053" s="107" t="s">
        <v>581</v>
      </c>
      <c r="B1053" s="72" t="s">
        <v>574</v>
      </c>
      <c r="C1053" s="75" t="s">
        <v>575</v>
      </c>
      <c r="D1053" s="75">
        <v>61</v>
      </c>
      <c r="E1053" s="113">
        <v>250</v>
      </c>
      <c r="F1053" s="394">
        <v>200</v>
      </c>
    </row>
    <row r="1054" spans="1:7" ht="15.75">
      <c r="A1054" s="107" t="s">
        <v>581</v>
      </c>
      <c r="B1054" s="72" t="s">
        <v>574</v>
      </c>
      <c r="C1054" s="75" t="s">
        <v>575</v>
      </c>
      <c r="D1054" s="75">
        <v>62</v>
      </c>
      <c r="E1054" s="113">
        <v>100</v>
      </c>
      <c r="F1054" s="394">
        <v>78</v>
      </c>
    </row>
    <row r="1055" spans="1:7" ht="15.75">
      <c r="A1055" s="107" t="s">
        <v>581</v>
      </c>
      <c r="B1055" s="72" t="s">
        <v>574</v>
      </c>
      <c r="C1055" s="75" t="s">
        <v>575</v>
      </c>
      <c r="D1055" s="75">
        <v>69</v>
      </c>
      <c r="E1055" s="113">
        <v>400</v>
      </c>
      <c r="F1055" s="394">
        <v>205</v>
      </c>
    </row>
    <row r="1056" spans="1:7" ht="15.75">
      <c r="A1056" s="107" t="s">
        <v>581</v>
      </c>
      <c r="B1056" s="72" t="s">
        <v>574</v>
      </c>
      <c r="C1056" s="75" t="s">
        <v>575</v>
      </c>
      <c r="D1056" s="75">
        <v>72</v>
      </c>
      <c r="E1056" s="113">
        <v>400</v>
      </c>
      <c r="F1056" s="394">
        <v>340</v>
      </c>
    </row>
    <row r="1057" spans="1:6" ht="15.75">
      <c r="A1057" s="107" t="s">
        <v>581</v>
      </c>
      <c r="B1057" s="72" t="s">
        <v>574</v>
      </c>
      <c r="C1057" s="75" t="s">
        <v>575</v>
      </c>
      <c r="D1057" s="75">
        <v>73</v>
      </c>
      <c r="E1057" s="113">
        <v>160</v>
      </c>
      <c r="F1057" s="394">
        <v>124</v>
      </c>
    </row>
    <row r="1058" spans="1:6" ht="15.75">
      <c r="A1058" s="107" t="s">
        <v>581</v>
      </c>
      <c r="B1058" s="72" t="s">
        <v>574</v>
      </c>
      <c r="C1058" s="75" t="s">
        <v>575</v>
      </c>
      <c r="D1058" s="75">
        <v>74</v>
      </c>
      <c r="E1058" s="113">
        <v>250</v>
      </c>
      <c r="F1058" s="394">
        <v>154</v>
      </c>
    </row>
    <row r="1059" spans="1:6" ht="15.75">
      <c r="A1059" s="107" t="s">
        <v>581</v>
      </c>
      <c r="B1059" s="72" t="s">
        <v>574</v>
      </c>
      <c r="C1059" s="75" t="s">
        <v>575</v>
      </c>
      <c r="D1059" s="75">
        <v>75</v>
      </c>
      <c r="E1059" s="113">
        <v>400</v>
      </c>
      <c r="F1059" s="394">
        <v>348</v>
      </c>
    </row>
    <row r="1060" spans="1:6" ht="15.75">
      <c r="A1060" s="107" t="s">
        <v>581</v>
      </c>
      <c r="B1060" s="72" t="s">
        <v>574</v>
      </c>
      <c r="C1060" s="75" t="s">
        <v>575</v>
      </c>
      <c r="D1060" s="75">
        <v>77</v>
      </c>
      <c r="E1060" s="113">
        <v>160</v>
      </c>
      <c r="F1060" s="394">
        <v>96</v>
      </c>
    </row>
    <row r="1061" spans="1:6" ht="15.75">
      <c r="A1061" s="107" t="s">
        <v>581</v>
      </c>
      <c r="B1061" s="72" t="s">
        <v>574</v>
      </c>
      <c r="C1061" s="75" t="s">
        <v>575</v>
      </c>
      <c r="D1061" s="75">
        <v>79</v>
      </c>
      <c r="E1061" s="113">
        <v>630</v>
      </c>
      <c r="F1061" s="394">
        <v>388</v>
      </c>
    </row>
    <row r="1062" spans="1:6" ht="15.75">
      <c r="A1062" s="107" t="s">
        <v>581</v>
      </c>
      <c r="B1062" s="72" t="s">
        <v>574</v>
      </c>
      <c r="C1062" s="75" t="s">
        <v>575</v>
      </c>
      <c r="D1062" s="75">
        <v>80</v>
      </c>
      <c r="E1062" s="113">
        <v>400</v>
      </c>
      <c r="F1062" s="394">
        <v>28</v>
      </c>
    </row>
    <row r="1063" spans="1:6" ht="15.75">
      <c r="A1063" s="107" t="s">
        <v>581</v>
      </c>
      <c r="B1063" s="72" t="s">
        <v>574</v>
      </c>
      <c r="C1063" s="75" t="s">
        <v>575</v>
      </c>
      <c r="D1063" s="75">
        <v>81</v>
      </c>
      <c r="E1063" s="113">
        <v>250</v>
      </c>
      <c r="F1063" s="394">
        <v>190</v>
      </c>
    </row>
    <row r="1064" spans="1:6" ht="15.75">
      <c r="A1064" s="107" t="s">
        <v>581</v>
      </c>
      <c r="B1064" s="72" t="s">
        <v>574</v>
      </c>
      <c r="C1064" s="75" t="s">
        <v>575</v>
      </c>
      <c r="D1064" s="75">
        <v>82</v>
      </c>
      <c r="E1064" s="113">
        <v>63</v>
      </c>
      <c r="F1064" s="394">
        <v>30</v>
      </c>
    </row>
    <row r="1065" spans="1:6" ht="15.75">
      <c r="A1065" s="107" t="s">
        <v>581</v>
      </c>
      <c r="B1065" s="72" t="s">
        <v>574</v>
      </c>
      <c r="C1065" s="75" t="s">
        <v>575</v>
      </c>
      <c r="D1065" s="75">
        <v>86</v>
      </c>
      <c r="E1065" s="113">
        <v>160</v>
      </c>
      <c r="F1065" s="394">
        <v>123</v>
      </c>
    </row>
    <row r="1066" spans="1:6" ht="15.75">
      <c r="A1066" s="107" t="s">
        <v>581</v>
      </c>
      <c r="B1066" s="72" t="s">
        <v>574</v>
      </c>
      <c r="C1066" s="75" t="s">
        <v>575</v>
      </c>
      <c r="D1066" s="75">
        <v>88</v>
      </c>
      <c r="E1066" s="113">
        <v>400</v>
      </c>
      <c r="F1066" s="394">
        <v>360</v>
      </c>
    </row>
    <row r="1067" spans="1:6" ht="15.75">
      <c r="A1067" s="107" t="s">
        <v>581</v>
      </c>
      <c r="B1067" s="72" t="s">
        <v>574</v>
      </c>
      <c r="C1067" s="75" t="s">
        <v>575</v>
      </c>
      <c r="D1067" s="75">
        <v>90</v>
      </c>
      <c r="E1067" s="113">
        <v>100</v>
      </c>
      <c r="F1067" s="394">
        <v>62</v>
      </c>
    </row>
    <row r="1068" spans="1:6" ht="15.75">
      <c r="A1068" s="107" t="s">
        <v>581</v>
      </c>
      <c r="B1068" s="72" t="s">
        <v>574</v>
      </c>
      <c r="C1068" s="75" t="s">
        <v>575</v>
      </c>
      <c r="D1068" s="75">
        <v>91</v>
      </c>
      <c r="E1068" s="113">
        <v>100</v>
      </c>
      <c r="F1068" s="394">
        <v>60</v>
      </c>
    </row>
    <row r="1069" spans="1:6" ht="15.75">
      <c r="A1069" s="107" t="s">
        <v>581</v>
      </c>
      <c r="B1069" s="72" t="s">
        <v>574</v>
      </c>
      <c r="C1069" s="75" t="s">
        <v>575</v>
      </c>
      <c r="D1069" s="75">
        <v>92</v>
      </c>
      <c r="E1069" s="113">
        <v>160</v>
      </c>
      <c r="F1069" s="394">
        <v>110</v>
      </c>
    </row>
    <row r="1070" spans="1:6" ht="15.75">
      <c r="A1070" s="107" t="s">
        <v>581</v>
      </c>
      <c r="B1070" s="72" t="s">
        <v>574</v>
      </c>
      <c r="C1070" s="75" t="s">
        <v>575</v>
      </c>
      <c r="D1070" s="75">
        <v>95</v>
      </c>
      <c r="E1070" s="113">
        <v>250</v>
      </c>
      <c r="F1070" s="394">
        <v>155</v>
      </c>
    </row>
    <row r="1071" spans="1:6" ht="15.75">
      <c r="A1071" s="107" t="s">
        <v>582</v>
      </c>
      <c r="B1071" s="72" t="s">
        <v>574</v>
      </c>
      <c r="C1071" s="75" t="s">
        <v>575</v>
      </c>
      <c r="D1071" s="75">
        <v>17</v>
      </c>
      <c r="E1071" s="113">
        <v>100</v>
      </c>
      <c r="F1071" s="394">
        <v>80</v>
      </c>
    </row>
    <row r="1072" spans="1:6" ht="15.75">
      <c r="A1072" s="107" t="s">
        <v>582</v>
      </c>
      <c r="B1072" s="72" t="s">
        <v>574</v>
      </c>
      <c r="C1072" s="75" t="s">
        <v>575</v>
      </c>
      <c r="D1072" s="75">
        <v>19</v>
      </c>
      <c r="E1072" s="113">
        <v>400</v>
      </c>
      <c r="F1072" s="394">
        <v>360</v>
      </c>
    </row>
    <row r="1073" spans="1:6" ht="15.75">
      <c r="A1073" s="107" t="s">
        <v>583</v>
      </c>
      <c r="B1073" s="72" t="s">
        <v>574</v>
      </c>
      <c r="C1073" s="75" t="s">
        <v>575</v>
      </c>
      <c r="D1073" s="75">
        <v>1</v>
      </c>
      <c r="E1073" s="113">
        <v>100</v>
      </c>
      <c r="F1073" s="394">
        <v>70</v>
      </c>
    </row>
    <row r="1074" spans="1:6" ht="15.75">
      <c r="A1074" s="107" t="s">
        <v>583</v>
      </c>
      <c r="B1074" s="72" t="s">
        <v>574</v>
      </c>
      <c r="C1074" s="75" t="s">
        <v>575</v>
      </c>
      <c r="D1074" s="75">
        <v>2</v>
      </c>
      <c r="E1074" s="113">
        <v>100</v>
      </c>
      <c r="F1074" s="394">
        <v>62</v>
      </c>
    </row>
    <row r="1075" spans="1:6" ht="15.75">
      <c r="A1075" s="107" t="s">
        <v>583</v>
      </c>
      <c r="B1075" s="72" t="s">
        <v>574</v>
      </c>
      <c r="C1075" s="75" t="s">
        <v>575</v>
      </c>
      <c r="D1075" s="75">
        <v>3</v>
      </c>
      <c r="E1075" s="113">
        <v>160</v>
      </c>
      <c r="F1075" s="394">
        <v>128</v>
      </c>
    </row>
    <row r="1076" spans="1:6" ht="15.75">
      <c r="A1076" s="107" t="s">
        <v>583</v>
      </c>
      <c r="B1076" s="72" t="s">
        <v>574</v>
      </c>
      <c r="C1076" s="75" t="s">
        <v>575</v>
      </c>
      <c r="D1076" s="75">
        <v>4</v>
      </c>
      <c r="E1076" s="113">
        <v>250</v>
      </c>
      <c r="F1076" s="394">
        <v>232</v>
      </c>
    </row>
    <row r="1077" spans="1:6" ht="15.75">
      <c r="A1077" s="107" t="s">
        <v>583</v>
      </c>
      <c r="B1077" s="72" t="s">
        <v>574</v>
      </c>
      <c r="C1077" s="75" t="s">
        <v>575</v>
      </c>
      <c r="D1077" s="75">
        <v>5</v>
      </c>
      <c r="E1077" s="113">
        <v>400</v>
      </c>
      <c r="F1077" s="394">
        <v>362</v>
      </c>
    </row>
    <row r="1078" spans="1:6" ht="15.75">
      <c r="A1078" s="107" t="s">
        <v>583</v>
      </c>
      <c r="B1078" s="72" t="s">
        <v>574</v>
      </c>
      <c r="C1078" s="75" t="s">
        <v>575</v>
      </c>
      <c r="D1078" s="75">
        <v>6</v>
      </c>
      <c r="E1078" s="113">
        <v>160</v>
      </c>
      <c r="F1078" s="394">
        <v>112</v>
      </c>
    </row>
    <row r="1079" spans="1:6" ht="15.75">
      <c r="A1079" s="107" t="s">
        <v>583</v>
      </c>
      <c r="B1079" s="72" t="s">
        <v>574</v>
      </c>
      <c r="C1079" s="75" t="s">
        <v>575</v>
      </c>
      <c r="D1079" s="75">
        <v>7</v>
      </c>
      <c r="E1079" s="113">
        <v>400</v>
      </c>
      <c r="F1079" s="394">
        <v>42</v>
      </c>
    </row>
    <row r="1080" spans="1:6" ht="15.75">
      <c r="A1080" s="107" t="s">
        <v>583</v>
      </c>
      <c r="B1080" s="72" t="s">
        <v>574</v>
      </c>
      <c r="C1080" s="75" t="s">
        <v>575</v>
      </c>
      <c r="D1080" s="75">
        <v>11</v>
      </c>
      <c r="E1080" s="113">
        <v>400</v>
      </c>
      <c r="F1080" s="394">
        <v>73</v>
      </c>
    </row>
    <row r="1081" spans="1:6" ht="15.75">
      <c r="A1081" s="107" t="s">
        <v>583</v>
      </c>
      <c r="B1081" s="72" t="s">
        <v>574</v>
      </c>
      <c r="C1081" s="75" t="s">
        <v>575</v>
      </c>
      <c r="D1081" s="75">
        <v>12</v>
      </c>
      <c r="E1081" s="113">
        <v>250</v>
      </c>
      <c r="F1081" s="394">
        <v>140</v>
      </c>
    </row>
    <row r="1082" spans="1:6" ht="15.75">
      <c r="A1082" s="107" t="s">
        <v>583</v>
      </c>
      <c r="B1082" s="72" t="s">
        <v>574</v>
      </c>
      <c r="C1082" s="75" t="s">
        <v>575</v>
      </c>
      <c r="D1082" s="75">
        <v>13</v>
      </c>
      <c r="E1082" s="113">
        <v>160</v>
      </c>
      <c r="F1082" s="394">
        <v>40</v>
      </c>
    </row>
    <row r="1083" spans="1:6" ht="15.75">
      <c r="A1083" s="107" t="s">
        <v>583</v>
      </c>
      <c r="B1083" s="72" t="s">
        <v>574</v>
      </c>
      <c r="C1083" s="75" t="s">
        <v>575</v>
      </c>
      <c r="D1083" s="75">
        <v>14</v>
      </c>
      <c r="E1083" s="113">
        <v>63</v>
      </c>
      <c r="F1083" s="394">
        <v>50</v>
      </c>
    </row>
    <row r="1084" spans="1:6" ht="15.75">
      <c r="A1084" s="107" t="s">
        <v>583</v>
      </c>
      <c r="B1084" s="72" t="s">
        <v>574</v>
      </c>
      <c r="C1084" s="75" t="s">
        <v>575</v>
      </c>
      <c r="D1084" s="75">
        <v>15</v>
      </c>
      <c r="E1084" s="113">
        <v>250</v>
      </c>
      <c r="F1084" s="394">
        <v>62</v>
      </c>
    </row>
    <row r="1085" spans="1:6" ht="15.75">
      <c r="A1085" s="107" t="s">
        <v>583</v>
      </c>
      <c r="B1085" s="72" t="s">
        <v>574</v>
      </c>
      <c r="C1085" s="75" t="s">
        <v>575</v>
      </c>
      <c r="D1085" s="75">
        <v>16</v>
      </c>
      <c r="E1085" s="113">
        <v>25</v>
      </c>
      <c r="F1085" s="394">
        <v>20</v>
      </c>
    </row>
    <row r="1086" spans="1:6" ht="15.75">
      <c r="A1086" s="107" t="s">
        <v>584</v>
      </c>
      <c r="B1086" s="72" t="s">
        <v>574</v>
      </c>
      <c r="C1086" s="75" t="s">
        <v>575</v>
      </c>
      <c r="D1086" s="75">
        <v>105</v>
      </c>
      <c r="E1086" s="113">
        <v>160</v>
      </c>
      <c r="F1086" s="394">
        <v>120</v>
      </c>
    </row>
    <row r="1087" spans="1:6" ht="15.75">
      <c r="A1087" s="107" t="s">
        <v>584</v>
      </c>
      <c r="B1087" s="72" t="s">
        <v>574</v>
      </c>
      <c r="C1087" s="75" t="s">
        <v>575</v>
      </c>
      <c r="D1087" s="75">
        <v>110</v>
      </c>
      <c r="E1087" s="113">
        <v>250</v>
      </c>
      <c r="F1087" s="394">
        <v>53</v>
      </c>
    </row>
    <row r="1088" spans="1:6" ht="15.75">
      <c r="A1088" s="107" t="s">
        <v>584</v>
      </c>
      <c r="B1088" s="72" t="s">
        <v>574</v>
      </c>
      <c r="C1088" s="75" t="s">
        <v>575</v>
      </c>
      <c r="D1088" s="75">
        <v>111</v>
      </c>
      <c r="E1088" s="113">
        <v>100</v>
      </c>
      <c r="F1088" s="394">
        <v>60</v>
      </c>
    </row>
    <row r="1089" spans="1:7" ht="15.75">
      <c r="A1089" s="107" t="s">
        <v>584</v>
      </c>
      <c r="B1089" s="72" t="s">
        <v>574</v>
      </c>
      <c r="C1089" s="75" t="s">
        <v>575</v>
      </c>
      <c r="D1089" s="75">
        <v>114</v>
      </c>
      <c r="E1089" s="113">
        <v>250</v>
      </c>
      <c r="F1089" s="394">
        <v>82</v>
      </c>
    </row>
    <row r="1090" spans="1:7" ht="15.75">
      <c r="A1090" s="107" t="s">
        <v>584</v>
      </c>
      <c r="B1090" s="72" t="s">
        <v>574</v>
      </c>
      <c r="C1090" s="75" t="s">
        <v>575</v>
      </c>
      <c r="D1090" s="75">
        <v>115</v>
      </c>
      <c r="E1090" s="113">
        <v>160</v>
      </c>
      <c r="F1090" s="394">
        <v>90</v>
      </c>
    </row>
    <row r="1091" spans="1:7" ht="15.75">
      <c r="A1091" s="107" t="s">
        <v>585</v>
      </c>
      <c r="B1091" s="72" t="s">
        <v>574</v>
      </c>
      <c r="C1091" s="75" t="s">
        <v>575</v>
      </c>
      <c r="D1091" s="75">
        <v>155</v>
      </c>
      <c r="E1091" s="113">
        <v>100</v>
      </c>
      <c r="F1091" s="394">
        <v>74</v>
      </c>
      <c r="G1091" s="68"/>
    </row>
    <row r="1092" spans="1:7" ht="15.75">
      <c r="A1092" s="107" t="s">
        <v>585</v>
      </c>
      <c r="B1092" s="72" t="s">
        <v>574</v>
      </c>
      <c r="C1092" s="75" t="s">
        <v>575</v>
      </c>
      <c r="D1092" s="75">
        <v>156</v>
      </c>
      <c r="E1092" s="113">
        <v>160</v>
      </c>
      <c r="F1092" s="394">
        <v>98</v>
      </c>
      <c r="G1092" s="68"/>
    </row>
    <row r="1093" spans="1:7" ht="15.75">
      <c r="A1093" s="107" t="s">
        <v>585</v>
      </c>
      <c r="B1093" s="72" t="s">
        <v>574</v>
      </c>
      <c r="C1093" s="75" t="s">
        <v>575</v>
      </c>
      <c r="D1093" s="75">
        <v>158</v>
      </c>
      <c r="E1093" s="113">
        <v>100</v>
      </c>
      <c r="F1093" s="394">
        <v>59</v>
      </c>
      <c r="G1093" s="68"/>
    </row>
    <row r="1094" spans="1:7" ht="15.75">
      <c r="A1094" s="107" t="s">
        <v>586</v>
      </c>
      <c r="B1094" s="72" t="s">
        <v>574</v>
      </c>
      <c r="C1094" s="75" t="s">
        <v>575</v>
      </c>
      <c r="D1094" s="75">
        <v>167</v>
      </c>
      <c r="E1094" s="113">
        <v>100</v>
      </c>
      <c r="F1094" s="394">
        <v>52</v>
      </c>
      <c r="G1094" s="68"/>
    </row>
    <row r="1095" spans="1:7" ht="15.75">
      <c r="A1095" s="107" t="s">
        <v>586</v>
      </c>
      <c r="B1095" s="72" t="s">
        <v>574</v>
      </c>
      <c r="C1095" s="75" t="s">
        <v>575</v>
      </c>
      <c r="D1095" s="75">
        <v>170</v>
      </c>
      <c r="E1095" s="113">
        <v>100</v>
      </c>
      <c r="F1095" s="394">
        <v>40</v>
      </c>
      <c r="G1095" s="68"/>
    </row>
    <row r="1096" spans="1:7" ht="15.75">
      <c r="A1096" s="107" t="s">
        <v>586</v>
      </c>
      <c r="B1096" s="72" t="s">
        <v>574</v>
      </c>
      <c r="C1096" s="75" t="s">
        <v>575</v>
      </c>
      <c r="D1096" s="75">
        <v>171</v>
      </c>
      <c r="E1096" s="113">
        <v>100</v>
      </c>
      <c r="F1096" s="394">
        <v>32</v>
      </c>
      <c r="G1096" s="68"/>
    </row>
    <row r="1097" spans="1:7" ht="15.75">
      <c r="A1097" s="107" t="s">
        <v>586</v>
      </c>
      <c r="B1097" s="72" t="s">
        <v>574</v>
      </c>
      <c r="C1097" s="75" t="s">
        <v>575</v>
      </c>
      <c r="D1097" s="75">
        <v>172</v>
      </c>
      <c r="E1097" s="113">
        <v>60</v>
      </c>
      <c r="F1097" s="394">
        <v>44</v>
      </c>
      <c r="G1097" s="68"/>
    </row>
    <row r="1098" spans="1:7" ht="15.75">
      <c r="A1098" s="107" t="s">
        <v>586</v>
      </c>
      <c r="B1098" s="72" t="s">
        <v>574</v>
      </c>
      <c r="C1098" s="75" t="s">
        <v>575</v>
      </c>
      <c r="D1098" s="75">
        <v>174</v>
      </c>
      <c r="E1098" s="113">
        <v>100</v>
      </c>
      <c r="F1098" s="394">
        <v>73</v>
      </c>
      <c r="G1098" s="68"/>
    </row>
    <row r="1099" spans="1:7" ht="15.75">
      <c r="A1099" s="107" t="s">
        <v>586</v>
      </c>
      <c r="B1099" s="72" t="s">
        <v>574</v>
      </c>
      <c r="C1099" s="75" t="s">
        <v>575</v>
      </c>
      <c r="D1099" s="75">
        <v>175</v>
      </c>
      <c r="E1099" s="113">
        <v>180</v>
      </c>
      <c r="F1099" s="394">
        <v>150</v>
      </c>
      <c r="G1099" s="68"/>
    </row>
    <row r="1100" spans="1:7" ht="15.75">
      <c r="A1100" s="107" t="s">
        <v>586</v>
      </c>
      <c r="B1100" s="72" t="s">
        <v>574</v>
      </c>
      <c r="C1100" s="75" t="s">
        <v>575</v>
      </c>
      <c r="D1100" s="75">
        <v>178</v>
      </c>
      <c r="E1100" s="113">
        <v>250</v>
      </c>
      <c r="F1100" s="394">
        <v>100</v>
      </c>
      <c r="G1100" s="68"/>
    </row>
    <row r="1101" spans="1:7" ht="15.75">
      <c r="A1101" s="107" t="s">
        <v>587</v>
      </c>
      <c r="B1101" s="72" t="s">
        <v>574</v>
      </c>
      <c r="C1101" s="75" t="s">
        <v>575</v>
      </c>
      <c r="D1101" s="75">
        <v>5</v>
      </c>
      <c r="E1101" s="113">
        <v>250</v>
      </c>
      <c r="F1101" s="394">
        <v>183</v>
      </c>
      <c r="G1101" s="68"/>
    </row>
    <row r="1102" spans="1:7" ht="15.75">
      <c r="A1102" s="107" t="s">
        <v>587</v>
      </c>
      <c r="B1102" s="72" t="s">
        <v>574</v>
      </c>
      <c r="C1102" s="75" t="s">
        <v>575</v>
      </c>
      <c r="D1102" s="75">
        <v>7</v>
      </c>
      <c r="E1102" s="113">
        <v>160</v>
      </c>
      <c r="F1102" s="394">
        <v>90</v>
      </c>
      <c r="G1102" s="68"/>
    </row>
    <row r="1103" spans="1:7" ht="15.75">
      <c r="A1103" s="107" t="s">
        <v>587</v>
      </c>
      <c r="B1103" s="72" t="s">
        <v>574</v>
      </c>
      <c r="C1103" s="75" t="s">
        <v>575</v>
      </c>
      <c r="D1103" s="75">
        <v>8</v>
      </c>
      <c r="E1103" s="113">
        <v>100</v>
      </c>
      <c r="F1103" s="394">
        <v>52</v>
      </c>
      <c r="G1103" s="68"/>
    </row>
    <row r="1104" spans="1:7" ht="15.75">
      <c r="A1104" s="107" t="s">
        <v>587</v>
      </c>
      <c r="B1104" s="72" t="s">
        <v>574</v>
      </c>
      <c r="C1104" s="75" t="s">
        <v>575</v>
      </c>
      <c r="D1104" s="75">
        <v>9</v>
      </c>
      <c r="E1104" s="113">
        <v>63</v>
      </c>
      <c r="F1104" s="394">
        <v>44</v>
      </c>
      <c r="G1104" s="68"/>
    </row>
    <row r="1105" spans="1:7" ht="15.75">
      <c r="A1105" s="107" t="s">
        <v>587</v>
      </c>
      <c r="B1105" s="72" t="s">
        <v>574</v>
      </c>
      <c r="C1105" s="75" t="s">
        <v>575</v>
      </c>
      <c r="D1105" s="75">
        <v>10</v>
      </c>
      <c r="E1105" s="113">
        <v>160</v>
      </c>
      <c r="F1105" s="394">
        <v>86</v>
      </c>
      <c r="G1105" s="68"/>
    </row>
    <row r="1106" spans="1:7" ht="15.75">
      <c r="A1106" s="107" t="s">
        <v>587</v>
      </c>
      <c r="B1106" s="72" t="s">
        <v>574</v>
      </c>
      <c r="C1106" s="75" t="s">
        <v>575</v>
      </c>
      <c r="D1106" s="75">
        <v>13</v>
      </c>
      <c r="E1106" s="113">
        <v>250</v>
      </c>
      <c r="F1106" s="394">
        <v>112</v>
      </c>
      <c r="G1106" s="68"/>
    </row>
    <row r="1107" spans="1:7" ht="15.75">
      <c r="A1107" s="107" t="s">
        <v>587</v>
      </c>
      <c r="B1107" s="72" t="s">
        <v>574</v>
      </c>
      <c r="C1107" s="75" t="s">
        <v>575</v>
      </c>
      <c r="D1107" s="75">
        <v>22</v>
      </c>
      <c r="E1107" s="113">
        <v>400</v>
      </c>
      <c r="F1107" s="394">
        <v>220</v>
      </c>
      <c r="G1107" s="68"/>
    </row>
    <row r="1108" spans="1:7" ht="15.75">
      <c r="A1108" s="107" t="s">
        <v>587</v>
      </c>
      <c r="B1108" s="72" t="s">
        <v>574</v>
      </c>
      <c r="C1108" s="75" t="s">
        <v>575</v>
      </c>
      <c r="D1108" s="75">
        <v>24</v>
      </c>
      <c r="E1108" s="113">
        <v>160</v>
      </c>
      <c r="F1108" s="394">
        <v>130</v>
      </c>
      <c r="G1108" s="68"/>
    </row>
    <row r="1109" spans="1:7" ht="15.75">
      <c r="A1109" s="107" t="s">
        <v>587</v>
      </c>
      <c r="B1109" s="72" t="s">
        <v>574</v>
      </c>
      <c r="C1109" s="75" t="s">
        <v>575</v>
      </c>
      <c r="D1109" s="75">
        <v>28</v>
      </c>
      <c r="E1109" s="113">
        <v>63</v>
      </c>
      <c r="F1109" s="394">
        <v>20</v>
      </c>
      <c r="G1109" s="68"/>
    </row>
    <row r="1110" spans="1:7" ht="15.75">
      <c r="A1110" s="107" t="s">
        <v>587</v>
      </c>
      <c r="B1110" s="72" t="s">
        <v>574</v>
      </c>
      <c r="C1110" s="75" t="s">
        <v>575</v>
      </c>
      <c r="D1110" s="75">
        <v>30</v>
      </c>
      <c r="E1110" s="113">
        <v>250</v>
      </c>
      <c r="F1110" s="394">
        <v>200</v>
      </c>
      <c r="G1110" s="68"/>
    </row>
    <row r="1111" spans="1:7" ht="15.75">
      <c r="A1111" s="107" t="s">
        <v>587</v>
      </c>
      <c r="B1111" s="72" t="s">
        <v>574</v>
      </c>
      <c r="C1111" s="75" t="s">
        <v>575</v>
      </c>
      <c r="D1111" s="75">
        <v>31</v>
      </c>
      <c r="E1111" s="113">
        <v>160</v>
      </c>
      <c r="F1111" s="394">
        <v>130</v>
      </c>
      <c r="G1111" s="68"/>
    </row>
    <row r="1112" spans="1:7" ht="15.75">
      <c r="A1112" s="107" t="s">
        <v>587</v>
      </c>
      <c r="B1112" s="72" t="s">
        <v>574</v>
      </c>
      <c r="C1112" s="75" t="s">
        <v>575</v>
      </c>
      <c r="D1112" s="75">
        <v>32</v>
      </c>
      <c r="E1112" s="113">
        <v>25</v>
      </c>
      <c r="F1112" s="394">
        <v>30</v>
      </c>
      <c r="G1112" s="68"/>
    </row>
    <row r="1113" spans="1:7" ht="15.75">
      <c r="A1113" s="107" t="s">
        <v>588</v>
      </c>
      <c r="B1113" s="72" t="s">
        <v>574</v>
      </c>
      <c r="C1113" s="75" t="s">
        <v>575</v>
      </c>
      <c r="D1113" s="75">
        <v>1</v>
      </c>
      <c r="E1113" s="113">
        <v>250</v>
      </c>
      <c r="F1113" s="394">
        <v>162</v>
      </c>
      <c r="G1113" s="68"/>
    </row>
    <row r="1114" spans="1:7" ht="15.75">
      <c r="A1114" s="107" t="s">
        <v>588</v>
      </c>
      <c r="B1114" s="72" t="s">
        <v>574</v>
      </c>
      <c r="C1114" s="75" t="s">
        <v>575</v>
      </c>
      <c r="D1114" s="75">
        <v>2</v>
      </c>
      <c r="E1114" s="113">
        <v>160</v>
      </c>
      <c r="F1114" s="394">
        <v>20</v>
      </c>
      <c r="G1114" s="68"/>
    </row>
    <row r="1115" spans="1:7" ht="15.75">
      <c r="A1115" s="107" t="s">
        <v>588</v>
      </c>
      <c r="B1115" s="72" t="s">
        <v>574</v>
      </c>
      <c r="C1115" s="75" t="s">
        <v>575</v>
      </c>
      <c r="D1115" s="75">
        <v>3</v>
      </c>
      <c r="E1115" s="113">
        <v>100</v>
      </c>
      <c r="F1115" s="394">
        <v>70</v>
      </c>
      <c r="G1115" s="68"/>
    </row>
    <row r="1116" spans="1:7" ht="15.75">
      <c r="A1116" s="107" t="s">
        <v>588</v>
      </c>
      <c r="B1116" s="72" t="s">
        <v>574</v>
      </c>
      <c r="C1116" s="75" t="s">
        <v>575</v>
      </c>
      <c r="D1116" s="75">
        <v>4</v>
      </c>
      <c r="E1116" s="113">
        <v>250</v>
      </c>
      <c r="F1116" s="394">
        <v>189</v>
      </c>
      <c r="G1116" s="68"/>
    </row>
    <row r="1117" spans="1:7" ht="15.75">
      <c r="A1117" s="107" t="s">
        <v>588</v>
      </c>
      <c r="B1117" s="72" t="s">
        <v>574</v>
      </c>
      <c r="C1117" s="75" t="s">
        <v>575</v>
      </c>
      <c r="D1117" s="75">
        <v>5</v>
      </c>
      <c r="E1117" s="113">
        <v>250</v>
      </c>
      <c r="F1117" s="394">
        <v>190</v>
      </c>
      <c r="G1117" s="68"/>
    </row>
    <row r="1118" spans="1:7" ht="15.75">
      <c r="A1118" s="107" t="s">
        <v>588</v>
      </c>
      <c r="B1118" s="72" t="s">
        <v>574</v>
      </c>
      <c r="C1118" s="75" t="s">
        <v>575</v>
      </c>
      <c r="D1118" s="75">
        <v>6</v>
      </c>
      <c r="E1118" s="113">
        <v>250</v>
      </c>
      <c r="F1118" s="394">
        <v>180</v>
      </c>
      <c r="G1118" s="68"/>
    </row>
    <row r="1119" spans="1:7" ht="15.75">
      <c r="A1119" s="107" t="s">
        <v>588</v>
      </c>
      <c r="B1119" s="72" t="s">
        <v>574</v>
      </c>
      <c r="C1119" s="75" t="s">
        <v>575</v>
      </c>
      <c r="D1119" s="75">
        <v>7</v>
      </c>
      <c r="E1119" s="113">
        <v>250</v>
      </c>
      <c r="F1119" s="394">
        <v>109</v>
      </c>
      <c r="G1119" s="68"/>
    </row>
    <row r="1120" spans="1:7" ht="15.75">
      <c r="A1120" s="107" t="s">
        <v>588</v>
      </c>
      <c r="B1120" s="72" t="s">
        <v>574</v>
      </c>
      <c r="C1120" s="75" t="s">
        <v>575</v>
      </c>
      <c r="D1120" s="75">
        <v>8</v>
      </c>
      <c r="E1120" s="113">
        <v>100</v>
      </c>
      <c r="F1120" s="394">
        <v>63</v>
      </c>
      <c r="G1120" s="68"/>
    </row>
    <row r="1121" spans="1:7" ht="15.75">
      <c r="A1121" s="107" t="s">
        <v>588</v>
      </c>
      <c r="B1121" s="72" t="s">
        <v>574</v>
      </c>
      <c r="C1121" s="75" t="s">
        <v>575</v>
      </c>
      <c r="D1121" s="75">
        <v>9</v>
      </c>
      <c r="E1121" s="113">
        <v>160</v>
      </c>
      <c r="F1121" s="394">
        <v>90</v>
      </c>
      <c r="G1121" s="68"/>
    </row>
    <row r="1122" spans="1:7" ht="15.75">
      <c r="A1122" s="107" t="s">
        <v>588</v>
      </c>
      <c r="B1122" s="72" t="s">
        <v>574</v>
      </c>
      <c r="C1122" s="75" t="s">
        <v>575</v>
      </c>
      <c r="D1122" s="75">
        <v>10</v>
      </c>
      <c r="E1122" s="113">
        <v>100</v>
      </c>
      <c r="F1122" s="394">
        <v>71</v>
      </c>
      <c r="G1122" s="68"/>
    </row>
    <row r="1123" spans="1:7" ht="15.75">
      <c r="A1123" s="107" t="s">
        <v>588</v>
      </c>
      <c r="B1123" s="72" t="s">
        <v>574</v>
      </c>
      <c r="C1123" s="75" t="s">
        <v>575</v>
      </c>
      <c r="D1123" s="75">
        <v>11</v>
      </c>
      <c r="E1123" s="113">
        <v>160</v>
      </c>
      <c r="F1123" s="394">
        <v>120</v>
      </c>
      <c r="G1123" s="68"/>
    </row>
    <row r="1124" spans="1:7" ht="15.75">
      <c r="A1124" s="107" t="s">
        <v>588</v>
      </c>
      <c r="B1124" s="72" t="s">
        <v>574</v>
      </c>
      <c r="C1124" s="75" t="s">
        <v>575</v>
      </c>
      <c r="D1124" s="75">
        <v>12</v>
      </c>
      <c r="E1124" s="113">
        <v>160</v>
      </c>
      <c r="F1124" s="394">
        <v>110</v>
      </c>
      <c r="G1124" s="68"/>
    </row>
    <row r="1125" spans="1:7" ht="15.75">
      <c r="A1125" s="107" t="s">
        <v>588</v>
      </c>
      <c r="B1125" s="72" t="s">
        <v>574</v>
      </c>
      <c r="C1125" s="75" t="s">
        <v>575</v>
      </c>
      <c r="D1125" s="75">
        <v>13</v>
      </c>
      <c r="E1125" s="113">
        <v>63</v>
      </c>
      <c r="F1125" s="394">
        <v>30</v>
      </c>
      <c r="G1125" s="68"/>
    </row>
    <row r="1126" spans="1:7" ht="15.75">
      <c r="A1126" s="107" t="s">
        <v>588</v>
      </c>
      <c r="B1126" s="72" t="s">
        <v>574</v>
      </c>
      <c r="C1126" s="75" t="s">
        <v>575</v>
      </c>
      <c r="D1126" s="75">
        <v>14</v>
      </c>
      <c r="E1126" s="113">
        <v>100</v>
      </c>
      <c r="F1126" s="394">
        <v>63</v>
      </c>
      <c r="G1126" s="68"/>
    </row>
    <row r="1127" spans="1:7" ht="15.75">
      <c r="A1127" s="107" t="s">
        <v>588</v>
      </c>
      <c r="B1127" s="72" t="s">
        <v>574</v>
      </c>
      <c r="C1127" s="75" t="s">
        <v>575</v>
      </c>
      <c r="D1127" s="75">
        <v>15</v>
      </c>
      <c r="E1127" s="113">
        <v>100</v>
      </c>
      <c r="F1127" s="394">
        <v>70</v>
      </c>
      <c r="G1127" s="68"/>
    </row>
    <row r="1128" spans="1:7" ht="15.75">
      <c r="A1128" s="106" t="s">
        <v>589</v>
      </c>
      <c r="B1128" s="44" t="s">
        <v>590</v>
      </c>
      <c r="C1128" s="373" t="s">
        <v>591</v>
      </c>
      <c r="D1128" s="375">
        <v>2</v>
      </c>
      <c r="E1128" s="375">
        <v>63</v>
      </c>
      <c r="F1128" s="469">
        <v>61.424999999999997</v>
      </c>
      <c r="G1128" s="68"/>
    </row>
    <row r="1129" spans="1:7" ht="15.75">
      <c r="A1129" s="106" t="s">
        <v>589</v>
      </c>
      <c r="B1129" s="44" t="s">
        <v>590</v>
      </c>
      <c r="C1129" s="373" t="s">
        <v>591</v>
      </c>
      <c r="D1129" s="375">
        <v>2</v>
      </c>
      <c r="E1129" s="375">
        <v>250</v>
      </c>
      <c r="F1129" s="469">
        <v>242.5</v>
      </c>
      <c r="G1129" s="68"/>
    </row>
    <row r="1130" spans="1:7" ht="15.75">
      <c r="A1130" s="439" t="s">
        <v>589</v>
      </c>
      <c r="B1130" s="440" t="s">
        <v>590</v>
      </c>
      <c r="C1130" s="441" t="s">
        <v>591</v>
      </c>
      <c r="D1130" s="442">
        <v>3</v>
      </c>
      <c r="E1130" s="442">
        <v>400</v>
      </c>
      <c r="F1130" s="469">
        <v>394.8</v>
      </c>
      <c r="G1130" s="68"/>
    </row>
    <row r="1131" spans="1:7" ht="15.75">
      <c r="A1131" s="439" t="s">
        <v>592</v>
      </c>
      <c r="B1131" s="440" t="s">
        <v>590</v>
      </c>
      <c r="C1131" s="441" t="s">
        <v>591</v>
      </c>
      <c r="D1131" s="442">
        <v>28</v>
      </c>
      <c r="E1131" s="442">
        <v>250</v>
      </c>
      <c r="F1131" s="469">
        <v>230.5</v>
      </c>
    </row>
    <row r="1132" spans="1:7" ht="15.75">
      <c r="A1132" s="439" t="s">
        <v>592</v>
      </c>
      <c r="B1132" s="440" t="s">
        <v>590</v>
      </c>
      <c r="C1132" s="441" t="s">
        <v>591</v>
      </c>
      <c r="D1132" s="442">
        <v>37</v>
      </c>
      <c r="E1132" s="442">
        <v>250</v>
      </c>
      <c r="F1132" s="469">
        <v>231</v>
      </c>
      <c r="G1132" s="68"/>
    </row>
    <row r="1133" spans="1:7" ht="15.75">
      <c r="A1133" s="439" t="s">
        <v>592</v>
      </c>
      <c r="B1133" s="440" t="s">
        <v>590</v>
      </c>
      <c r="C1133" s="441" t="s">
        <v>591</v>
      </c>
      <c r="D1133" s="442">
        <v>12</v>
      </c>
      <c r="E1133" s="442">
        <v>250</v>
      </c>
      <c r="F1133" s="469">
        <v>230</v>
      </c>
      <c r="G1133" s="68"/>
    </row>
    <row r="1134" spans="1:7" ht="15.75">
      <c r="A1134" s="439" t="s">
        <v>592</v>
      </c>
      <c r="B1134" s="440" t="s">
        <v>590</v>
      </c>
      <c r="C1134" s="441" t="s">
        <v>591</v>
      </c>
      <c r="D1134" s="442">
        <v>13</v>
      </c>
      <c r="E1134" s="442">
        <v>400</v>
      </c>
      <c r="F1134" s="469">
        <v>356.4</v>
      </c>
      <c r="G1134" s="68"/>
    </row>
    <row r="1135" spans="1:7" ht="15.75">
      <c r="A1135" s="439" t="s">
        <v>592</v>
      </c>
      <c r="B1135" s="440" t="s">
        <v>590</v>
      </c>
      <c r="C1135" s="441" t="s">
        <v>591</v>
      </c>
      <c r="D1135" s="442">
        <v>15</v>
      </c>
      <c r="E1135" s="442">
        <v>63</v>
      </c>
      <c r="F1135" s="469">
        <v>58.59</v>
      </c>
      <c r="G1135" s="68"/>
    </row>
    <row r="1136" spans="1:7" ht="15.75">
      <c r="A1136" s="439" t="s">
        <v>592</v>
      </c>
      <c r="B1136" s="440" t="s">
        <v>590</v>
      </c>
      <c r="C1136" s="441" t="s">
        <v>591</v>
      </c>
      <c r="D1136" s="442">
        <v>16</v>
      </c>
      <c r="E1136" s="442">
        <v>250</v>
      </c>
      <c r="F1136" s="469">
        <v>212.5</v>
      </c>
      <c r="G1136" s="68"/>
    </row>
    <row r="1137" spans="1:7" ht="15.75">
      <c r="A1137" s="439" t="s">
        <v>592</v>
      </c>
      <c r="B1137" s="440" t="s">
        <v>590</v>
      </c>
      <c r="C1137" s="441" t="s">
        <v>591</v>
      </c>
      <c r="D1137" s="442">
        <v>20</v>
      </c>
      <c r="E1137" s="442">
        <v>160</v>
      </c>
      <c r="F1137" s="469">
        <v>141.92000000000002</v>
      </c>
      <c r="G1137" s="68"/>
    </row>
    <row r="1138" spans="1:7" ht="15.75">
      <c r="A1138" s="439" t="s">
        <v>592</v>
      </c>
      <c r="B1138" s="440" t="s">
        <v>590</v>
      </c>
      <c r="C1138" s="441" t="s">
        <v>591</v>
      </c>
      <c r="D1138" s="442">
        <v>7</v>
      </c>
      <c r="E1138" s="442">
        <v>250</v>
      </c>
      <c r="F1138" s="469">
        <v>184</v>
      </c>
      <c r="G1138" s="68"/>
    </row>
    <row r="1139" spans="1:7" ht="15.75">
      <c r="A1139" s="439" t="s">
        <v>592</v>
      </c>
      <c r="B1139" s="440" t="s">
        <v>590</v>
      </c>
      <c r="C1139" s="441" t="s">
        <v>591</v>
      </c>
      <c r="D1139" s="442">
        <v>10</v>
      </c>
      <c r="E1139" s="442">
        <v>160</v>
      </c>
      <c r="F1139" s="469">
        <v>159.84</v>
      </c>
      <c r="G1139" s="68"/>
    </row>
    <row r="1140" spans="1:7" ht="15.75">
      <c r="A1140" s="439" t="s">
        <v>593</v>
      </c>
      <c r="B1140" s="440" t="s">
        <v>590</v>
      </c>
      <c r="C1140" s="441" t="s">
        <v>591</v>
      </c>
      <c r="D1140" s="442">
        <v>7</v>
      </c>
      <c r="E1140" s="442">
        <v>250</v>
      </c>
      <c r="F1140" s="469">
        <v>184.75</v>
      </c>
      <c r="G1140" s="68"/>
    </row>
    <row r="1141" spans="1:7" ht="15.75">
      <c r="A1141" s="439" t="s">
        <v>593</v>
      </c>
      <c r="B1141" s="440" t="s">
        <v>590</v>
      </c>
      <c r="C1141" s="441" t="s">
        <v>591</v>
      </c>
      <c r="D1141" s="442">
        <v>23</v>
      </c>
      <c r="E1141" s="442">
        <v>100</v>
      </c>
      <c r="F1141" s="469">
        <v>87.2</v>
      </c>
      <c r="G1141" s="68"/>
    </row>
    <row r="1142" spans="1:7" ht="15.75">
      <c r="A1142" s="439" t="s">
        <v>593</v>
      </c>
      <c r="B1142" s="440" t="s">
        <v>590</v>
      </c>
      <c r="C1142" s="441" t="s">
        <v>591</v>
      </c>
      <c r="D1142" s="442">
        <v>5</v>
      </c>
      <c r="E1142" s="442">
        <v>250</v>
      </c>
      <c r="F1142" s="469">
        <v>240.75</v>
      </c>
      <c r="G1142" s="68"/>
    </row>
    <row r="1143" spans="1:7" ht="15.75">
      <c r="A1143" s="439" t="s">
        <v>593</v>
      </c>
      <c r="B1143" s="440" t="s">
        <v>590</v>
      </c>
      <c r="C1143" s="441" t="s">
        <v>591</v>
      </c>
      <c r="D1143" s="442">
        <v>8</v>
      </c>
      <c r="E1143" s="442">
        <v>100</v>
      </c>
      <c r="F1143" s="469">
        <v>74.599999999999994</v>
      </c>
      <c r="G1143" s="68"/>
    </row>
    <row r="1144" spans="1:7" ht="15.75">
      <c r="A1144" s="439" t="s">
        <v>593</v>
      </c>
      <c r="B1144" s="440" t="s">
        <v>590</v>
      </c>
      <c r="C1144" s="441" t="s">
        <v>591</v>
      </c>
      <c r="D1144" s="442">
        <v>9</v>
      </c>
      <c r="E1144" s="442">
        <v>250</v>
      </c>
      <c r="F1144" s="469">
        <v>229.25</v>
      </c>
      <c r="G1144" s="68"/>
    </row>
    <row r="1145" spans="1:7" ht="15.75">
      <c r="A1145" s="439" t="s">
        <v>593</v>
      </c>
      <c r="B1145" s="440" t="s">
        <v>590</v>
      </c>
      <c r="C1145" s="441" t="s">
        <v>591</v>
      </c>
      <c r="D1145" s="442">
        <v>10</v>
      </c>
      <c r="E1145" s="442">
        <v>160</v>
      </c>
      <c r="F1145" s="469">
        <v>152.80000000000001</v>
      </c>
      <c r="G1145" s="68"/>
    </row>
    <row r="1146" spans="1:7" ht="15.75">
      <c r="A1146" s="439" t="s">
        <v>593</v>
      </c>
      <c r="B1146" s="440" t="s">
        <v>590</v>
      </c>
      <c r="C1146" s="441" t="s">
        <v>591</v>
      </c>
      <c r="D1146" s="442">
        <v>11</v>
      </c>
      <c r="E1146" s="442">
        <v>160</v>
      </c>
      <c r="F1146" s="469">
        <v>126.4</v>
      </c>
      <c r="G1146" s="68"/>
    </row>
    <row r="1147" spans="1:7" ht="15.75">
      <c r="A1147" s="439" t="s">
        <v>593</v>
      </c>
      <c r="B1147" s="440" t="s">
        <v>590</v>
      </c>
      <c r="C1147" s="441" t="s">
        <v>591</v>
      </c>
      <c r="D1147" s="442">
        <v>12</v>
      </c>
      <c r="E1147" s="442">
        <v>160</v>
      </c>
      <c r="F1147" s="469">
        <v>157.12</v>
      </c>
      <c r="G1147" s="68"/>
    </row>
    <row r="1148" spans="1:7" ht="15.75">
      <c r="A1148" s="439" t="s">
        <v>593</v>
      </c>
      <c r="B1148" s="440" t="s">
        <v>590</v>
      </c>
      <c r="C1148" s="441" t="s">
        <v>591</v>
      </c>
      <c r="D1148" s="442">
        <v>13</v>
      </c>
      <c r="E1148" s="442">
        <v>100</v>
      </c>
      <c r="F1148" s="469">
        <v>72.900000000000006</v>
      </c>
      <c r="G1148" s="68"/>
    </row>
    <row r="1149" spans="1:7" ht="15.75">
      <c r="A1149" s="439" t="s">
        <v>594</v>
      </c>
      <c r="B1149" s="440" t="s">
        <v>590</v>
      </c>
      <c r="C1149" s="441" t="s">
        <v>591</v>
      </c>
      <c r="D1149" s="442">
        <v>26</v>
      </c>
      <c r="E1149" s="442">
        <v>250</v>
      </c>
      <c r="F1149" s="469">
        <v>243</v>
      </c>
      <c r="G1149" s="68"/>
    </row>
    <row r="1150" spans="1:7" ht="15.75">
      <c r="A1150" s="439" t="s">
        <v>594</v>
      </c>
      <c r="B1150" s="440" t="s">
        <v>590</v>
      </c>
      <c r="C1150" s="441" t="s">
        <v>591</v>
      </c>
      <c r="D1150" s="442">
        <v>42</v>
      </c>
      <c r="E1150" s="442">
        <v>100</v>
      </c>
      <c r="F1150" s="469">
        <v>98.4</v>
      </c>
      <c r="G1150" s="68"/>
    </row>
    <row r="1151" spans="1:7" ht="15.75">
      <c r="A1151" s="439" t="s">
        <v>594</v>
      </c>
      <c r="B1151" s="440" t="s">
        <v>590</v>
      </c>
      <c r="C1151" s="441" t="s">
        <v>591</v>
      </c>
      <c r="D1151" s="442">
        <v>2</v>
      </c>
      <c r="E1151" s="442">
        <v>100</v>
      </c>
      <c r="F1151" s="469">
        <v>97.8</v>
      </c>
      <c r="G1151" s="68"/>
    </row>
    <row r="1152" spans="1:7" ht="15.75">
      <c r="A1152" s="439" t="s">
        <v>594</v>
      </c>
      <c r="B1152" s="440" t="s">
        <v>590</v>
      </c>
      <c r="C1152" s="441" t="s">
        <v>591</v>
      </c>
      <c r="D1152" s="442">
        <v>6</v>
      </c>
      <c r="E1152" s="442">
        <v>250</v>
      </c>
      <c r="F1152" s="469">
        <v>223.75</v>
      </c>
      <c r="G1152" s="68"/>
    </row>
    <row r="1153" spans="1:7" ht="15.75">
      <c r="A1153" s="439" t="s">
        <v>594</v>
      </c>
      <c r="B1153" s="440" t="s">
        <v>590</v>
      </c>
      <c r="C1153" s="441" t="s">
        <v>591</v>
      </c>
      <c r="D1153" s="442">
        <v>40</v>
      </c>
      <c r="E1153" s="442">
        <v>160</v>
      </c>
      <c r="F1153" s="469">
        <v>94.88</v>
      </c>
      <c r="G1153" s="68"/>
    </row>
    <row r="1154" spans="1:7" ht="15.75">
      <c r="A1154" s="439" t="s">
        <v>595</v>
      </c>
      <c r="B1154" s="440" t="s">
        <v>590</v>
      </c>
      <c r="C1154" s="441" t="s">
        <v>591</v>
      </c>
      <c r="D1154" s="442">
        <v>1</v>
      </c>
      <c r="E1154" s="442">
        <v>160</v>
      </c>
      <c r="F1154" s="469">
        <v>148.16</v>
      </c>
      <c r="G1154" s="68"/>
    </row>
    <row r="1155" spans="1:7" ht="15.75">
      <c r="A1155" s="439" t="s">
        <v>595</v>
      </c>
      <c r="B1155" s="440" t="s">
        <v>590</v>
      </c>
      <c r="C1155" s="441" t="s">
        <v>591</v>
      </c>
      <c r="D1155" s="442">
        <v>2</v>
      </c>
      <c r="E1155" s="442">
        <v>160</v>
      </c>
      <c r="F1155" s="469">
        <v>148.32</v>
      </c>
      <c r="G1155" s="68"/>
    </row>
    <row r="1156" spans="1:7" ht="15.75">
      <c r="A1156" s="439" t="s">
        <v>595</v>
      </c>
      <c r="B1156" s="440" t="s">
        <v>590</v>
      </c>
      <c r="C1156" s="441" t="s">
        <v>591</v>
      </c>
      <c r="D1156" s="442">
        <v>4</v>
      </c>
      <c r="E1156" s="442">
        <v>100</v>
      </c>
      <c r="F1156" s="469">
        <v>79.099999999999994</v>
      </c>
      <c r="G1156" s="68"/>
    </row>
    <row r="1157" spans="1:7" ht="15.75">
      <c r="A1157" s="439" t="s">
        <v>596</v>
      </c>
      <c r="B1157" s="440" t="s">
        <v>590</v>
      </c>
      <c r="C1157" s="441" t="s">
        <v>591</v>
      </c>
      <c r="D1157" s="442">
        <v>19</v>
      </c>
      <c r="E1157" s="442">
        <v>160</v>
      </c>
      <c r="F1157" s="469">
        <v>152.47999999999999</v>
      </c>
      <c r="G1157" s="68"/>
    </row>
    <row r="1158" spans="1:7" ht="15.75">
      <c r="A1158" s="439" t="s">
        <v>597</v>
      </c>
      <c r="B1158" s="440" t="s">
        <v>590</v>
      </c>
      <c r="C1158" s="441" t="s">
        <v>591</v>
      </c>
      <c r="D1158" s="443">
        <v>13</v>
      </c>
      <c r="E1158" s="443">
        <v>250</v>
      </c>
      <c r="F1158" s="469">
        <v>209.75</v>
      </c>
      <c r="G1158" s="68"/>
    </row>
    <row r="1159" spans="1:7" ht="15.75">
      <c r="A1159" s="439" t="s">
        <v>598</v>
      </c>
      <c r="B1159" s="440" t="s">
        <v>590</v>
      </c>
      <c r="C1159" s="441" t="s">
        <v>591</v>
      </c>
      <c r="D1159" s="442">
        <v>11</v>
      </c>
      <c r="E1159" s="442">
        <v>160</v>
      </c>
      <c r="F1159" s="469">
        <v>58.879999999999995</v>
      </c>
      <c r="G1159" s="68"/>
    </row>
    <row r="1160" spans="1:7" ht="15.75">
      <c r="A1160" s="439" t="s">
        <v>598</v>
      </c>
      <c r="B1160" s="440" t="s">
        <v>590</v>
      </c>
      <c r="C1160" s="441" t="s">
        <v>591</v>
      </c>
      <c r="D1160" s="442">
        <v>14</v>
      </c>
      <c r="E1160" s="442">
        <v>250</v>
      </c>
      <c r="F1160" s="469">
        <v>249.25</v>
      </c>
      <c r="G1160" s="68"/>
    </row>
    <row r="1161" spans="1:7" ht="15.75">
      <c r="A1161" s="439" t="s">
        <v>598</v>
      </c>
      <c r="B1161" s="440" t="s">
        <v>590</v>
      </c>
      <c r="C1161" s="441" t="s">
        <v>591</v>
      </c>
      <c r="D1161" s="442">
        <v>18</v>
      </c>
      <c r="E1161" s="442">
        <v>160</v>
      </c>
      <c r="F1161" s="469">
        <v>100.47999999999999</v>
      </c>
      <c r="G1161" s="68"/>
    </row>
    <row r="1162" spans="1:7" ht="15.75">
      <c r="A1162" s="439" t="s">
        <v>598</v>
      </c>
      <c r="B1162" s="440" t="s">
        <v>590</v>
      </c>
      <c r="C1162" s="441" t="s">
        <v>591</v>
      </c>
      <c r="D1162" s="442">
        <v>15</v>
      </c>
      <c r="E1162" s="442">
        <v>250</v>
      </c>
      <c r="F1162" s="469">
        <v>217.25</v>
      </c>
      <c r="G1162" s="68"/>
    </row>
    <row r="1163" spans="1:7" ht="15.75">
      <c r="A1163" s="439" t="s">
        <v>598</v>
      </c>
      <c r="B1163" s="440" t="s">
        <v>590</v>
      </c>
      <c r="C1163" s="441" t="s">
        <v>591</v>
      </c>
      <c r="D1163" s="442">
        <v>36</v>
      </c>
      <c r="E1163" s="442">
        <v>160</v>
      </c>
      <c r="F1163" s="469">
        <v>70.72</v>
      </c>
      <c r="G1163" s="68"/>
    </row>
    <row r="1164" spans="1:7" ht="15.75">
      <c r="A1164" s="439" t="s">
        <v>598</v>
      </c>
      <c r="B1164" s="440" t="s">
        <v>590</v>
      </c>
      <c r="C1164" s="441" t="s">
        <v>591</v>
      </c>
      <c r="D1164" s="442">
        <v>37</v>
      </c>
      <c r="E1164" s="442">
        <v>400</v>
      </c>
      <c r="F1164" s="469">
        <v>331.2</v>
      </c>
      <c r="G1164" s="68"/>
    </row>
    <row r="1165" spans="1:7" ht="15.75">
      <c r="A1165" s="439" t="s">
        <v>598</v>
      </c>
      <c r="B1165" s="440" t="s">
        <v>590</v>
      </c>
      <c r="C1165" s="441" t="s">
        <v>591</v>
      </c>
      <c r="D1165" s="442">
        <v>2</v>
      </c>
      <c r="E1165" s="442">
        <v>160</v>
      </c>
      <c r="F1165" s="469">
        <v>31.840000000000003</v>
      </c>
      <c r="G1165" s="68"/>
    </row>
    <row r="1166" spans="1:7" ht="15.75">
      <c r="A1166" s="439" t="s">
        <v>598</v>
      </c>
      <c r="B1166" s="440" t="s">
        <v>590</v>
      </c>
      <c r="C1166" s="441" t="s">
        <v>591</v>
      </c>
      <c r="D1166" s="442">
        <v>12</v>
      </c>
      <c r="E1166" s="442">
        <v>250</v>
      </c>
      <c r="F1166" s="469">
        <v>163.25</v>
      </c>
      <c r="G1166" s="68"/>
    </row>
    <row r="1167" spans="1:7" ht="15.75">
      <c r="A1167" s="439" t="s">
        <v>598</v>
      </c>
      <c r="B1167" s="440" t="s">
        <v>590</v>
      </c>
      <c r="C1167" s="441" t="s">
        <v>591</v>
      </c>
      <c r="D1167" s="442">
        <v>1</v>
      </c>
      <c r="E1167" s="442">
        <v>250</v>
      </c>
      <c r="F1167" s="469">
        <v>204.25</v>
      </c>
      <c r="G1167" s="68"/>
    </row>
    <row r="1168" spans="1:7" ht="15.75">
      <c r="A1168" s="439" t="s">
        <v>598</v>
      </c>
      <c r="B1168" s="440" t="s">
        <v>590</v>
      </c>
      <c r="C1168" s="441" t="s">
        <v>591</v>
      </c>
      <c r="D1168" s="442">
        <v>3</v>
      </c>
      <c r="E1168" s="442">
        <v>250</v>
      </c>
      <c r="F1168" s="469">
        <v>165.25</v>
      </c>
      <c r="G1168" s="68"/>
    </row>
    <row r="1169" spans="1:7" ht="15.75">
      <c r="A1169" s="439" t="s">
        <v>598</v>
      </c>
      <c r="B1169" s="440" t="s">
        <v>590</v>
      </c>
      <c r="C1169" s="441" t="s">
        <v>591</v>
      </c>
      <c r="D1169" s="442">
        <v>4</v>
      </c>
      <c r="E1169" s="442">
        <v>400</v>
      </c>
      <c r="F1169" s="469">
        <v>216.4</v>
      </c>
      <c r="G1169" s="68"/>
    </row>
    <row r="1170" spans="1:7" ht="15.75">
      <c r="A1170" s="439" t="s">
        <v>598</v>
      </c>
      <c r="B1170" s="440" t="s">
        <v>590</v>
      </c>
      <c r="C1170" s="441" t="s">
        <v>591</v>
      </c>
      <c r="D1170" s="442">
        <v>7</v>
      </c>
      <c r="E1170" s="442">
        <v>250</v>
      </c>
      <c r="F1170" s="469">
        <v>174.25</v>
      </c>
      <c r="G1170" s="68"/>
    </row>
    <row r="1171" spans="1:7" ht="15.75">
      <c r="A1171" s="439" t="s">
        <v>598</v>
      </c>
      <c r="B1171" s="440" t="s">
        <v>590</v>
      </c>
      <c r="C1171" s="441" t="s">
        <v>591</v>
      </c>
      <c r="D1171" s="442">
        <v>8</v>
      </c>
      <c r="E1171" s="442">
        <v>250</v>
      </c>
      <c r="F1171" s="469">
        <v>159.75</v>
      </c>
      <c r="G1171" s="68"/>
    </row>
    <row r="1172" spans="1:7" ht="15.75">
      <c r="A1172" s="439" t="s">
        <v>598</v>
      </c>
      <c r="B1172" s="440" t="s">
        <v>590</v>
      </c>
      <c r="C1172" s="441" t="s">
        <v>591</v>
      </c>
      <c r="D1172" s="442">
        <v>9</v>
      </c>
      <c r="E1172" s="442">
        <v>400</v>
      </c>
      <c r="F1172" s="469">
        <v>301.2</v>
      </c>
      <c r="G1172" s="68"/>
    </row>
    <row r="1173" spans="1:7" ht="15.75">
      <c r="A1173" s="439" t="s">
        <v>598</v>
      </c>
      <c r="B1173" s="440" t="s">
        <v>590</v>
      </c>
      <c r="C1173" s="441" t="s">
        <v>591</v>
      </c>
      <c r="D1173" s="442">
        <v>6</v>
      </c>
      <c r="E1173" s="442">
        <v>160</v>
      </c>
      <c r="F1173" s="469">
        <v>117.12</v>
      </c>
      <c r="G1173" s="68"/>
    </row>
    <row r="1174" spans="1:7" ht="15.75">
      <c r="A1174" s="439" t="s">
        <v>598</v>
      </c>
      <c r="B1174" s="440" t="s">
        <v>590</v>
      </c>
      <c r="C1174" s="441" t="s">
        <v>591</v>
      </c>
      <c r="D1174" s="442">
        <v>10</v>
      </c>
      <c r="E1174" s="442">
        <v>160</v>
      </c>
      <c r="F1174" s="469">
        <v>34.56</v>
      </c>
      <c r="G1174" s="68"/>
    </row>
    <row r="1175" spans="1:7" ht="15.75">
      <c r="A1175" s="439" t="s">
        <v>598</v>
      </c>
      <c r="B1175" s="440" t="s">
        <v>590</v>
      </c>
      <c r="C1175" s="441" t="s">
        <v>591</v>
      </c>
      <c r="D1175" s="442">
        <v>17</v>
      </c>
      <c r="E1175" s="442">
        <v>400</v>
      </c>
      <c r="F1175" s="469">
        <v>340.8</v>
      </c>
      <c r="G1175" s="68"/>
    </row>
    <row r="1176" spans="1:7" ht="15.75">
      <c r="A1176" s="439" t="s">
        <v>598</v>
      </c>
      <c r="B1176" s="440" t="s">
        <v>590</v>
      </c>
      <c r="C1176" s="441" t="s">
        <v>591</v>
      </c>
      <c r="D1176" s="442">
        <v>19</v>
      </c>
      <c r="E1176" s="442">
        <v>250</v>
      </c>
      <c r="F1176" s="469">
        <v>148.25</v>
      </c>
      <c r="G1176" s="68"/>
    </row>
    <row r="1177" spans="1:7" ht="15.75">
      <c r="A1177" s="439" t="s">
        <v>598</v>
      </c>
      <c r="B1177" s="440" t="s">
        <v>590</v>
      </c>
      <c r="C1177" s="441" t="s">
        <v>591</v>
      </c>
      <c r="D1177" s="442">
        <v>38</v>
      </c>
      <c r="E1177" s="442">
        <v>160</v>
      </c>
      <c r="F1177" s="469">
        <v>99.039999999999992</v>
      </c>
      <c r="G1177" s="68"/>
    </row>
    <row r="1178" spans="1:7" ht="15.75">
      <c r="A1178" s="439" t="s">
        <v>599</v>
      </c>
      <c r="B1178" s="440" t="s">
        <v>590</v>
      </c>
      <c r="C1178" s="441" t="s">
        <v>591</v>
      </c>
      <c r="D1178" s="442">
        <v>25</v>
      </c>
      <c r="E1178" s="442">
        <v>160</v>
      </c>
      <c r="F1178" s="469">
        <v>124.96000000000001</v>
      </c>
      <c r="G1178" s="68"/>
    </row>
    <row r="1179" spans="1:7" ht="15.75">
      <c r="A1179" s="439" t="s">
        <v>599</v>
      </c>
      <c r="B1179" s="440" t="s">
        <v>590</v>
      </c>
      <c r="C1179" s="441" t="s">
        <v>591</v>
      </c>
      <c r="D1179" s="442">
        <v>26</v>
      </c>
      <c r="E1179" s="442">
        <v>160</v>
      </c>
      <c r="F1179" s="469">
        <v>102.88</v>
      </c>
      <c r="G1179" s="68"/>
    </row>
    <row r="1180" spans="1:7" ht="15.75">
      <c r="A1180" s="439" t="s">
        <v>599</v>
      </c>
      <c r="B1180" s="440" t="s">
        <v>590</v>
      </c>
      <c r="C1180" s="441" t="s">
        <v>591</v>
      </c>
      <c r="D1180" s="442">
        <v>27</v>
      </c>
      <c r="E1180" s="442">
        <v>400</v>
      </c>
      <c r="F1180" s="469">
        <v>352</v>
      </c>
      <c r="G1180" s="68"/>
    </row>
    <row r="1181" spans="1:7" ht="15.75">
      <c r="A1181" s="439" t="s">
        <v>599</v>
      </c>
      <c r="B1181" s="440" t="s">
        <v>590</v>
      </c>
      <c r="C1181" s="441" t="s">
        <v>591</v>
      </c>
      <c r="D1181" s="442">
        <v>28</v>
      </c>
      <c r="E1181" s="442">
        <v>400</v>
      </c>
      <c r="F1181" s="469">
        <v>347.6</v>
      </c>
      <c r="G1181" s="68"/>
    </row>
    <row r="1182" spans="1:7" ht="15.75">
      <c r="A1182" s="439" t="s">
        <v>599</v>
      </c>
      <c r="B1182" s="440" t="s">
        <v>590</v>
      </c>
      <c r="C1182" s="441" t="s">
        <v>591</v>
      </c>
      <c r="D1182" s="442">
        <v>29</v>
      </c>
      <c r="E1182" s="442">
        <v>100</v>
      </c>
      <c r="F1182" s="469">
        <v>85.9</v>
      </c>
      <c r="G1182" s="68"/>
    </row>
    <row r="1183" spans="1:7" ht="15.75">
      <c r="A1183" s="439" t="s">
        <v>599</v>
      </c>
      <c r="B1183" s="440" t="s">
        <v>590</v>
      </c>
      <c r="C1183" s="441" t="s">
        <v>591</v>
      </c>
      <c r="D1183" s="442">
        <v>30</v>
      </c>
      <c r="E1183" s="442">
        <v>160</v>
      </c>
      <c r="F1183" s="469">
        <v>143.36000000000001</v>
      </c>
      <c r="G1183" s="68"/>
    </row>
    <row r="1184" spans="1:7" ht="15.75">
      <c r="A1184" s="439" t="s">
        <v>599</v>
      </c>
      <c r="B1184" s="440" t="s">
        <v>590</v>
      </c>
      <c r="C1184" s="441" t="s">
        <v>591</v>
      </c>
      <c r="D1184" s="442">
        <v>31</v>
      </c>
      <c r="E1184" s="442">
        <v>250</v>
      </c>
      <c r="F1184" s="469">
        <v>191.75</v>
      </c>
      <c r="G1184" s="68"/>
    </row>
    <row r="1185" spans="1:7" ht="15.75">
      <c r="A1185" s="439" t="s">
        <v>599</v>
      </c>
      <c r="B1185" s="440" t="s">
        <v>590</v>
      </c>
      <c r="C1185" s="441" t="s">
        <v>591</v>
      </c>
      <c r="D1185" s="442">
        <v>45</v>
      </c>
      <c r="E1185" s="442">
        <v>250</v>
      </c>
      <c r="F1185" s="469">
        <v>223</v>
      </c>
      <c r="G1185" s="68"/>
    </row>
    <row r="1186" spans="1:7" ht="15.75">
      <c r="A1186" s="439" t="s">
        <v>599</v>
      </c>
      <c r="B1186" s="440" t="s">
        <v>590</v>
      </c>
      <c r="C1186" s="441" t="s">
        <v>591</v>
      </c>
      <c r="D1186" s="442">
        <v>32</v>
      </c>
      <c r="E1186" s="442">
        <v>250</v>
      </c>
      <c r="F1186" s="469">
        <v>209</v>
      </c>
      <c r="G1186" s="68"/>
    </row>
    <row r="1187" spans="1:7" ht="15.75">
      <c r="A1187" s="439" t="s">
        <v>599</v>
      </c>
      <c r="B1187" s="440" t="s">
        <v>590</v>
      </c>
      <c r="C1187" s="441" t="s">
        <v>591</v>
      </c>
      <c r="D1187" s="442">
        <v>2</v>
      </c>
      <c r="E1187" s="442">
        <v>400</v>
      </c>
      <c r="F1187" s="469">
        <v>399.2</v>
      </c>
      <c r="G1187" s="68"/>
    </row>
    <row r="1188" spans="1:7" ht="15.75">
      <c r="A1188" s="439" t="s">
        <v>599</v>
      </c>
      <c r="B1188" s="440" t="s">
        <v>590</v>
      </c>
      <c r="C1188" s="441" t="s">
        <v>591</v>
      </c>
      <c r="D1188" s="442">
        <v>5</v>
      </c>
      <c r="E1188" s="442">
        <v>160</v>
      </c>
      <c r="F1188" s="469">
        <v>153.12</v>
      </c>
      <c r="G1188" s="68"/>
    </row>
    <row r="1189" spans="1:7" ht="15.75">
      <c r="A1189" s="439" t="s">
        <v>599</v>
      </c>
      <c r="B1189" s="440" t="s">
        <v>590</v>
      </c>
      <c r="C1189" s="441" t="s">
        <v>591</v>
      </c>
      <c r="D1189" s="442">
        <v>7</v>
      </c>
      <c r="E1189" s="442">
        <v>100</v>
      </c>
      <c r="F1189" s="469">
        <v>100</v>
      </c>
      <c r="G1189" s="68"/>
    </row>
    <row r="1190" spans="1:7" ht="15.75">
      <c r="A1190" s="439" t="s">
        <v>599</v>
      </c>
      <c r="B1190" s="440" t="s">
        <v>590</v>
      </c>
      <c r="C1190" s="441" t="s">
        <v>591</v>
      </c>
      <c r="D1190" s="442">
        <v>13</v>
      </c>
      <c r="E1190" s="442">
        <v>160</v>
      </c>
      <c r="F1190" s="469">
        <v>159.36000000000001</v>
      </c>
      <c r="G1190" s="68"/>
    </row>
    <row r="1191" spans="1:7" ht="15.75">
      <c r="A1191" s="439" t="s">
        <v>599</v>
      </c>
      <c r="B1191" s="440" t="s">
        <v>590</v>
      </c>
      <c r="C1191" s="441" t="s">
        <v>591</v>
      </c>
      <c r="D1191" s="442">
        <v>18</v>
      </c>
      <c r="E1191" s="442">
        <v>63</v>
      </c>
      <c r="F1191" s="469">
        <v>60.228000000000002</v>
      </c>
      <c r="G1191" s="68"/>
    </row>
    <row r="1192" spans="1:7" ht="15.75">
      <c r="A1192" s="439" t="s">
        <v>600</v>
      </c>
      <c r="B1192" s="440" t="s">
        <v>590</v>
      </c>
      <c r="C1192" s="441" t="s">
        <v>591</v>
      </c>
      <c r="D1192" s="442">
        <v>20</v>
      </c>
      <c r="E1192" s="442">
        <v>160</v>
      </c>
      <c r="F1192" s="469">
        <v>156.32</v>
      </c>
      <c r="G1192" s="68"/>
    </row>
    <row r="1193" spans="1:7" ht="15.75">
      <c r="A1193" s="439" t="s">
        <v>601</v>
      </c>
      <c r="B1193" s="440" t="s">
        <v>590</v>
      </c>
      <c r="C1193" s="441" t="s">
        <v>591</v>
      </c>
      <c r="D1193" s="442">
        <v>24</v>
      </c>
      <c r="E1193" s="442">
        <v>160</v>
      </c>
      <c r="F1193" s="469">
        <v>134.4</v>
      </c>
      <c r="G1193" s="68"/>
    </row>
    <row r="1194" spans="1:7" ht="15.75">
      <c r="A1194" s="439" t="s">
        <v>602</v>
      </c>
      <c r="B1194" s="440" t="s">
        <v>590</v>
      </c>
      <c r="C1194" s="441" t="s">
        <v>591</v>
      </c>
      <c r="D1194" s="442">
        <v>81</v>
      </c>
      <c r="E1194" s="442">
        <v>100</v>
      </c>
      <c r="F1194" s="469">
        <v>94.2</v>
      </c>
      <c r="G1194" s="68"/>
    </row>
    <row r="1195" spans="1:7" ht="15.75">
      <c r="A1195" s="439" t="s">
        <v>603</v>
      </c>
      <c r="B1195" s="440" t="s">
        <v>590</v>
      </c>
      <c r="C1195" s="441" t="s">
        <v>591</v>
      </c>
      <c r="D1195" s="442">
        <v>53</v>
      </c>
      <c r="E1195" s="442">
        <v>250</v>
      </c>
      <c r="F1195" s="469">
        <v>245</v>
      </c>
      <c r="G1195" s="68"/>
    </row>
    <row r="1196" spans="1:7" ht="15.75">
      <c r="A1196" s="439" t="s">
        <v>604</v>
      </c>
      <c r="B1196" s="440" t="s">
        <v>590</v>
      </c>
      <c r="C1196" s="441" t="s">
        <v>591</v>
      </c>
      <c r="D1196" s="442">
        <v>6</v>
      </c>
      <c r="E1196" s="442">
        <v>100</v>
      </c>
      <c r="F1196" s="469">
        <v>87.7</v>
      </c>
      <c r="G1196" s="68"/>
    </row>
    <row r="1197" spans="1:7" ht="15.75">
      <c r="A1197" s="439" t="s">
        <v>605</v>
      </c>
      <c r="B1197" s="440" t="s">
        <v>590</v>
      </c>
      <c r="C1197" s="441" t="s">
        <v>591</v>
      </c>
      <c r="D1197" s="442">
        <v>7</v>
      </c>
      <c r="E1197" s="442">
        <v>63</v>
      </c>
      <c r="F1197" s="469">
        <v>52.793999999999997</v>
      </c>
      <c r="G1197" s="68"/>
    </row>
    <row r="1198" spans="1:7" ht="15.75">
      <c r="A1198" s="439" t="s">
        <v>605</v>
      </c>
      <c r="B1198" s="440" t="s">
        <v>590</v>
      </c>
      <c r="C1198" s="441" t="s">
        <v>591</v>
      </c>
      <c r="D1198" s="442">
        <v>10</v>
      </c>
      <c r="E1198" s="442">
        <v>250</v>
      </c>
      <c r="F1198" s="469">
        <v>224.25</v>
      </c>
      <c r="G1198" s="68"/>
    </row>
    <row r="1199" spans="1:7" ht="15.75">
      <c r="A1199" s="439" t="s">
        <v>606</v>
      </c>
      <c r="B1199" s="440" t="s">
        <v>590</v>
      </c>
      <c r="C1199" s="441" t="s">
        <v>591</v>
      </c>
      <c r="D1199" s="442">
        <v>11</v>
      </c>
      <c r="E1199" s="442">
        <v>160</v>
      </c>
      <c r="F1199" s="469">
        <v>136.63999999999999</v>
      </c>
      <c r="G1199" s="68"/>
    </row>
    <row r="1200" spans="1:7" ht="15.75">
      <c r="A1200" s="439" t="s">
        <v>607</v>
      </c>
      <c r="B1200" s="440" t="s">
        <v>590</v>
      </c>
      <c r="C1200" s="441" t="s">
        <v>591</v>
      </c>
      <c r="D1200" s="442">
        <v>14</v>
      </c>
      <c r="E1200" s="442">
        <v>400</v>
      </c>
      <c r="F1200" s="469">
        <v>390.4</v>
      </c>
      <c r="G1200" s="68"/>
    </row>
    <row r="1201" spans="1:7" ht="15.75">
      <c r="A1201" s="439" t="s">
        <v>607</v>
      </c>
      <c r="B1201" s="440" t="s">
        <v>590</v>
      </c>
      <c r="C1201" s="441" t="s">
        <v>591</v>
      </c>
      <c r="D1201" s="442">
        <v>15</v>
      </c>
      <c r="E1201" s="442">
        <v>160</v>
      </c>
      <c r="F1201" s="469">
        <v>132.80000000000001</v>
      </c>
      <c r="G1201" s="68"/>
    </row>
    <row r="1202" spans="1:7" ht="15.75">
      <c r="A1202" s="439" t="s">
        <v>607</v>
      </c>
      <c r="B1202" s="440" t="s">
        <v>590</v>
      </c>
      <c r="C1202" s="441" t="s">
        <v>591</v>
      </c>
      <c r="D1202" s="442">
        <v>22</v>
      </c>
      <c r="E1202" s="442">
        <v>250</v>
      </c>
      <c r="F1202" s="469">
        <v>240.25</v>
      </c>
      <c r="G1202" s="68"/>
    </row>
    <row r="1203" spans="1:7" ht="15.75">
      <c r="A1203" s="439" t="s">
        <v>607</v>
      </c>
      <c r="B1203" s="440" t="s">
        <v>590</v>
      </c>
      <c r="C1203" s="441" t="s">
        <v>591</v>
      </c>
      <c r="D1203" s="442">
        <v>27</v>
      </c>
      <c r="E1203" s="442">
        <v>250</v>
      </c>
      <c r="F1203" s="469">
        <v>219.25</v>
      </c>
      <c r="G1203" s="68"/>
    </row>
    <row r="1204" spans="1:7" ht="15.75">
      <c r="A1204" s="439" t="s">
        <v>607</v>
      </c>
      <c r="B1204" s="440" t="s">
        <v>590</v>
      </c>
      <c r="C1204" s="441" t="s">
        <v>591</v>
      </c>
      <c r="D1204" s="442">
        <v>30</v>
      </c>
      <c r="E1204" s="442">
        <v>160</v>
      </c>
      <c r="F1204" s="469">
        <v>140.63999999999999</v>
      </c>
      <c r="G1204" s="68"/>
    </row>
    <row r="1205" spans="1:7" ht="15.75">
      <c r="A1205" s="439" t="s">
        <v>607</v>
      </c>
      <c r="B1205" s="440" t="s">
        <v>590</v>
      </c>
      <c r="C1205" s="441" t="s">
        <v>591</v>
      </c>
      <c r="D1205" s="442">
        <v>31</v>
      </c>
      <c r="E1205" s="442">
        <v>250</v>
      </c>
      <c r="F1205" s="469">
        <v>232</v>
      </c>
      <c r="G1205" s="68"/>
    </row>
    <row r="1206" spans="1:7" ht="15.75">
      <c r="A1206" s="439" t="s">
        <v>607</v>
      </c>
      <c r="B1206" s="440" t="s">
        <v>590</v>
      </c>
      <c r="C1206" s="441" t="s">
        <v>591</v>
      </c>
      <c r="D1206" s="442">
        <v>33</v>
      </c>
      <c r="E1206" s="442">
        <v>160</v>
      </c>
      <c r="F1206" s="469">
        <v>134.72</v>
      </c>
      <c r="G1206" s="68"/>
    </row>
    <row r="1207" spans="1:7" ht="15.75">
      <c r="A1207" s="439" t="s">
        <v>608</v>
      </c>
      <c r="B1207" s="440" t="s">
        <v>590</v>
      </c>
      <c r="C1207" s="441" t="s">
        <v>591</v>
      </c>
      <c r="D1207" s="442">
        <v>34</v>
      </c>
      <c r="E1207" s="442">
        <v>250</v>
      </c>
      <c r="F1207" s="469">
        <v>241.75</v>
      </c>
      <c r="G1207" s="68"/>
    </row>
    <row r="1208" spans="1:7" ht="15.75">
      <c r="A1208" s="439" t="s">
        <v>608</v>
      </c>
      <c r="B1208" s="440" t="s">
        <v>590</v>
      </c>
      <c r="C1208" s="441" t="s">
        <v>591</v>
      </c>
      <c r="D1208" s="442">
        <v>78</v>
      </c>
      <c r="E1208" s="442">
        <v>250</v>
      </c>
      <c r="F1208" s="469">
        <v>233.25</v>
      </c>
      <c r="G1208" s="68"/>
    </row>
    <row r="1209" spans="1:7" ht="15.75">
      <c r="A1209" s="439" t="s">
        <v>608</v>
      </c>
      <c r="B1209" s="440" t="s">
        <v>590</v>
      </c>
      <c r="C1209" s="441" t="s">
        <v>591</v>
      </c>
      <c r="D1209" s="442">
        <v>87</v>
      </c>
      <c r="E1209" s="442">
        <v>160</v>
      </c>
      <c r="F1209" s="469">
        <v>136.80000000000001</v>
      </c>
      <c r="G1209" s="68"/>
    </row>
    <row r="1210" spans="1:7" ht="15.75">
      <c r="A1210" s="439" t="s">
        <v>608</v>
      </c>
      <c r="B1210" s="440" t="s">
        <v>590</v>
      </c>
      <c r="C1210" s="441" t="s">
        <v>591</v>
      </c>
      <c r="D1210" s="442">
        <v>63</v>
      </c>
      <c r="E1210" s="442">
        <v>250</v>
      </c>
      <c r="F1210" s="469">
        <v>229.75</v>
      </c>
      <c r="G1210" s="68"/>
    </row>
    <row r="1211" spans="1:7" ht="15.75">
      <c r="A1211" s="439" t="s">
        <v>608</v>
      </c>
      <c r="B1211" s="440" t="s">
        <v>590</v>
      </c>
      <c r="C1211" s="441" t="s">
        <v>591</v>
      </c>
      <c r="D1211" s="442">
        <v>64</v>
      </c>
      <c r="E1211" s="442">
        <v>160</v>
      </c>
      <c r="F1211" s="469">
        <v>149.12</v>
      </c>
      <c r="G1211" s="68"/>
    </row>
    <row r="1212" spans="1:7" ht="15.75">
      <c r="A1212" s="439" t="s">
        <v>608</v>
      </c>
      <c r="B1212" s="440" t="s">
        <v>590</v>
      </c>
      <c r="C1212" s="441" t="s">
        <v>591</v>
      </c>
      <c r="D1212" s="442">
        <v>88</v>
      </c>
      <c r="E1212" s="442">
        <v>100</v>
      </c>
      <c r="F1212" s="469">
        <v>86.5</v>
      </c>
      <c r="G1212" s="68"/>
    </row>
    <row r="1213" spans="1:7" ht="15.75">
      <c r="A1213" s="439" t="s">
        <v>602</v>
      </c>
      <c r="B1213" s="440" t="s">
        <v>590</v>
      </c>
      <c r="C1213" s="441" t="s">
        <v>591</v>
      </c>
      <c r="D1213" s="442">
        <v>90</v>
      </c>
      <c r="E1213" s="442">
        <v>160</v>
      </c>
      <c r="F1213" s="469">
        <v>143.52000000000001</v>
      </c>
      <c r="G1213" s="68"/>
    </row>
    <row r="1214" spans="1:7" ht="15.75">
      <c r="A1214" s="439" t="s">
        <v>603</v>
      </c>
      <c r="B1214" s="440" t="s">
        <v>590</v>
      </c>
      <c r="C1214" s="441" t="s">
        <v>591</v>
      </c>
      <c r="D1214" s="442">
        <v>91</v>
      </c>
      <c r="E1214" s="442">
        <v>250</v>
      </c>
      <c r="F1214" s="469">
        <v>231.5</v>
      </c>
      <c r="G1214" s="68"/>
    </row>
    <row r="1215" spans="1:7" ht="15.75">
      <c r="A1215" s="439" t="s">
        <v>604</v>
      </c>
      <c r="B1215" s="440" t="s">
        <v>590</v>
      </c>
      <c r="C1215" s="441" t="s">
        <v>591</v>
      </c>
      <c r="D1215" s="442">
        <v>92</v>
      </c>
      <c r="E1215" s="442">
        <v>250</v>
      </c>
      <c r="F1215" s="469">
        <v>216</v>
      </c>
      <c r="G1215" s="68"/>
    </row>
    <row r="1216" spans="1:7" ht="15.75">
      <c r="A1216" s="439" t="s">
        <v>609</v>
      </c>
      <c r="B1216" s="440" t="s">
        <v>590</v>
      </c>
      <c r="C1216" s="441" t="s">
        <v>591</v>
      </c>
      <c r="D1216" s="442">
        <v>15</v>
      </c>
      <c r="E1216" s="442">
        <v>250</v>
      </c>
      <c r="F1216" s="469">
        <v>170.25</v>
      </c>
      <c r="G1216" s="68"/>
    </row>
    <row r="1217" spans="1:7" ht="15.75">
      <c r="A1217" s="439" t="s">
        <v>609</v>
      </c>
      <c r="B1217" s="440" t="s">
        <v>590</v>
      </c>
      <c r="C1217" s="441" t="s">
        <v>591</v>
      </c>
      <c r="D1217" s="442">
        <v>16</v>
      </c>
      <c r="E1217" s="442">
        <v>250</v>
      </c>
      <c r="F1217" s="469">
        <v>171.5</v>
      </c>
      <c r="G1217" s="68"/>
    </row>
    <row r="1218" spans="1:7" ht="15.75">
      <c r="A1218" s="439" t="s">
        <v>609</v>
      </c>
      <c r="B1218" s="440" t="s">
        <v>590</v>
      </c>
      <c r="C1218" s="441" t="s">
        <v>591</v>
      </c>
      <c r="D1218" s="442">
        <v>18</v>
      </c>
      <c r="E1218" s="442">
        <v>160</v>
      </c>
      <c r="F1218" s="469">
        <v>98.4</v>
      </c>
      <c r="G1218" s="68"/>
    </row>
    <row r="1219" spans="1:7" ht="15.75">
      <c r="A1219" s="439" t="s">
        <v>609</v>
      </c>
      <c r="B1219" s="440" t="s">
        <v>590</v>
      </c>
      <c r="C1219" s="441" t="s">
        <v>591</v>
      </c>
      <c r="D1219" s="442">
        <v>19</v>
      </c>
      <c r="E1219" s="375">
        <v>400</v>
      </c>
      <c r="F1219" s="469">
        <v>278</v>
      </c>
      <c r="G1219" s="68"/>
    </row>
    <row r="1220" spans="1:7" ht="15.75">
      <c r="A1220" s="439" t="s">
        <v>609</v>
      </c>
      <c r="B1220" s="440" t="s">
        <v>590</v>
      </c>
      <c r="C1220" s="441" t="s">
        <v>591</v>
      </c>
      <c r="D1220" s="442">
        <v>40</v>
      </c>
      <c r="E1220" s="442">
        <v>250</v>
      </c>
      <c r="F1220" s="469">
        <v>194.5</v>
      </c>
      <c r="G1220" s="68"/>
    </row>
    <row r="1221" spans="1:7" ht="15.75">
      <c r="A1221" s="439" t="s">
        <v>609</v>
      </c>
      <c r="B1221" s="440" t="s">
        <v>590</v>
      </c>
      <c r="C1221" s="441" t="s">
        <v>591</v>
      </c>
      <c r="D1221" s="442">
        <v>135</v>
      </c>
      <c r="E1221" s="442">
        <v>250</v>
      </c>
      <c r="F1221" s="469">
        <v>149.25</v>
      </c>
      <c r="G1221" s="376"/>
    </row>
    <row r="1222" spans="1:7" ht="15.75">
      <c r="A1222" s="439" t="s">
        <v>609</v>
      </c>
      <c r="B1222" s="440" t="s">
        <v>590</v>
      </c>
      <c r="C1222" s="441" t="s">
        <v>591</v>
      </c>
      <c r="D1222" s="442">
        <v>116</v>
      </c>
      <c r="E1222" s="442">
        <v>160</v>
      </c>
      <c r="F1222" s="469">
        <v>108.8</v>
      </c>
      <c r="G1222" s="68"/>
    </row>
    <row r="1223" spans="1:7" ht="15.75">
      <c r="A1223" s="439" t="s">
        <v>610</v>
      </c>
      <c r="B1223" s="440" t="s">
        <v>590</v>
      </c>
      <c r="C1223" s="441" t="s">
        <v>591</v>
      </c>
      <c r="D1223" s="442">
        <v>15</v>
      </c>
      <c r="E1223" s="442">
        <v>160</v>
      </c>
      <c r="F1223" s="469">
        <v>153.76</v>
      </c>
      <c r="G1223" s="68"/>
    </row>
    <row r="1224" spans="1:7" ht="15.75">
      <c r="A1224" s="439" t="s">
        <v>611</v>
      </c>
      <c r="B1224" s="440" t="s">
        <v>590</v>
      </c>
      <c r="C1224" s="441" t="s">
        <v>591</v>
      </c>
      <c r="D1224" s="442">
        <v>17</v>
      </c>
      <c r="E1224" s="442">
        <v>100</v>
      </c>
      <c r="F1224" s="469">
        <v>95.5</v>
      </c>
      <c r="G1224" s="68"/>
    </row>
    <row r="1225" spans="1:7" ht="15.75">
      <c r="A1225" s="439" t="s">
        <v>610</v>
      </c>
      <c r="B1225" s="440" t="s">
        <v>590</v>
      </c>
      <c r="C1225" s="441" t="s">
        <v>591</v>
      </c>
      <c r="D1225" s="442">
        <v>22</v>
      </c>
      <c r="E1225" s="442">
        <v>100</v>
      </c>
      <c r="F1225" s="469">
        <v>79.3</v>
      </c>
      <c r="G1225" s="68"/>
    </row>
    <row r="1226" spans="1:7" ht="15.75">
      <c r="A1226" s="439" t="s">
        <v>610</v>
      </c>
      <c r="B1226" s="440" t="s">
        <v>590</v>
      </c>
      <c r="C1226" s="441" t="s">
        <v>591</v>
      </c>
      <c r="D1226" s="442">
        <v>23</v>
      </c>
      <c r="E1226" s="442">
        <v>160</v>
      </c>
      <c r="F1226" s="469">
        <v>107.03999999999999</v>
      </c>
      <c r="G1226" s="68"/>
    </row>
    <row r="1227" spans="1:7" ht="15.75">
      <c r="A1227" s="439" t="s">
        <v>610</v>
      </c>
      <c r="B1227" s="440" t="s">
        <v>590</v>
      </c>
      <c r="C1227" s="441" t="s">
        <v>591</v>
      </c>
      <c r="D1227" s="442">
        <v>24</v>
      </c>
      <c r="E1227" s="442">
        <v>250</v>
      </c>
      <c r="F1227" s="469">
        <v>215</v>
      </c>
      <c r="G1227" s="68"/>
    </row>
    <row r="1228" spans="1:7" ht="15.75">
      <c r="A1228" s="439" t="s">
        <v>610</v>
      </c>
      <c r="B1228" s="440" t="s">
        <v>590</v>
      </c>
      <c r="C1228" s="441" t="s">
        <v>591</v>
      </c>
      <c r="D1228" s="442">
        <v>25</v>
      </c>
      <c r="E1228" s="442">
        <v>630</v>
      </c>
      <c r="F1228" s="469">
        <v>446.66999999999996</v>
      </c>
      <c r="G1228" s="68"/>
    </row>
    <row r="1229" spans="1:7" ht="15.75">
      <c r="A1229" s="439" t="s">
        <v>610</v>
      </c>
      <c r="B1229" s="440" t="s">
        <v>590</v>
      </c>
      <c r="C1229" s="441" t="s">
        <v>591</v>
      </c>
      <c r="D1229" s="442">
        <v>26</v>
      </c>
      <c r="E1229" s="442">
        <v>160</v>
      </c>
      <c r="F1229" s="469">
        <v>128.16</v>
      </c>
      <c r="G1229" s="68"/>
    </row>
    <row r="1230" spans="1:7" ht="15.75">
      <c r="A1230" s="439" t="s">
        <v>612</v>
      </c>
      <c r="B1230" s="440" t="s">
        <v>590</v>
      </c>
      <c r="C1230" s="441" t="s">
        <v>591</v>
      </c>
      <c r="D1230" s="442">
        <v>20</v>
      </c>
      <c r="E1230" s="442">
        <v>100</v>
      </c>
      <c r="F1230" s="469">
        <v>80.7</v>
      </c>
      <c r="G1230" s="68"/>
    </row>
    <row r="1231" spans="1:7" ht="15.75">
      <c r="A1231" s="439" t="s">
        <v>613</v>
      </c>
      <c r="B1231" s="440" t="s">
        <v>590</v>
      </c>
      <c r="C1231" s="441" t="s">
        <v>591</v>
      </c>
      <c r="D1231" s="442">
        <v>6</v>
      </c>
      <c r="E1231" s="442">
        <v>160</v>
      </c>
      <c r="F1231" s="469">
        <v>139.19999999999999</v>
      </c>
      <c r="G1231" s="68"/>
    </row>
    <row r="1232" spans="1:7" ht="15.75">
      <c r="A1232" s="439" t="s">
        <v>613</v>
      </c>
      <c r="B1232" s="440" t="s">
        <v>590</v>
      </c>
      <c r="C1232" s="441" t="s">
        <v>591</v>
      </c>
      <c r="D1232" s="442">
        <v>8</v>
      </c>
      <c r="E1232" s="442">
        <v>100</v>
      </c>
      <c r="F1232" s="469">
        <v>82.8</v>
      </c>
      <c r="G1232" s="68"/>
    </row>
    <row r="1233" spans="1:7" ht="15.75">
      <c r="A1233" s="439" t="s">
        <v>614</v>
      </c>
      <c r="B1233" s="440" t="s">
        <v>590</v>
      </c>
      <c r="C1233" s="441" t="s">
        <v>591</v>
      </c>
      <c r="D1233" s="442">
        <v>10</v>
      </c>
      <c r="E1233" s="442">
        <v>100</v>
      </c>
      <c r="F1233" s="469">
        <v>86.1</v>
      </c>
      <c r="G1233" s="68"/>
    </row>
    <row r="1234" spans="1:7" ht="15.75">
      <c r="A1234" s="439" t="s">
        <v>614</v>
      </c>
      <c r="B1234" s="440" t="s">
        <v>590</v>
      </c>
      <c r="C1234" s="441" t="s">
        <v>591</v>
      </c>
      <c r="D1234" s="442">
        <v>12</v>
      </c>
      <c r="E1234" s="442">
        <v>160</v>
      </c>
      <c r="F1234" s="469">
        <v>148.96</v>
      </c>
      <c r="G1234" s="68"/>
    </row>
    <row r="1235" spans="1:7" ht="15.75">
      <c r="A1235" s="439" t="s">
        <v>612</v>
      </c>
      <c r="B1235" s="440" t="s">
        <v>590</v>
      </c>
      <c r="C1235" s="441" t="s">
        <v>591</v>
      </c>
      <c r="D1235" s="442">
        <v>23</v>
      </c>
      <c r="E1235" s="442">
        <v>160</v>
      </c>
      <c r="F1235" s="469">
        <v>105.28</v>
      </c>
      <c r="G1235" s="68"/>
    </row>
    <row r="1236" spans="1:7" ht="15.75">
      <c r="A1236" s="439" t="s">
        <v>612</v>
      </c>
      <c r="B1236" s="440" t="s">
        <v>590</v>
      </c>
      <c r="C1236" s="441" t="s">
        <v>591</v>
      </c>
      <c r="D1236" s="442">
        <v>14</v>
      </c>
      <c r="E1236" s="442">
        <v>160</v>
      </c>
      <c r="F1236" s="469">
        <v>79.040000000000006</v>
      </c>
      <c r="G1236" s="68"/>
    </row>
    <row r="1237" spans="1:7" ht="15.75">
      <c r="A1237" s="439" t="s">
        <v>612</v>
      </c>
      <c r="B1237" s="440" t="s">
        <v>590</v>
      </c>
      <c r="C1237" s="441" t="s">
        <v>591</v>
      </c>
      <c r="D1237" s="442">
        <v>24</v>
      </c>
      <c r="E1237" s="442">
        <v>250</v>
      </c>
      <c r="F1237" s="469">
        <v>143</v>
      </c>
      <c r="G1237" s="68"/>
    </row>
    <row r="1238" spans="1:7" ht="15.75">
      <c r="A1238" s="439" t="s">
        <v>612</v>
      </c>
      <c r="B1238" s="440" t="s">
        <v>590</v>
      </c>
      <c r="C1238" s="441" t="s">
        <v>591</v>
      </c>
      <c r="D1238" s="442">
        <v>25</v>
      </c>
      <c r="E1238" s="442">
        <v>400</v>
      </c>
      <c r="F1238" s="469">
        <v>210.4</v>
      </c>
      <c r="G1238" s="68"/>
    </row>
    <row r="1239" spans="1:7" ht="15.75">
      <c r="A1239" s="439" t="s">
        <v>612</v>
      </c>
      <c r="B1239" s="440" t="s">
        <v>590</v>
      </c>
      <c r="C1239" s="441" t="s">
        <v>591</v>
      </c>
      <c r="D1239" s="442">
        <v>26</v>
      </c>
      <c r="E1239" s="442">
        <v>160</v>
      </c>
      <c r="F1239" s="469">
        <v>88</v>
      </c>
      <c r="G1239" s="68"/>
    </row>
    <row r="1240" spans="1:7" ht="15.75">
      <c r="A1240" s="439" t="s">
        <v>612</v>
      </c>
      <c r="B1240" s="440" t="s">
        <v>590</v>
      </c>
      <c r="C1240" s="441" t="s">
        <v>591</v>
      </c>
      <c r="D1240" s="442">
        <v>130</v>
      </c>
      <c r="E1240" s="442">
        <v>160</v>
      </c>
      <c r="F1240" s="469">
        <v>109.44</v>
      </c>
      <c r="G1240" s="68"/>
    </row>
    <row r="1241" spans="1:7" ht="15.75">
      <c r="A1241" s="439" t="s">
        <v>612</v>
      </c>
      <c r="B1241" s="440" t="s">
        <v>590</v>
      </c>
      <c r="C1241" s="441" t="s">
        <v>591</v>
      </c>
      <c r="D1241" s="442">
        <v>27</v>
      </c>
      <c r="E1241" s="442">
        <v>100</v>
      </c>
      <c r="F1241" s="469">
        <v>48.3</v>
      </c>
      <c r="G1241" s="68"/>
    </row>
    <row r="1242" spans="1:7" ht="15.75">
      <c r="A1242" s="439" t="s">
        <v>610</v>
      </c>
      <c r="B1242" s="440" t="s">
        <v>590</v>
      </c>
      <c r="C1242" s="441" t="s">
        <v>591</v>
      </c>
      <c r="D1242" s="442">
        <v>28</v>
      </c>
      <c r="E1242" s="442">
        <v>200</v>
      </c>
      <c r="F1242" s="469">
        <v>142</v>
      </c>
      <c r="G1242" s="68"/>
    </row>
    <row r="1243" spans="1:7" ht="15.75">
      <c r="A1243" s="439" t="s">
        <v>612</v>
      </c>
      <c r="B1243" s="440" t="s">
        <v>590</v>
      </c>
      <c r="C1243" s="441" t="s">
        <v>591</v>
      </c>
      <c r="D1243" s="442">
        <v>30</v>
      </c>
      <c r="E1243" s="442">
        <v>250</v>
      </c>
      <c r="F1243" s="469">
        <v>148</v>
      </c>
      <c r="G1243" s="68"/>
    </row>
    <row r="1244" spans="1:7" ht="15.75">
      <c r="A1244" s="439" t="s">
        <v>612</v>
      </c>
      <c r="B1244" s="440" t="s">
        <v>590</v>
      </c>
      <c r="C1244" s="441" t="s">
        <v>591</v>
      </c>
      <c r="D1244" s="442">
        <v>31</v>
      </c>
      <c r="E1244" s="442">
        <v>63</v>
      </c>
      <c r="F1244" s="469">
        <v>27.027000000000001</v>
      </c>
      <c r="G1244" s="68"/>
    </row>
    <row r="1245" spans="1:7" ht="15.75">
      <c r="A1245" s="439" t="s">
        <v>609</v>
      </c>
      <c r="B1245" s="440" t="s">
        <v>590</v>
      </c>
      <c r="C1245" s="441" t="s">
        <v>591</v>
      </c>
      <c r="D1245" s="442">
        <v>32</v>
      </c>
      <c r="E1245" s="442">
        <v>250</v>
      </c>
      <c r="F1245" s="469">
        <v>177</v>
      </c>
      <c r="G1245" s="68"/>
    </row>
    <row r="1246" spans="1:7" ht="15.75">
      <c r="A1246" s="439" t="s">
        <v>609</v>
      </c>
      <c r="B1246" s="440" t="s">
        <v>590</v>
      </c>
      <c r="C1246" s="441" t="s">
        <v>591</v>
      </c>
      <c r="D1246" s="442">
        <v>36</v>
      </c>
      <c r="E1246" s="442">
        <v>400</v>
      </c>
      <c r="F1246" s="469">
        <v>353.2</v>
      </c>
      <c r="G1246" s="68"/>
    </row>
    <row r="1247" spans="1:7" ht="15.75">
      <c r="A1247" s="439" t="s">
        <v>609</v>
      </c>
      <c r="B1247" s="440" t="s">
        <v>590</v>
      </c>
      <c r="C1247" s="441" t="s">
        <v>591</v>
      </c>
      <c r="D1247" s="442">
        <v>37</v>
      </c>
      <c r="E1247" s="442">
        <v>160</v>
      </c>
      <c r="F1247" s="469">
        <v>99.039999999999992</v>
      </c>
      <c r="G1247" s="68"/>
    </row>
    <row r="1248" spans="1:7" ht="15.75">
      <c r="A1248" s="439" t="s">
        <v>609</v>
      </c>
      <c r="B1248" s="440" t="s">
        <v>590</v>
      </c>
      <c r="C1248" s="441" t="s">
        <v>591</v>
      </c>
      <c r="D1248" s="442">
        <v>38</v>
      </c>
      <c r="E1248" s="442">
        <v>250</v>
      </c>
      <c r="F1248" s="469">
        <v>121.5</v>
      </c>
      <c r="G1248" s="68"/>
    </row>
    <row r="1249" spans="1:7" ht="15.75">
      <c r="A1249" s="439" t="s">
        <v>609</v>
      </c>
      <c r="B1249" s="440" t="s">
        <v>590</v>
      </c>
      <c r="C1249" s="441" t="s">
        <v>591</v>
      </c>
      <c r="D1249" s="442">
        <v>33</v>
      </c>
      <c r="E1249" s="442">
        <v>630</v>
      </c>
      <c r="F1249" s="469">
        <v>466.83000000000004</v>
      </c>
      <c r="G1249" s="68"/>
    </row>
    <row r="1250" spans="1:7" ht="15.75">
      <c r="A1250" s="439" t="s">
        <v>609</v>
      </c>
      <c r="B1250" s="440" t="s">
        <v>590</v>
      </c>
      <c r="C1250" s="441" t="s">
        <v>591</v>
      </c>
      <c r="D1250" s="442">
        <v>34</v>
      </c>
      <c r="E1250" s="442">
        <v>100</v>
      </c>
      <c r="F1250" s="469">
        <v>56.6</v>
      </c>
      <c r="G1250" s="68"/>
    </row>
    <row r="1251" spans="1:7" ht="15.75">
      <c r="A1251" s="439" t="s">
        <v>609</v>
      </c>
      <c r="B1251" s="440" t="s">
        <v>590</v>
      </c>
      <c r="C1251" s="441" t="s">
        <v>591</v>
      </c>
      <c r="D1251" s="442">
        <v>35</v>
      </c>
      <c r="E1251" s="442">
        <v>160</v>
      </c>
      <c r="F1251" s="469">
        <v>84.48</v>
      </c>
      <c r="G1251" s="68"/>
    </row>
    <row r="1252" spans="1:7" ht="15.75">
      <c r="A1252" s="439" t="s">
        <v>609</v>
      </c>
      <c r="B1252" s="440" t="s">
        <v>590</v>
      </c>
      <c r="C1252" s="441" t="s">
        <v>591</v>
      </c>
      <c r="D1252" s="442">
        <v>29</v>
      </c>
      <c r="E1252" s="442">
        <v>400</v>
      </c>
      <c r="F1252" s="469">
        <v>338.8</v>
      </c>
      <c r="G1252" s="68"/>
    </row>
    <row r="1253" spans="1:7" ht="15.75">
      <c r="A1253" s="439" t="s">
        <v>609</v>
      </c>
      <c r="B1253" s="440" t="s">
        <v>590</v>
      </c>
      <c r="C1253" s="441" t="s">
        <v>591</v>
      </c>
      <c r="D1253" s="442">
        <v>8</v>
      </c>
      <c r="E1253" s="442">
        <v>160</v>
      </c>
      <c r="F1253" s="469">
        <v>65.760000000000005</v>
      </c>
      <c r="G1253" s="68"/>
    </row>
    <row r="1254" spans="1:7" ht="15.75">
      <c r="A1254" s="439" t="s">
        <v>609</v>
      </c>
      <c r="B1254" s="440" t="s">
        <v>590</v>
      </c>
      <c r="C1254" s="441" t="s">
        <v>591</v>
      </c>
      <c r="D1254" s="442">
        <v>12</v>
      </c>
      <c r="E1254" s="442">
        <v>160</v>
      </c>
      <c r="F1254" s="469">
        <v>103.84</v>
      </c>
      <c r="G1254" s="68"/>
    </row>
    <row r="1255" spans="1:7" ht="15.75">
      <c r="A1255" s="439" t="s">
        <v>609</v>
      </c>
      <c r="B1255" s="440" t="s">
        <v>590</v>
      </c>
      <c r="C1255" s="441" t="s">
        <v>591</v>
      </c>
      <c r="D1255" s="442">
        <v>115</v>
      </c>
      <c r="E1255" s="442">
        <v>160</v>
      </c>
      <c r="F1255" s="469">
        <v>117.12</v>
      </c>
      <c r="G1255" s="68"/>
    </row>
    <row r="1256" spans="1:7" ht="15.75">
      <c r="A1256" s="439" t="s">
        <v>615</v>
      </c>
      <c r="B1256" s="440" t="s">
        <v>590</v>
      </c>
      <c r="C1256" s="441" t="s">
        <v>591</v>
      </c>
      <c r="D1256" s="442">
        <v>54</v>
      </c>
      <c r="E1256" s="442">
        <v>100</v>
      </c>
      <c r="F1256" s="469">
        <v>66.599999999999994</v>
      </c>
      <c r="G1256" s="68"/>
    </row>
    <row r="1257" spans="1:7" ht="15.75">
      <c r="A1257" s="439" t="s">
        <v>615</v>
      </c>
      <c r="B1257" s="440" t="s">
        <v>590</v>
      </c>
      <c r="C1257" s="441" t="s">
        <v>591</v>
      </c>
      <c r="D1257" s="442">
        <v>77</v>
      </c>
      <c r="E1257" s="442">
        <v>100</v>
      </c>
      <c r="F1257" s="469">
        <v>98.6</v>
      </c>
      <c r="G1257" s="68"/>
    </row>
    <row r="1258" spans="1:7" ht="15.75">
      <c r="A1258" s="439" t="s">
        <v>615</v>
      </c>
      <c r="B1258" s="440" t="s">
        <v>590</v>
      </c>
      <c r="C1258" s="441" t="s">
        <v>591</v>
      </c>
      <c r="D1258" s="442">
        <v>78</v>
      </c>
      <c r="E1258" s="442">
        <v>160</v>
      </c>
      <c r="F1258" s="469">
        <v>134.72</v>
      </c>
      <c r="G1258" s="68"/>
    </row>
    <row r="1259" spans="1:7" ht="15.75">
      <c r="A1259" s="439" t="s">
        <v>615</v>
      </c>
      <c r="B1259" s="440" t="s">
        <v>590</v>
      </c>
      <c r="C1259" s="441" t="s">
        <v>591</v>
      </c>
      <c r="D1259" s="442">
        <v>79</v>
      </c>
      <c r="E1259" s="442">
        <v>63</v>
      </c>
      <c r="F1259" s="469">
        <v>49.014000000000003</v>
      </c>
      <c r="G1259" s="68"/>
    </row>
    <row r="1260" spans="1:7" ht="15.75">
      <c r="A1260" s="439" t="s">
        <v>615</v>
      </c>
      <c r="B1260" s="440" t="s">
        <v>590</v>
      </c>
      <c r="C1260" s="441" t="s">
        <v>591</v>
      </c>
      <c r="D1260" s="442">
        <v>80</v>
      </c>
      <c r="E1260" s="442">
        <v>160</v>
      </c>
      <c r="F1260" s="469">
        <v>116.47999999999999</v>
      </c>
      <c r="G1260" s="68"/>
    </row>
    <row r="1261" spans="1:7" ht="15.75">
      <c r="A1261" s="439" t="s">
        <v>615</v>
      </c>
      <c r="B1261" s="440" t="s">
        <v>590</v>
      </c>
      <c r="C1261" s="441" t="s">
        <v>591</v>
      </c>
      <c r="D1261" s="442">
        <v>82</v>
      </c>
      <c r="E1261" s="442">
        <v>250</v>
      </c>
      <c r="F1261" s="469">
        <v>232.25</v>
      </c>
      <c r="G1261" s="68"/>
    </row>
    <row r="1262" spans="1:7" ht="15.75">
      <c r="A1262" s="439" t="s">
        <v>615</v>
      </c>
      <c r="B1262" s="440" t="s">
        <v>590</v>
      </c>
      <c r="C1262" s="441" t="s">
        <v>591</v>
      </c>
      <c r="D1262" s="442">
        <v>87</v>
      </c>
      <c r="E1262" s="442">
        <v>160</v>
      </c>
      <c r="F1262" s="469">
        <v>154.72</v>
      </c>
      <c r="G1262" s="68"/>
    </row>
    <row r="1263" spans="1:7" ht="15.75">
      <c r="A1263" s="439" t="s">
        <v>615</v>
      </c>
      <c r="B1263" s="440" t="s">
        <v>590</v>
      </c>
      <c r="C1263" s="441" t="s">
        <v>591</v>
      </c>
      <c r="D1263" s="442">
        <v>88</v>
      </c>
      <c r="E1263" s="442">
        <v>160</v>
      </c>
      <c r="F1263" s="469">
        <v>147.19999999999999</v>
      </c>
      <c r="G1263" s="68"/>
    </row>
    <row r="1264" spans="1:7" ht="15.75">
      <c r="A1264" s="439" t="s">
        <v>616</v>
      </c>
      <c r="B1264" s="440" t="s">
        <v>590</v>
      </c>
      <c r="C1264" s="441" t="s">
        <v>591</v>
      </c>
      <c r="D1264" s="442">
        <v>92</v>
      </c>
      <c r="E1264" s="442">
        <v>160</v>
      </c>
      <c r="F1264" s="469">
        <v>139.19999999999999</v>
      </c>
      <c r="G1264" s="68"/>
    </row>
    <row r="1265" spans="1:7" ht="15.75">
      <c r="A1265" s="439" t="s">
        <v>616</v>
      </c>
      <c r="B1265" s="440" t="s">
        <v>590</v>
      </c>
      <c r="C1265" s="441" t="s">
        <v>591</v>
      </c>
      <c r="D1265" s="442">
        <v>125</v>
      </c>
      <c r="E1265" s="442">
        <v>100</v>
      </c>
      <c r="F1265" s="469">
        <v>75.400000000000006</v>
      </c>
      <c r="G1265" s="68"/>
    </row>
    <row r="1266" spans="1:7" ht="15.75">
      <c r="A1266" s="439" t="s">
        <v>616</v>
      </c>
      <c r="B1266" s="440" t="s">
        <v>590</v>
      </c>
      <c r="C1266" s="441" t="s">
        <v>591</v>
      </c>
      <c r="D1266" s="442">
        <v>102</v>
      </c>
      <c r="E1266" s="442">
        <v>160</v>
      </c>
      <c r="F1266" s="469">
        <v>131.52000000000001</v>
      </c>
      <c r="G1266" s="68"/>
    </row>
    <row r="1267" spans="1:7" ht="15.75">
      <c r="A1267" s="439" t="s">
        <v>617</v>
      </c>
      <c r="B1267" s="440" t="s">
        <v>590</v>
      </c>
      <c r="C1267" s="441" t="s">
        <v>591</v>
      </c>
      <c r="D1267" s="442">
        <v>136</v>
      </c>
      <c r="E1267" s="442">
        <v>100</v>
      </c>
      <c r="F1267" s="469">
        <v>79.900000000000006</v>
      </c>
      <c r="G1267" s="68"/>
    </row>
    <row r="1268" spans="1:7" ht="15.75">
      <c r="A1268" s="439" t="s">
        <v>618</v>
      </c>
      <c r="B1268" s="440" t="s">
        <v>590</v>
      </c>
      <c r="C1268" s="441" t="s">
        <v>591</v>
      </c>
      <c r="D1268" s="442">
        <v>53</v>
      </c>
      <c r="E1268" s="442">
        <v>60</v>
      </c>
      <c r="F1268" s="469">
        <v>59.46</v>
      </c>
      <c r="G1268" s="68"/>
    </row>
    <row r="1269" spans="1:7" ht="15.75">
      <c r="A1269" s="439" t="s">
        <v>615</v>
      </c>
      <c r="B1269" s="440" t="s">
        <v>590</v>
      </c>
      <c r="C1269" s="441" t="s">
        <v>591</v>
      </c>
      <c r="D1269" s="442">
        <v>57</v>
      </c>
      <c r="E1269" s="442">
        <v>100</v>
      </c>
      <c r="F1269" s="469">
        <v>90.4</v>
      </c>
      <c r="G1269" s="68"/>
    </row>
    <row r="1270" spans="1:7" ht="15.75">
      <c r="A1270" s="439" t="s">
        <v>615</v>
      </c>
      <c r="B1270" s="440" t="s">
        <v>590</v>
      </c>
      <c r="C1270" s="441" t="s">
        <v>591</v>
      </c>
      <c r="D1270" s="442">
        <v>58</v>
      </c>
      <c r="E1270" s="442">
        <v>160</v>
      </c>
      <c r="F1270" s="469">
        <v>101.6</v>
      </c>
      <c r="G1270" s="68"/>
    </row>
    <row r="1271" spans="1:7" ht="15.75">
      <c r="A1271" s="439" t="s">
        <v>615</v>
      </c>
      <c r="B1271" s="440" t="s">
        <v>590</v>
      </c>
      <c r="C1271" s="441" t="s">
        <v>591</v>
      </c>
      <c r="D1271" s="442">
        <v>59</v>
      </c>
      <c r="E1271" s="442">
        <v>63</v>
      </c>
      <c r="F1271" s="469">
        <v>48.573</v>
      </c>
      <c r="G1271" s="68"/>
    </row>
    <row r="1272" spans="1:7" ht="15.75">
      <c r="A1272" s="439" t="s">
        <v>615</v>
      </c>
      <c r="B1272" s="440" t="s">
        <v>590</v>
      </c>
      <c r="C1272" s="441" t="s">
        <v>591</v>
      </c>
      <c r="D1272" s="442">
        <v>60</v>
      </c>
      <c r="E1272" s="442">
        <v>160</v>
      </c>
      <c r="F1272" s="469">
        <v>142.88</v>
      </c>
      <c r="G1272" s="68"/>
    </row>
    <row r="1273" spans="1:7" ht="15.75">
      <c r="A1273" s="439" t="s">
        <v>615</v>
      </c>
      <c r="B1273" s="440" t="s">
        <v>590</v>
      </c>
      <c r="C1273" s="441" t="s">
        <v>591</v>
      </c>
      <c r="D1273" s="442">
        <v>61</v>
      </c>
      <c r="E1273" s="442">
        <v>160</v>
      </c>
      <c r="F1273" s="469">
        <v>129.28</v>
      </c>
      <c r="G1273" s="68"/>
    </row>
    <row r="1274" spans="1:7" ht="15.75">
      <c r="A1274" s="439" t="s">
        <v>615</v>
      </c>
      <c r="B1274" s="440" t="s">
        <v>590</v>
      </c>
      <c r="C1274" s="441" t="s">
        <v>591</v>
      </c>
      <c r="D1274" s="442">
        <v>62</v>
      </c>
      <c r="E1274" s="442">
        <v>250</v>
      </c>
      <c r="F1274" s="469">
        <v>212.5</v>
      </c>
      <c r="G1274" s="68"/>
    </row>
    <row r="1275" spans="1:7" ht="15.75">
      <c r="A1275" s="439" t="s">
        <v>615</v>
      </c>
      <c r="B1275" s="440" t="s">
        <v>590</v>
      </c>
      <c r="C1275" s="441" t="s">
        <v>591</v>
      </c>
      <c r="D1275" s="442">
        <v>67</v>
      </c>
      <c r="E1275" s="442">
        <v>100</v>
      </c>
      <c r="F1275" s="469">
        <v>87.7</v>
      </c>
      <c r="G1275" s="68"/>
    </row>
    <row r="1276" spans="1:7" ht="15.75">
      <c r="A1276" s="439" t="s">
        <v>615</v>
      </c>
      <c r="B1276" s="440" t="s">
        <v>590</v>
      </c>
      <c r="C1276" s="441" t="s">
        <v>591</v>
      </c>
      <c r="D1276" s="442">
        <v>69</v>
      </c>
      <c r="E1276" s="442">
        <v>250</v>
      </c>
      <c r="F1276" s="469">
        <v>230.25</v>
      </c>
      <c r="G1276" s="68"/>
    </row>
    <row r="1277" spans="1:7" ht="15.75">
      <c r="A1277" s="439" t="s">
        <v>618</v>
      </c>
      <c r="B1277" s="440" t="s">
        <v>590</v>
      </c>
      <c r="C1277" s="441" t="s">
        <v>591</v>
      </c>
      <c r="D1277" s="442">
        <v>43</v>
      </c>
      <c r="E1277" s="442">
        <v>160</v>
      </c>
      <c r="F1277" s="469">
        <v>152.96</v>
      </c>
      <c r="G1277" s="68"/>
    </row>
    <row r="1278" spans="1:7" ht="15.75">
      <c r="A1278" s="439" t="s">
        <v>618</v>
      </c>
      <c r="B1278" s="440" t="s">
        <v>590</v>
      </c>
      <c r="C1278" s="441" t="s">
        <v>591</v>
      </c>
      <c r="D1278" s="442">
        <v>46</v>
      </c>
      <c r="E1278" s="442">
        <v>250</v>
      </c>
      <c r="F1278" s="469">
        <v>213.5</v>
      </c>
      <c r="G1278" s="68"/>
    </row>
    <row r="1279" spans="1:7" ht="15.75">
      <c r="A1279" s="439" t="s">
        <v>618</v>
      </c>
      <c r="B1279" s="440" t="s">
        <v>590</v>
      </c>
      <c r="C1279" s="441" t="s">
        <v>591</v>
      </c>
      <c r="D1279" s="442">
        <v>47</v>
      </c>
      <c r="E1279" s="442">
        <v>100</v>
      </c>
      <c r="F1279" s="469">
        <v>73</v>
      </c>
      <c r="G1279" s="68"/>
    </row>
    <row r="1280" spans="1:7" ht="15.75">
      <c r="A1280" s="439" t="s">
        <v>618</v>
      </c>
      <c r="B1280" s="440" t="s">
        <v>590</v>
      </c>
      <c r="C1280" s="441" t="s">
        <v>591</v>
      </c>
      <c r="D1280" s="442">
        <v>48</v>
      </c>
      <c r="E1280" s="442">
        <v>160</v>
      </c>
      <c r="F1280" s="469">
        <v>128.16</v>
      </c>
      <c r="G1280" s="68"/>
    </row>
    <row r="1281" spans="1:7" ht="15.75">
      <c r="A1281" s="439" t="s">
        <v>618</v>
      </c>
      <c r="B1281" s="440" t="s">
        <v>590</v>
      </c>
      <c r="C1281" s="441" t="s">
        <v>591</v>
      </c>
      <c r="D1281" s="442">
        <v>49</v>
      </c>
      <c r="E1281" s="442">
        <v>250</v>
      </c>
      <c r="F1281" s="469">
        <v>223</v>
      </c>
      <c r="G1281" s="68"/>
    </row>
    <row r="1282" spans="1:7" ht="15.75">
      <c r="A1282" s="439" t="s">
        <v>618</v>
      </c>
      <c r="B1282" s="440" t="s">
        <v>590</v>
      </c>
      <c r="C1282" s="441" t="s">
        <v>591</v>
      </c>
      <c r="D1282" s="442">
        <v>103</v>
      </c>
      <c r="E1282" s="442">
        <v>160</v>
      </c>
      <c r="F1282" s="469">
        <v>126.4</v>
      </c>
      <c r="G1282" s="68"/>
    </row>
    <row r="1283" spans="1:7" ht="15.75">
      <c r="A1283" s="439" t="s">
        <v>618</v>
      </c>
      <c r="B1283" s="440" t="s">
        <v>590</v>
      </c>
      <c r="C1283" s="441" t="s">
        <v>591</v>
      </c>
      <c r="D1283" s="442">
        <v>50</v>
      </c>
      <c r="E1283" s="442">
        <v>250</v>
      </c>
      <c r="F1283" s="469">
        <v>136.75</v>
      </c>
      <c r="G1283" s="68"/>
    </row>
    <row r="1284" spans="1:7" ht="15.75">
      <c r="A1284" s="439" t="s">
        <v>618</v>
      </c>
      <c r="B1284" s="440" t="s">
        <v>590</v>
      </c>
      <c r="C1284" s="441" t="s">
        <v>591</v>
      </c>
      <c r="D1284" s="442">
        <v>51</v>
      </c>
      <c r="E1284" s="442">
        <v>250</v>
      </c>
      <c r="F1284" s="469">
        <v>195</v>
      </c>
      <c r="G1284" s="68"/>
    </row>
    <row r="1285" spans="1:7" ht="15.75">
      <c r="A1285" s="439" t="s">
        <v>619</v>
      </c>
      <c r="B1285" s="440" t="s">
        <v>590</v>
      </c>
      <c r="C1285" s="441" t="s">
        <v>591</v>
      </c>
      <c r="D1285" s="442">
        <v>1</v>
      </c>
      <c r="E1285" s="442">
        <v>250</v>
      </c>
      <c r="F1285" s="469">
        <v>217.75</v>
      </c>
      <c r="G1285" s="68"/>
    </row>
    <row r="1286" spans="1:7" ht="15.75">
      <c r="A1286" s="439" t="s">
        <v>619</v>
      </c>
      <c r="B1286" s="440" t="s">
        <v>590</v>
      </c>
      <c r="C1286" s="441" t="s">
        <v>591</v>
      </c>
      <c r="D1286" s="442">
        <v>7</v>
      </c>
      <c r="E1286" s="442">
        <v>63</v>
      </c>
      <c r="F1286" s="469">
        <v>63</v>
      </c>
      <c r="G1286" s="68"/>
    </row>
    <row r="1287" spans="1:7" ht="15.75">
      <c r="A1287" s="439" t="s">
        <v>619</v>
      </c>
      <c r="B1287" s="440" t="s">
        <v>590</v>
      </c>
      <c r="C1287" s="441" t="s">
        <v>591</v>
      </c>
      <c r="D1287" s="442">
        <v>9</v>
      </c>
      <c r="E1287" s="442">
        <v>100</v>
      </c>
      <c r="F1287" s="469">
        <v>100</v>
      </c>
      <c r="G1287" s="68"/>
    </row>
    <row r="1288" spans="1:7" ht="15.75">
      <c r="A1288" s="439" t="s">
        <v>619</v>
      </c>
      <c r="B1288" s="440" t="s">
        <v>590</v>
      </c>
      <c r="C1288" s="441" t="s">
        <v>591</v>
      </c>
      <c r="D1288" s="442">
        <v>15</v>
      </c>
      <c r="E1288" s="442">
        <v>100</v>
      </c>
      <c r="F1288" s="469">
        <v>73</v>
      </c>
      <c r="G1288" s="68"/>
    </row>
    <row r="1289" spans="1:7" ht="15.75">
      <c r="A1289" s="439" t="s">
        <v>619</v>
      </c>
      <c r="B1289" s="440" t="s">
        <v>590</v>
      </c>
      <c r="C1289" s="441" t="s">
        <v>591</v>
      </c>
      <c r="D1289" s="442">
        <v>6</v>
      </c>
      <c r="E1289" s="442">
        <v>400</v>
      </c>
      <c r="F1289" s="469">
        <v>400</v>
      </c>
      <c r="G1289" s="68"/>
    </row>
    <row r="1290" spans="1:7" ht="15.75">
      <c r="A1290" s="439" t="s">
        <v>619</v>
      </c>
      <c r="B1290" s="440" t="s">
        <v>590</v>
      </c>
      <c r="C1290" s="441" t="s">
        <v>591</v>
      </c>
      <c r="D1290" s="442">
        <v>11</v>
      </c>
      <c r="E1290" s="442">
        <v>250</v>
      </c>
      <c r="F1290" s="469">
        <v>228</v>
      </c>
      <c r="G1290" s="68"/>
    </row>
    <row r="1291" spans="1:7" ht="15.75">
      <c r="A1291" s="439" t="s">
        <v>619</v>
      </c>
      <c r="B1291" s="440" t="s">
        <v>590</v>
      </c>
      <c r="C1291" s="441" t="s">
        <v>591</v>
      </c>
      <c r="D1291" s="442">
        <v>12</v>
      </c>
      <c r="E1291" s="442">
        <v>250</v>
      </c>
      <c r="F1291" s="469">
        <v>206.75</v>
      </c>
      <c r="G1291" s="68"/>
    </row>
    <row r="1292" spans="1:7" ht="15.75">
      <c r="A1292" s="439" t="s">
        <v>619</v>
      </c>
      <c r="B1292" s="440" t="s">
        <v>590</v>
      </c>
      <c r="C1292" s="441" t="s">
        <v>591</v>
      </c>
      <c r="D1292" s="442">
        <v>13</v>
      </c>
      <c r="E1292" s="442">
        <v>160</v>
      </c>
      <c r="F1292" s="469">
        <v>121.6</v>
      </c>
      <c r="G1292" s="68"/>
    </row>
    <row r="1293" spans="1:7" ht="15.75">
      <c r="A1293" s="439" t="s">
        <v>619</v>
      </c>
      <c r="B1293" s="440" t="s">
        <v>590</v>
      </c>
      <c r="C1293" s="441" t="s">
        <v>591</v>
      </c>
      <c r="D1293" s="442">
        <v>16</v>
      </c>
      <c r="E1293" s="442">
        <v>250</v>
      </c>
      <c r="F1293" s="469">
        <v>234.75</v>
      </c>
      <c r="G1293" s="68"/>
    </row>
    <row r="1294" spans="1:7" ht="15.75">
      <c r="A1294" s="439" t="s">
        <v>619</v>
      </c>
      <c r="B1294" s="440" t="s">
        <v>590</v>
      </c>
      <c r="C1294" s="441" t="s">
        <v>591</v>
      </c>
      <c r="D1294" s="442">
        <v>17</v>
      </c>
      <c r="E1294" s="442">
        <v>160</v>
      </c>
      <c r="F1294" s="469">
        <v>122.56</v>
      </c>
      <c r="G1294" s="68"/>
    </row>
    <row r="1295" spans="1:7" ht="15.75">
      <c r="A1295" s="439" t="s">
        <v>619</v>
      </c>
      <c r="B1295" s="440" t="s">
        <v>590</v>
      </c>
      <c r="C1295" s="441" t="s">
        <v>591</v>
      </c>
      <c r="D1295" s="442">
        <v>19</v>
      </c>
      <c r="E1295" s="442">
        <v>250</v>
      </c>
      <c r="F1295" s="469">
        <v>203.5</v>
      </c>
      <c r="G1295" s="68"/>
    </row>
    <row r="1296" spans="1:7" ht="15.75">
      <c r="A1296" s="439" t="s">
        <v>619</v>
      </c>
      <c r="B1296" s="440" t="s">
        <v>590</v>
      </c>
      <c r="C1296" s="441" t="s">
        <v>591</v>
      </c>
      <c r="D1296" s="442">
        <v>20</v>
      </c>
      <c r="E1296" s="442">
        <v>250</v>
      </c>
      <c r="F1296" s="469">
        <v>197</v>
      </c>
      <c r="G1296" s="68"/>
    </row>
    <row r="1297" spans="1:7" ht="15.75">
      <c r="A1297" s="439" t="s">
        <v>619</v>
      </c>
      <c r="B1297" s="440" t="s">
        <v>590</v>
      </c>
      <c r="C1297" s="441" t="s">
        <v>591</v>
      </c>
      <c r="D1297" s="442">
        <v>23</v>
      </c>
      <c r="E1297" s="442">
        <v>160</v>
      </c>
      <c r="F1297" s="469">
        <v>108</v>
      </c>
      <c r="G1297" s="68"/>
    </row>
    <row r="1298" spans="1:7" ht="15.75">
      <c r="A1298" s="439" t="s">
        <v>620</v>
      </c>
      <c r="B1298" s="440" t="s">
        <v>590</v>
      </c>
      <c r="C1298" s="441" t="s">
        <v>591</v>
      </c>
      <c r="D1298" s="442">
        <v>3</v>
      </c>
      <c r="E1298" s="442">
        <v>250</v>
      </c>
      <c r="F1298" s="469">
        <v>208.5</v>
      </c>
      <c r="G1298" s="68"/>
    </row>
    <row r="1299" spans="1:7" ht="15.75">
      <c r="A1299" s="439" t="s">
        <v>620</v>
      </c>
      <c r="B1299" s="440" t="s">
        <v>590</v>
      </c>
      <c r="C1299" s="441" t="s">
        <v>591</v>
      </c>
      <c r="D1299" s="442">
        <v>4</v>
      </c>
      <c r="E1299" s="442">
        <v>100</v>
      </c>
      <c r="F1299" s="469">
        <v>49.4</v>
      </c>
      <c r="G1299" s="68"/>
    </row>
    <row r="1300" spans="1:7" ht="15.75">
      <c r="A1300" s="439" t="s">
        <v>620</v>
      </c>
      <c r="B1300" s="440" t="s">
        <v>590</v>
      </c>
      <c r="C1300" s="441" t="s">
        <v>591</v>
      </c>
      <c r="D1300" s="442">
        <v>5</v>
      </c>
      <c r="E1300" s="442">
        <v>250</v>
      </c>
      <c r="F1300" s="469">
        <v>205</v>
      </c>
      <c r="G1300" s="68"/>
    </row>
    <row r="1301" spans="1:7" ht="15.75">
      <c r="A1301" s="439" t="s">
        <v>620</v>
      </c>
      <c r="B1301" s="440" t="s">
        <v>590</v>
      </c>
      <c r="C1301" s="441" t="s">
        <v>591</v>
      </c>
      <c r="D1301" s="442">
        <v>6</v>
      </c>
      <c r="E1301" s="375">
        <v>250</v>
      </c>
      <c r="F1301" s="469">
        <v>195.75</v>
      </c>
      <c r="G1301" s="68"/>
    </row>
    <row r="1302" spans="1:7" ht="15.75">
      <c r="A1302" s="439" t="s">
        <v>620</v>
      </c>
      <c r="B1302" s="440" t="s">
        <v>590</v>
      </c>
      <c r="C1302" s="441" t="s">
        <v>591</v>
      </c>
      <c r="D1302" s="442">
        <v>43</v>
      </c>
      <c r="E1302" s="442">
        <v>250</v>
      </c>
      <c r="F1302" s="469">
        <v>245</v>
      </c>
      <c r="G1302" s="68"/>
    </row>
    <row r="1303" spans="1:7" ht="15.75">
      <c r="A1303" s="439" t="s">
        <v>620</v>
      </c>
      <c r="B1303" s="440" t="s">
        <v>590</v>
      </c>
      <c r="C1303" s="441" t="s">
        <v>591</v>
      </c>
      <c r="D1303" s="442">
        <v>44</v>
      </c>
      <c r="E1303" s="442">
        <v>100</v>
      </c>
      <c r="F1303" s="469">
        <v>60.6</v>
      </c>
      <c r="G1303" s="376"/>
    </row>
    <row r="1304" spans="1:7" ht="15.75">
      <c r="A1304" s="439" t="s">
        <v>620</v>
      </c>
      <c r="B1304" s="440" t="s">
        <v>590</v>
      </c>
      <c r="C1304" s="441" t="s">
        <v>591</v>
      </c>
      <c r="D1304" s="442">
        <v>45</v>
      </c>
      <c r="E1304" s="442">
        <v>250</v>
      </c>
      <c r="F1304" s="469">
        <v>210.75</v>
      </c>
      <c r="G1304" s="68"/>
    </row>
    <row r="1305" spans="1:7" ht="15.75">
      <c r="A1305" s="439" t="s">
        <v>620</v>
      </c>
      <c r="B1305" s="440" t="s">
        <v>590</v>
      </c>
      <c r="C1305" s="441" t="s">
        <v>591</v>
      </c>
      <c r="D1305" s="442">
        <v>46</v>
      </c>
      <c r="E1305" s="442">
        <v>250</v>
      </c>
      <c r="F1305" s="469">
        <v>213.75</v>
      </c>
      <c r="G1305" s="68"/>
    </row>
    <row r="1306" spans="1:7" ht="15.75">
      <c r="A1306" s="439" t="s">
        <v>620</v>
      </c>
      <c r="B1306" s="440" t="s">
        <v>590</v>
      </c>
      <c r="C1306" s="441" t="s">
        <v>591</v>
      </c>
      <c r="D1306" s="442">
        <v>42</v>
      </c>
      <c r="E1306" s="375">
        <v>100</v>
      </c>
      <c r="F1306" s="469">
        <v>90.5</v>
      </c>
      <c r="G1306" s="68"/>
    </row>
    <row r="1307" spans="1:7" ht="15.75">
      <c r="A1307" s="439" t="s">
        <v>620</v>
      </c>
      <c r="B1307" s="440" t="s">
        <v>590</v>
      </c>
      <c r="C1307" s="441" t="s">
        <v>591</v>
      </c>
      <c r="D1307" s="442">
        <v>28</v>
      </c>
      <c r="E1307" s="442">
        <v>250</v>
      </c>
      <c r="F1307" s="469">
        <v>242.25</v>
      </c>
      <c r="G1307" s="68"/>
    </row>
    <row r="1308" spans="1:7" ht="15.75">
      <c r="A1308" s="439" t="s">
        <v>620</v>
      </c>
      <c r="B1308" s="440" t="s">
        <v>590</v>
      </c>
      <c r="C1308" s="441" t="s">
        <v>591</v>
      </c>
      <c r="D1308" s="442">
        <v>30</v>
      </c>
      <c r="E1308" s="442">
        <v>400</v>
      </c>
      <c r="F1308" s="469">
        <v>396.4</v>
      </c>
      <c r="G1308" s="376"/>
    </row>
    <row r="1309" spans="1:7" ht="15.75">
      <c r="A1309" s="439" t="s">
        <v>620</v>
      </c>
      <c r="B1309" s="440" t="s">
        <v>590</v>
      </c>
      <c r="C1309" s="441" t="s">
        <v>591</v>
      </c>
      <c r="D1309" s="442">
        <v>39</v>
      </c>
      <c r="E1309" s="442">
        <v>100</v>
      </c>
      <c r="F1309" s="469">
        <v>99.8</v>
      </c>
      <c r="G1309" s="68"/>
    </row>
    <row r="1310" spans="1:7" ht="15.75">
      <c r="A1310" s="439" t="s">
        <v>620</v>
      </c>
      <c r="B1310" s="440" t="s">
        <v>590</v>
      </c>
      <c r="C1310" s="441" t="s">
        <v>591</v>
      </c>
      <c r="D1310" s="442">
        <v>7</v>
      </c>
      <c r="E1310" s="442">
        <v>160</v>
      </c>
      <c r="F1310" s="469">
        <v>137.92000000000002</v>
      </c>
      <c r="G1310" s="68"/>
    </row>
    <row r="1311" spans="1:7" ht="15.75">
      <c r="A1311" s="439" t="s">
        <v>620</v>
      </c>
      <c r="B1311" s="440" t="s">
        <v>590</v>
      </c>
      <c r="C1311" s="441" t="s">
        <v>591</v>
      </c>
      <c r="D1311" s="442">
        <v>8</v>
      </c>
      <c r="E1311" s="442">
        <v>250</v>
      </c>
      <c r="F1311" s="469">
        <v>209.5</v>
      </c>
      <c r="G1311" s="68"/>
    </row>
    <row r="1312" spans="1:7" ht="15.75">
      <c r="A1312" s="439" t="s">
        <v>620</v>
      </c>
      <c r="B1312" s="440" t="s">
        <v>590</v>
      </c>
      <c r="C1312" s="441" t="s">
        <v>591</v>
      </c>
      <c r="D1312" s="442">
        <v>9</v>
      </c>
      <c r="E1312" s="442">
        <v>160</v>
      </c>
      <c r="F1312" s="469">
        <v>119.36</v>
      </c>
      <c r="G1312" s="68"/>
    </row>
    <row r="1313" spans="1:7" ht="15.75">
      <c r="A1313" s="439" t="s">
        <v>620</v>
      </c>
      <c r="B1313" s="440" t="s">
        <v>590</v>
      </c>
      <c r="C1313" s="441" t="s">
        <v>591</v>
      </c>
      <c r="D1313" s="442">
        <v>10</v>
      </c>
      <c r="E1313" s="442">
        <v>100</v>
      </c>
      <c r="F1313" s="469">
        <v>79.3</v>
      </c>
      <c r="G1313" s="81"/>
    </row>
    <row r="1314" spans="1:7" ht="15.75">
      <c r="A1314" s="439" t="s">
        <v>620</v>
      </c>
      <c r="B1314" s="440" t="s">
        <v>590</v>
      </c>
      <c r="C1314" s="441" t="s">
        <v>591</v>
      </c>
      <c r="D1314" s="442">
        <v>11</v>
      </c>
      <c r="E1314" s="442">
        <v>160</v>
      </c>
      <c r="F1314" s="469">
        <v>137.76</v>
      </c>
      <c r="G1314" s="81"/>
    </row>
    <row r="1315" spans="1:7" ht="15.75">
      <c r="A1315" s="439" t="s">
        <v>620</v>
      </c>
      <c r="B1315" s="440" t="s">
        <v>590</v>
      </c>
      <c r="C1315" s="441" t="s">
        <v>591</v>
      </c>
      <c r="D1315" s="442">
        <v>12</v>
      </c>
      <c r="E1315" s="442">
        <v>100</v>
      </c>
      <c r="F1315" s="469">
        <v>74.099999999999994</v>
      </c>
      <c r="G1315" s="81"/>
    </row>
    <row r="1316" spans="1:7" ht="15.75">
      <c r="A1316" s="439" t="s">
        <v>620</v>
      </c>
      <c r="B1316" s="440" t="s">
        <v>590</v>
      </c>
      <c r="C1316" s="441" t="s">
        <v>591</v>
      </c>
      <c r="D1316" s="442">
        <v>13</v>
      </c>
      <c r="E1316" s="442">
        <v>160</v>
      </c>
      <c r="F1316" s="469">
        <v>144.47999999999999</v>
      </c>
      <c r="G1316" s="81"/>
    </row>
    <row r="1317" spans="1:7" ht="15.75">
      <c r="A1317" s="439" t="s">
        <v>620</v>
      </c>
      <c r="B1317" s="440" t="s">
        <v>590</v>
      </c>
      <c r="C1317" s="441" t="s">
        <v>591</v>
      </c>
      <c r="D1317" s="442">
        <v>16</v>
      </c>
      <c r="E1317" s="442">
        <v>160</v>
      </c>
      <c r="F1317" s="469">
        <v>135.19999999999999</v>
      </c>
      <c r="G1317" s="81"/>
    </row>
    <row r="1318" spans="1:7" ht="15.75">
      <c r="A1318" s="439" t="s">
        <v>620</v>
      </c>
      <c r="B1318" s="440" t="s">
        <v>590</v>
      </c>
      <c r="C1318" s="441" t="s">
        <v>591</v>
      </c>
      <c r="D1318" s="442">
        <v>47</v>
      </c>
      <c r="E1318" s="442">
        <v>100</v>
      </c>
      <c r="F1318" s="469">
        <v>70.599999999999994</v>
      </c>
      <c r="G1318" s="81"/>
    </row>
    <row r="1319" spans="1:7" ht="15.75">
      <c r="A1319" s="439" t="s">
        <v>620</v>
      </c>
      <c r="B1319" s="440" t="s">
        <v>590</v>
      </c>
      <c r="C1319" s="441" t="s">
        <v>591</v>
      </c>
      <c r="D1319" s="442">
        <v>49</v>
      </c>
      <c r="E1319" s="442">
        <v>400</v>
      </c>
      <c r="F1319" s="469">
        <v>296.8</v>
      </c>
      <c r="G1319" s="81"/>
    </row>
    <row r="1320" spans="1:7" ht="15.75">
      <c r="A1320" s="439" t="s">
        <v>620</v>
      </c>
      <c r="B1320" s="440" t="s">
        <v>590</v>
      </c>
      <c r="C1320" s="441" t="s">
        <v>591</v>
      </c>
      <c r="D1320" s="442">
        <v>51</v>
      </c>
      <c r="E1320" s="442">
        <v>160</v>
      </c>
      <c r="F1320" s="469">
        <v>151.19999999999999</v>
      </c>
      <c r="G1320" s="81"/>
    </row>
    <row r="1321" spans="1:7" ht="15.75">
      <c r="A1321" s="439" t="s">
        <v>620</v>
      </c>
      <c r="B1321" s="440" t="s">
        <v>590</v>
      </c>
      <c r="C1321" s="441" t="s">
        <v>591</v>
      </c>
      <c r="D1321" s="442">
        <v>2</v>
      </c>
      <c r="E1321" s="442">
        <v>100</v>
      </c>
      <c r="F1321" s="469">
        <v>98.3</v>
      </c>
      <c r="G1321" s="81"/>
    </row>
    <row r="1322" spans="1:7" ht="15.75">
      <c r="A1322" s="439" t="s">
        <v>620</v>
      </c>
      <c r="B1322" s="440" t="s">
        <v>590</v>
      </c>
      <c r="C1322" s="441" t="s">
        <v>591</v>
      </c>
      <c r="D1322" s="442">
        <v>19</v>
      </c>
      <c r="E1322" s="442">
        <v>160</v>
      </c>
      <c r="F1322" s="469">
        <v>159.904</v>
      </c>
      <c r="G1322" s="81"/>
    </row>
    <row r="1323" spans="1:7" ht="15.75">
      <c r="A1323" s="439" t="s">
        <v>620</v>
      </c>
      <c r="B1323" s="440" t="s">
        <v>590</v>
      </c>
      <c r="C1323" s="441" t="s">
        <v>591</v>
      </c>
      <c r="D1323" s="442">
        <v>21</v>
      </c>
      <c r="E1323" s="442">
        <v>100</v>
      </c>
      <c r="F1323" s="469">
        <v>98.4</v>
      </c>
      <c r="G1323" s="81"/>
    </row>
    <row r="1324" spans="1:7" ht="15.75">
      <c r="A1324" s="439" t="s">
        <v>621</v>
      </c>
      <c r="B1324" s="440" t="s">
        <v>590</v>
      </c>
      <c r="C1324" s="441" t="s">
        <v>591</v>
      </c>
      <c r="D1324" s="442">
        <v>22</v>
      </c>
      <c r="E1324" s="442">
        <v>100</v>
      </c>
      <c r="F1324" s="469">
        <v>61.4</v>
      </c>
      <c r="G1324" s="81"/>
    </row>
    <row r="1325" spans="1:7" ht="15.75">
      <c r="A1325" s="439" t="s">
        <v>620</v>
      </c>
      <c r="B1325" s="440" t="s">
        <v>590</v>
      </c>
      <c r="C1325" s="441" t="s">
        <v>591</v>
      </c>
      <c r="D1325" s="442">
        <v>23</v>
      </c>
      <c r="E1325" s="442">
        <v>250</v>
      </c>
      <c r="F1325" s="469">
        <v>244.75</v>
      </c>
      <c r="G1325" s="81"/>
    </row>
    <row r="1326" spans="1:7" ht="15.75">
      <c r="A1326" s="439" t="s">
        <v>620</v>
      </c>
      <c r="B1326" s="440" t="s">
        <v>590</v>
      </c>
      <c r="C1326" s="441" t="s">
        <v>591</v>
      </c>
      <c r="D1326" s="442">
        <v>24</v>
      </c>
      <c r="E1326" s="442">
        <v>160</v>
      </c>
      <c r="F1326" s="469">
        <v>116.16</v>
      </c>
      <c r="G1326" s="81"/>
    </row>
    <row r="1327" spans="1:7" ht="15.75">
      <c r="A1327" s="439" t="s">
        <v>561</v>
      </c>
      <c r="B1327" s="440" t="s">
        <v>590</v>
      </c>
      <c r="C1327" s="441" t="s">
        <v>591</v>
      </c>
      <c r="D1327" s="442">
        <v>25</v>
      </c>
      <c r="E1327" s="442">
        <v>160</v>
      </c>
      <c r="F1327" s="469">
        <v>115.2</v>
      </c>
      <c r="G1327" s="81"/>
    </row>
    <row r="1328" spans="1:7" ht="15.75">
      <c r="A1328" s="439" t="s">
        <v>561</v>
      </c>
      <c r="B1328" s="440" t="s">
        <v>590</v>
      </c>
      <c r="C1328" s="441" t="s">
        <v>591</v>
      </c>
      <c r="D1328" s="442">
        <v>26</v>
      </c>
      <c r="E1328" s="442">
        <v>250</v>
      </c>
      <c r="F1328" s="469">
        <v>188</v>
      </c>
      <c r="G1328" s="81"/>
    </row>
    <row r="1329" spans="1:7" ht="15.75">
      <c r="A1329" s="439" t="s">
        <v>561</v>
      </c>
      <c r="B1329" s="440" t="s">
        <v>590</v>
      </c>
      <c r="C1329" s="441" t="s">
        <v>591</v>
      </c>
      <c r="D1329" s="442">
        <v>52</v>
      </c>
      <c r="E1329" s="442">
        <v>250</v>
      </c>
      <c r="F1329" s="469">
        <v>183</v>
      </c>
      <c r="G1329" s="81"/>
    </row>
    <row r="1330" spans="1:7" ht="15.75">
      <c r="A1330" s="439" t="s">
        <v>622</v>
      </c>
      <c r="B1330" s="440" t="s">
        <v>622</v>
      </c>
      <c r="C1330" s="441" t="s">
        <v>591</v>
      </c>
      <c r="D1330" s="442">
        <v>31</v>
      </c>
      <c r="E1330" s="442">
        <v>160</v>
      </c>
      <c r="F1330" s="469">
        <v>148.96</v>
      </c>
      <c r="G1330" s="81"/>
    </row>
    <row r="1331" spans="1:7" ht="15.75">
      <c r="A1331" s="439" t="s">
        <v>622</v>
      </c>
      <c r="B1331" s="440" t="s">
        <v>622</v>
      </c>
      <c r="C1331" s="441" t="s">
        <v>591</v>
      </c>
      <c r="D1331" s="442">
        <v>32</v>
      </c>
      <c r="E1331" s="442">
        <v>400</v>
      </c>
      <c r="F1331" s="469">
        <v>382.8</v>
      </c>
      <c r="G1331" s="81"/>
    </row>
    <row r="1332" spans="1:7" ht="15.75">
      <c r="A1332" s="439" t="s">
        <v>622</v>
      </c>
      <c r="B1332" s="440" t="s">
        <v>622</v>
      </c>
      <c r="C1332" s="441" t="s">
        <v>591</v>
      </c>
      <c r="D1332" s="444" t="s">
        <v>623</v>
      </c>
      <c r="E1332" s="444">
        <v>400</v>
      </c>
      <c r="F1332" s="469">
        <v>328.8</v>
      </c>
      <c r="G1332" s="81"/>
    </row>
    <row r="1333" spans="1:7" ht="15.75">
      <c r="A1333" s="439" t="s">
        <v>622</v>
      </c>
      <c r="B1333" s="440" t="s">
        <v>622</v>
      </c>
      <c r="C1333" s="441" t="s">
        <v>591</v>
      </c>
      <c r="D1333" s="445" t="s">
        <v>624</v>
      </c>
      <c r="E1333" s="445">
        <v>63</v>
      </c>
      <c r="F1333" s="469">
        <v>48.446999999999996</v>
      </c>
      <c r="G1333" s="81"/>
    </row>
    <row r="1334" spans="1:7" ht="15.75">
      <c r="A1334" s="439" t="s">
        <v>622</v>
      </c>
      <c r="B1334" s="440" t="s">
        <v>622</v>
      </c>
      <c r="C1334" s="441" t="s">
        <v>591</v>
      </c>
      <c r="D1334" s="445" t="s">
        <v>625</v>
      </c>
      <c r="E1334" s="445">
        <v>400</v>
      </c>
      <c r="F1334" s="469">
        <v>373.2</v>
      </c>
      <c r="G1334" s="81"/>
    </row>
    <row r="1335" spans="1:7" ht="15.75">
      <c r="A1335" s="439" t="s">
        <v>622</v>
      </c>
      <c r="B1335" s="440" t="s">
        <v>622</v>
      </c>
      <c r="C1335" s="441" t="s">
        <v>591</v>
      </c>
      <c r="D1335" s="445" t="s">
        <v>626</v>
      </c>
      <c r="E1335" s="445">
        <v>250</v>
      </c>
      <c r="F1335" s="469">
        <v>232.75</v>
      </c>
      <c r="G1335" s="81"/>
    </row>
    <row r="1336" spans="1:7" ht="15.75">
      <c r="A1336" s="439" t="s">
        <v>622</v>
      </c>
      <c r="B1336" s="440" t="s">
        <v>622</v>
      </c>
      <c r="C1336" s="441" t="s">
        <v>591</v>
      </c>
      <c r="D1336" s="445" t="s">
        <v>627</v>
      </c>
      <c r="E1336" s="445">
        <v>160</v>
      </c>
      <c r="F1336" s="469">
        <v>149.6</v>
      </c>
      <c r="G1336" s="81"/>
    </row>
    <row r="1337" spans="1:7" ht="15.75">
      <c r="A1337" s="439" t="s">
        <v>622</v>
      </c>
      <c r="B1337" s="440" t="s">
        <v>622</v>
      </c>
      <c r="C1337" s="441" t="s">
        <v>591</v>
      </c>
      <c r="D1337" s="445" t="s">
        <v>628</v>
      </c>
      <c r="E1337" s="445">
        <v>400</v>
      </c>
      <c r="F1337" s="469">
        <v>348</v>
      </c>
      <c r="G1337" s="81"/>
    </row>
    <row r="1338" spans="1:7" ht="15.75">
      <c r="A1338" s="439" t="s">
        <v>622</v>
      </c>
      <c r="B1338" s="440" t="s">
        <v>622</v>
      </c>
      <c r="C1338" s="441" t="s">
        <v>591</v>
      </c>
      <c r="D1338" s="445" t="s">
        <v>629</v>
      </c>
      <c r="E1338" s="445">
        <v>250</v>
      </c>
      <c r="F1338" s="469">
        <v>147.25</v>
      </c>
      <c r="G1338" s="81"/>
    </row>
    <row r="1339" spans="1:7" ht="15.75">
      <c r="A1339" s="439" t="s">
        <v>622</v>
      </c>
      <c r="B1339" s="440" t="s">
        <v>622</v>
      </c>
      <c r="C1339" s="441" t="s">
        <v>591</v>
      </c>
      <c r="D1339" s="445" t="s">
        <v>630</v>
      </c>
      <c r="E1339" s="445">
        <v>400</v>
      </c>
      <c r="F1339" s="469">
        <v>346.8</v>
      </c>
      <c r="G1339" s="81"/>
    </row>
    <row r="1340" spans="1:7" ht="15.75">
      <c r="A1340" s="439" t="s">
        <v>622</v>
      </c>
      <c r="B1340" s="440" t="s">
        <v>622</v>
      </c>
      <c r="C1340" s="441" t="s">
        <v>591</v>
      </c>
      <c r="D1340" s="445" t="s">
        <v>631</v>
      </c>
      <c r="E1340" s="445">
        <v>400</v>
      </c>
      <c r="F1340" s="469">
        <v>242.8</v>
      </c>
      <c r="G1340" s="81"/>
    </row>
    <row r="1341" spans="1:7" ht="15.75">
      <c r="A1341" s="439" t="s">
        <v>622</v>
      </c>
      <c r="B1341" s="440" t="s">
        <v>622</v>
      </c>
      <c r="C1341" s="441" t="s">
        <v>591</v>
      </c>
      <c r="D1341" s="445" t="s">
        <v>632</v>
      </c>
      <c r="E1341" s="445">
        <v>630</v>
      </c>
      <c r="F1341" s="469">
        <v>580.23</v>
      </c>
      <c r="G1341" s="81"/>
    </row>
    <row r="1342" spans="1:7" ht="15.75">
      <c r="A1342" s="439" t="s">
        <v>622</v>
      </c>
      <c r="B1342" s="440" t="s">
        <v>622</v>
      </c>
      <c r="C1342" s="441" t="s">
        <v>591</v>
      </c>
      <c r="D1342" s="445" t="s">
        <v>633</v>
      </c>
      <c r="E1342" s="445">
        <v>250</v>
      </c>
      <c r="F1342" s="469">
        <v>175</v>
      </c>
      <c r="G1342" s="81"/>
    </row>
    <row r="1343" spans="1:7" ht="15.75">
      <c r="A1343" s="439" t="s">
        <v>622</v>
      </c>
      <c r="B1343" s="440" t="s">
        <v>622</v>
      </c>
      <c r="C1343" s="441" t="s">
        <v>591</v>
      </c>
      <c r="D1343" s="445" t="s">
        <v>634</v>
      </c>
      <c r="E1343" s="445">
        <v>400</v>
      </c>
      <c r="F1343" s="469">
        <v>384.8</v>
      </c>
      <c r="G1343" s="81"/>
    </row>
    <row r="1344" spans="1:7" ht="15.75">
      <c r="A1344" s="439" t="s">
        <v>622</v>
      </c>
      <c r="B1344" s="440" t="s">
        <v>622</v>
      </c>
      <c r="C1344" s="441" t="s">
        <v>591</v>
      </c>
      <c r="D1344" s="445" t="s">
        <v>635</v>
      </c>
      <c r="E1344" s="445">
        <v>400</v>
      </c>
      <c r="F1344" s="469">
        <v>341.2</v>
      </c>
      <c r="G1344" s="81"/>
    </row>
    <row r="1345" spans="1:7" ht="15.75">
      <c r="A1345" s="439" t="s">
        <v>622</v>
      </c>
      <c r="B1345" s="440" t="s">
        <v>622</v>
      </c>
      <c r="C1345" s="441" t="s">
        <v>591</v>
      </c>
      <c r="D1345" s="445" t="s">
        <v>636</v>
      </c>
      <c r="E1345" s="445">
        <v>400</v>
      </c>
      <c r="F1345" s="469">
        <v>280</v>
      </c>
      <c r="G1345" s="81"/>
    </row>
    <row r="1346" spans="1:7" ht="15.75">
      <c r="A1346" s="439" t="s">
        <v>622</v>
      </c>
      <c r="B1346" s="440" t="s">
        <v>622</v>
      </c>
      <c r="C1346" s="441" t="s">
        <v>591</v>
      </c>
      <c r="D1346" s="441" t="s">
        <v>637</v>
      </c>
      <c r="E1346" s="441">
        <v>400</v>
      </c>
      <c r="F1346" s="469">
        <v>346.8</v>
      </c>
      <c r="G1346" s="81"/>
    </row>
    <row r="1347" spans="1:7" ht="15.75">
      <c r="A1347" s="439" t="s">
        <v>622</v>
      </c>
      <c r="B1347" s="440" t="s">
        <v>622</v>
      </c>
      <c r="C1347" s="441" t="s">
        <v>591</v>
      </c>
      <c r="D1347" s="441" t="s">
        <v>638</v>
      </c>
      <c r="E1347" s="441">
        <v>160</v>
      </c>
      <c r="F1347" s="469">
        <v>129.6</v>
      </c>
      <c r="G1347" s="81"/>
    </row>
    <row r="1348" spans="1:7" ht="15.75">
      <c r="A1348" s="439" t="s">
        <v>622</v>
      </c>
      <c r="B1348" s="440" t="s">
        <v>622</v>
      </c>
      <c r="C1348" s="441" t="s">
        <v>591</v>
      </c>
      <c r="D1348" s="441" t="s">
        <v>639</v>
      </c>
      <c r="E1348" s="441">
        <v>250</v>
      </c>
      <c r="F1348" s="469">
        <v>170.75</v>
      </c>
      <c r="G1348" s="81"/>
    </row>
    <row r="1349" spans="1:7" ht="15.75">
      <c r="A1349" s="439" t="s">
        <v>640</v>
      </c>
      <c r="B1349" s="440" t="s">
        <v>622</v>
      </c>
      <c r="C1349" s="441" t="s">
        <v>591</v>
      </c>
      <c r="D1349" s="441" t="s">
        <v>641</v>
      </c>
      <c r="E1349" s="441">
        <v>250</v>
      </c>
      <c r="F1349" s="469">
        <v>208.25</v>
      </c>
      <c r="G1349" s="81"/>
    </row>
    <row r="1350" spans="1:7" ht="15.75">
      <c r="A1350" s="439" t="s">
        <v>640</v>
      </c>
      <c r="B1350" s="440" t="s">
        <v>622</v>
      </c>
      <c r="C1350" s="441" t="s">
        <v>591</v>
      </c>
      <c r="D1350" s="489" t="s">
        <v>642</v>
      </c>
      <c r="E1350" s="441">
        <v>400</v>
      </c>
      <c r="F1350" s="469">
        <v>141.19999999999999</v>
      </c>
      <c r="G1350" s="81"/>
    </row>
    <row r="1351" spans="1:7" ht="15.75">
      <c r="A1351" s="439" t="s">
        <v>640</v>
      </c>
      <c r="B1351" s="440" t="s">
        <v>622</v>
      </c>
      <c r="C1351" s="441" t="s">
        <v>591</v>
      </c>
      <c r="D1351" s="490"/>
      <c r="E1351" s="441">
        <v>400</v>
      </c>
      <c r="F1351" s="469">
        <v>282.8</v>
      </c>
      <c r="G1351" s="81"/>
    </row>
    <row r="1352" spans="1:7" ht="15.75">
      <c r="A1352" s="439" t="s">
        <v>640</v>
      </c>
      <c r="B1352" s="440" t="s">
        <v>622</v>
      </c>
      <c r="C1352" s="441" t="s">
        <v>591</v>
      </c>
      <c r="D1352" s="489" t="s">
        <v>643</v>
      </c>
      <c r="E1352" s="441">
        <v>160</v>
      </c>
      <c r="F1352" s="469">
        <v>160</v>
      </c>
      <c r="G1352" s="81"/>
    </row>
    <row r="1353" spans="1:7" ht="15.75">
      <c r="A1353" s="439" t="s">
        <v>640</v>
      </c>
      <c r="B1353" s="440" t="s">
        <v>622</v>
      </c>
      <c r="C1353" s="441" t="s">
        <v>591</v>
      </c>
      <c r="D1353" s="490"/>
      <c r="E1353" s="441">
        <v>160</v>
      </c>
      <c r="F1353" s="469">
        <v>160</v>
      </c>
      <c r="G1353" s="81"/>
    </row>
    <row r="1354" spans="1:7" ht="15.75">
      <c r="A1354" s="439" t="s">
        <v>622</v>
      </c>
      <c r="B1354" s="440" t="s">
        <v>622</v>
      </c>
      <c r="C1354" s="441" t="s">
        <v>591</v>
      </c>
      <c r="D1354" s="441" t="s">
        <v>644</v>
      </c>
      <c r="E1354" s="441">
        <v>400</v>
      </c>
      <c r="F1354" s="469">
        <v>248.4</v>
      </c>
      <c r="G1354" s="81"/>
    </row>
    <row r="1355" spans="1:7" ht="15.75">
      <c r="A1355" s="439" t="s">
        <v>622</v>
      </c>
      <c r="B1355" s="440" t="s">
        <v>622</v>
      </c>
      <c r="C1355" s="441" t="s">
        <v>591</v>
      </c>
      <c r="D1355" s="489" t="s">
        <v>645</v>
      </c>
      <c r="E1355" s="489">
        <v>630</v>
      </c>
      <c r="F1355" s="492">
        <v>463.05</v>
      </c>
      <c r="G1355" s="81"/>
    </row>
    <row r="1356" spans="1:7" ht="15.75">
      <c r="A1356" s="439" t="s">
        <v>622</v>
      </c>
      <c r="B1356" s="440" t="s">
        <v>622</v>
      </c>
      <c r="C1356" s="441" t="s">
        <v>591</v>
      </c>
      <c r="D1356" s="490"/>
      <c r="E1356" s="491"/>
      <c r="F1356" s="493"/>
      <c r="G1356" s="81"/>
    </row>
    <row r="1357" spans="1:7" ht="15.75">
      <c r="A1357" s="439" t="s">
        <v>622</v>
      </c>
      <c r="B1357" s="440" t="s">
        <v>622</v>
      </c>
      <c r="C1357" s="441" t="s">
        <v>591</v>
      </c>
      <c r="D1357" s="441" t="s">
        <v>646</v>
      </c>
      <c r="E1357" s="441">
        <v>400</v>
      </c>
      <c r="F1357" s="469">
        <v>278</v>
      </c>
      <c r="G1357" s="81"/>
    </row>
    <row r="1358" spans="1:7" ht="15.75">
      <c r="A1358" s="439" t="s">
        <v>622</v>
      </c>
      <c r="B1358" s="440" t="s">
        <v>622</v>
      </c>
      <c r="C1358" s="441" t="s">
        <v>591</v>
      </c>
      <c r="D1358" s="489" t="s">
        <v>647</v>
      </c>
      <c r="E1358" s="441">
        <v>400</v>
      </c>
      <c r="F1358" s="469">
        <v>341.2</v>
      </c>
      <c r="G1358" s="81"/>
    </row>
    <row r="1359" spans="1:7" ht="15.75">
      <c r="A1359" s="439" t="s">
        <v>622</v>
      </c>
      <c r="B1359" s="440" t="s">
        <v>622</v>
      </c>
      <c r="C1359" s="441" t="s">
        <v>591</v>
      </c>
      <c r="D1359" s="490"/>
      <c r="E1359" s="441">
        <v>400</v>
      </c>
      <c r="F1359" s="469">
        <v>351.6</v>
      </c>
      <c r="G1359" s="81"/>
    </row>
    <row r="1360" spans="1:7" ht="15.75">
      <c r="A1360" s="439" t="s">
        <v>622</v>
      </c>
      <c r="B1360" s="440" t="s">
        <v>622</v>
      </c>
      <c r="C1360" s="441" t="s">
        <v>591</v>
      </c>
      <c r="D1360" s="441" t="s">
        <v>648</v>
      </c>
      <c r="E1360" s="441">
        <v>400</v>
      </c>
      <c r="F1360" s="469" t="s">
        <v>2554</v>
      </c>
      <c r="G1360" s="81"/>
    </row>
    <row r="1361" spans="1:7" ht="15.75">
      <c r="A1361" s="439" t="s">
        <v>622</v>
      </c>
      <c r="B1361" s="440" t="s">
        <v>622</v>
      </c>
      <c r="C1361" s="441" t="s">
        <v>591</v>
      </c>
      <c r="D1361" s="441" t="s">
        <v>649</v>
      </c>
      <c r="E1361" s="441">
        <v>400</v>
      </c>
      <c r="F1361" s="469">
        <v>260</v>
      </c>
      <c r="G1361" s="81"/>
    </row>
    <row r="1362" spans="1:7" ht="15.75">
      <c r="A1362" s="439" t="s">
        <v>622</v>
      </c>
      <c r="B1362" s="440" t="s">
        <v>622</v>
      </c>
      <c r="C1362" s="441" t="s">
        <v>591</v>
      </c>
      <c r="D1362" s="441" t="s">
        <v>650</v>
      </c>
      <c r="E1362" s="441">
        <v>630</v>
      </c>
      <c r="F1362" s="469">
        <v>405.72</v>
      </c>
      <c r="G1362" s="81"/>
    </row>
    <row r="1363" spans="1:7" ht="15.75">
      <c r="A1363" s="439" t="s">
        <v>622</v>
      </c>
      <c r="B1363" s="440" t="s">
        <v>622</v>
      </c>
      <c r="C1363" s="441" t="s">
        <v>591</v>
      </c>
      <c r="D1363" s="441" t="s">
        <v>651</v>
      </c>
      <c r="E1363" s="441">
        <v>250</v>
      </c>
      <c r="F1363" s="469">
        <v>125</v>
      </c>
      <c r="G1363" s="81"/>
    </row>
    <row r="1364" spans="1:7" ht="15.75">
      <c r="A1364" s="439" t="s">
        <v>622</v>
      </c>
      <c r="B1364" s="440" t="s">
        <v>622</v>
      </c>
      <c r="C1364" s="441" t="s">
        <v>591</v>
      </c>
      <c r="D1364" s="441" t="s">
        <v>652</v>
      </c>
      <c r="E1364" s="441">
        <v>250</v>
      </c>
      <c r="F1364" s="469">
        <v>198.5</v>
      </c>
      <c r="G1364" s="81"/>
    </row>
    <row r="1365" spans="1:7" ht="15.75">
      <c r="A1365" s="439" t="s">
        <v>622</v>
      </c>
      <c r="B1365" s="440" t="s">
        <v>622</v>
      </c>
      <c r="C1365" s="441" t="s">
        <v>591</v>
      </c>
      <c r="D1365" s="441" t="s">
        <v>653</v>
      </c>
      <c r="E1365" s="441">
        <v>320</v>
      </c>
      <c r="F1365" s="469">
        <v>262.39999999999998</v>
      </c>
      <c r="G1365" s="81"/>
    </row>
    <row r="1366" spans="1:7" ht="15.75">
      <c r="A1366" s="439" t="s">
        <v>622</v>
      </c>
      <c r="B1366" s="440" t="s">
        <v>622</v>
      </c>
      <c r="C1366" s="441" t="s">
        <v>591</v>
      </c>
      <c r="D1366" s="441" t="s">
        <v>654</v>
      </c>
      <c r="E1366" s="441">
        <v>250</v>
      </c>
      <c r="F1366" s="469">
        <v>217.25</v>
      </c>
      <c r="G1366" s="81"/>
    </row>
    <row r="1367" spans="1:7" ht="15.75">
      <c r="A1367" s="439" t="s">
        <v>622</v>
      </c>
      <c r="B1367" s="440" t="s">
        <v>622</v>
      </c>
      <c r="C1367" s="441" t="s">
        <v>591</v>
      </c>
      <c r="D1367" s="441" t="s">
        <v>655</v>
      </c>
      <c r="E1367" s="441">
        <v>250</v>
      </c>
      <c r="F1367" s="469">
        <v>233.25</v>
      </c>
      <c r="G1367" s="81"/>
    </row>
    <row r="1368" spans="1:7" ht="15.75">
      <c r="A1368" s="439" t="s">
        <v>622</v>
      </c>
      <c r="B1368" s="440" t="s">
        <v>622</v>
      </c>
      <c r="C1368" s="441" t="s">
        <v>591</v>
      </c>
      <c r="D1368" s="441" t="s">
        <v>656</v>
      </c>
      <c r="E1368" s="441">
        <v>630</v>
      </c>
      <c r="F1368" s="469">
        <v>531.09</v>
      </c>
      <c r="G1368" s="81"/>
    </row>
    <row r="1369" spans="1:7" ht="15.75">
      <c r="A1369" s="439" t="s">
        <v>622</v>
      </c>
      <c r="B1369" s="440" t="s">
        <v>622</v>
      </c>
      <c r="C1369" s="441" t="s">
        <v>591</v>
      </c>
      <c r="D1369" s="441" t="s">
        <v>657</v>
      </c>
      <c r="E1369" s="441">
        <v>400</v>
      </c>
      <c r="F1369" s="469">
        <v>252.4</v>
      </c>
      <c r="G1369" s="81"/>
    </row>
    <row r="1370" spans="1:7" ht="15.75">
      <c r="A1370" s="439" t="s">
        <v>622</v>
      </c>
      <c r="B1370" s="440" t="s">
        <v>622</v>
      </c>
      <c r="C1370" s="441" t="s">
        <v>591</v>
      </c>
      <c r="D1370" s="441" t="s">
        <v>658</v>
      </c>
      <c r="E1370" s="441">
        <v>630</v>
      </c>
      <c r="F1370" s="469">
        <v>448.56</v>
      </c>
      <c r="G1370" s="81"/>
    </row>
    <row r="1371" spans="1:7" ht="15.75">
      <c r="A1371" s="439" t="s">
        <v>622</v>
      </c>
      <c r="B1371" s="440" t="s">
        <v>622</v>
      </c>
      <c r="C1371" s="441" t="s">
        <v>591</v>
      </c>
      <c r="D1371" s="441" t="s">
        <v>659</v>
      </c>
      <c r="E1371" s="441">
        <v>315</v>
      </c>
      <c r="F1371" s="469">
        <v>277.51499999999999</v>
      </c>
      <c r="G1371" s="81"/>
    </row>
    <row r="1372" spans="1:7" ht="15.75">
      <c r="A1372" s="439" t="s">
        <v>622</v>
      </c>
      <c r="B1372" s="440" t="s">
        <v>622</v>
      </c>
      <c r="C1372" s="441" t="s">
        <v>591</v>
      </c>
      <c r="D1372" s="441" t="s">
        <v>660</v>
      </c>
      <c r="E1372" s="441">
        <v>630</v>
      </c>
      <c r="F1372" s="469">
        <v>616.77</v>
      </c>
      <c r="G1372" s="81"/>
    </row>
    <row r="1373" spans="1:7" ht="15.75">
      <c r="A1373" s="439" t="s">
        <v>622</v>
      </c>
      <c r="B1373" s="440" t="s">
        <v>622</v>
      </c>
      <c r="C1373" s="441" t="s">
        <v>591</v>
      </c>
      <c r="D1373" s="441" t="s">
        <v>661</v>
      </c>
      <c r="E1373" s="441">
        <v>180</v>
      </c>
      <c r="F1373" s="469">
        <v>125.46000000000001</v>
      </c>
      <c r="G1373" s="81"/>
    </row>
    <row r="1374" spans="1:7" ht="15.75">
      <c r="A1374" s="439" t="s">
        <v>622</v>
      </c>
      <c r="B1374" s="440" t="s">
        <v>622</v>
      </c>
      <c r="C1374" s="441" t="s">
        <v>591</v>
      </c>
      <c r="D1374" s="441" t="s">
        <v>662</v>
      </c>
      <c r="E1374" s="441">
        <v>320</v>
      </c>
      <c r="F1374" s="469">
        <v>296.32</v>
      </c>
      <c r="G1374" s="81"/>
    </row>
    <row r="1375" spans="1:7" ht="15.75">
      <c r="A1375" s="439" t="s">
        <v>622</v>
      </c>
      <c r="B1375" s="440" t="s">
        <v>622</v>
      </c>
      <c r="C1375" s="441" t="s">
        <v>591</v>
      </c>
      <c r="D1375" s="441" t="s">
        <v>663</v>
      </c>
      <c r="E1375" s="441">
        <v>400</v>
      </c>
      <c r="F1375" s="469">
        <v>311.60000000000002</v>
      </c>
      <c r="G1375" s="81"/>
    </row>
    <row r="1376" spans="1:7" ht="15.75">
      <c r="A1376" s="439" t="s">
        <v>622</v>
      </c>
      <c r="B1376" s="440" t="s">
        <v>622</v>
      </c>
      <c r="C1376" s="441" t="s">
        <v>591</v>
      </c>
      <c r="D1376" s="441" t="s">
        <v>664</v>
      </c>
      <c r="E1376" s="441">
        <v>400</v>
      </c>
      <c r="F1376" s="469">
        <v>340.8</v>
      </c>
      <c r="G1376" s="81"/>
    </row>
    <row r="1377" spans="1:7" ht="15.75">
      <c r="A1377" s="439" t="s">
        <v>622</v>
      </c>
      <c r="B1377" s="440" t="s">
        <v>622</v>
      </c>
      <c r="C1377" s="441" t="s">
        <v>591</v>
      </c>
      <c r="D1377" s="441" t="s">
        <v>665</v>
      </c>
      <c r="E1377" s="441">
        <v>320</v>
      </c>
      <c r="F1377" s="469">
        <v>195.2</v>
      </c>
      <c r="G1377" s="81"/>
    </row>
    <row r="1378" spans="1:7" ht="15.75">
      <c r="A1378" s="439" t="s">
        <v>622</v>
      </c>
      <c r="B1378" s="440" t="s">
        <v>622</v>
      </c>
      <c r="C1378" s="441" t="s">
        <v>591</v>
      </c>
      <c r="D1378" s="441" t="s">
        <v>666</v>
      </c>
      <c r="E1378" s="441">
        <v>400</v>
      </c>
      <c r="F1378" s="469">
        <v>233.6</v>
      </c>
      <c r="G1378" s="81"/>
    </row>
    <row r="1379" spans="1:7" ht="15.75">
      <c r="A1379" s="439" t="s">
        <v>622</v>
      </c>
      <c r="B1379" s="440" t="s">
        <v>622</v>
      </c>
      <c r="C1379" s="441" t="s">
        <v>591</v>
      </c>
      <c r="D1379" s="441" t="s">
        <v>667</v>
      </c>
      <c r="E1379" s="441">
        <v>315</v>
      </c>
      <c r="F1379" s="469">
        <v>99.539999999999992</v>
      </c>
      <c r="G1379" s="81"/>
    </row>
    <row r="1380" spans="1:7" ht="15.75">
      <c r="A1380" s="439" t="s">
        <v>622</v>
      </c>
      <c r="B1380" s="440" t="s">
        <v>622</v>
      </c>
      <c r="C1380" s="441" t="s">
        <v>591</v>
      </c>
      <c r="D1380" s="441" t="s">
        <v>668</v>
      </c>
      <c r="E1380" s="373">
        <v>630</v>
      </c>
      <c r="F1380" s="469">
        <v>285.39</v>
      </c>
      <c r="G1380" s="81"/>
    </row>
    <row r="1381" spans="1:7" ht="15.75">
      <c r="A1381" s="439" t="s">
        <v>622</v>
      </c>
      <c r="B1381" s="440" t="s">
        <v>622</v>
      </c>
      <c r="C1381" s="441" t="s">
        <v>591</v>
      </c>
      <c r="D1381" s="441" t="s">
        <v>669</v>
      </c>
      <c r="E1381" s="441">
        <v>630</v>
      </c>
      <c r="F1381" s="469">
        <v>514.08000000000004</v>
      </c>
      <c r="G1381" s="81"/>
    </row>
    <row r="1382" spans="1:7" ht="15.75">
      <c r="A1382" s="439" t="s">
        <v>622</v>
      </c>
      <c r="B1382" s="440" t="s">
        <v>622</v>
      </c>
      <c r="C1382" s="441" t="s">
        <v>591</v>
      </c>
      <c r="D1382" s="441" t="s">
        <v>670</v>
      </c>
      <c r="E1382" s="441">
        <v>630</v>
      </c>
      <c r="F1382" s="469">
        <v>561.33000000000004</v>
      </c>
      <c r="G1382" s="377"/>
    </row>
    <row r="1383" spans="1:7" ht="15.75">
      <c r="A1383" s="439" t="s">
        <v>622</v>
      </c>
      <c r="B1383" s="440" t="s">
        <v>622</v>
      </c>
      <c r="C1383" s="441" t="s">
        <v>591</v>
      </c>
      <c r="D1383" s="441" t="s">
        <v>671</v>
      </c>
      <c r="E1383" s="441">
        <v>630</v>
      </c>
      <c r="F1383" s="469">
        <v>575.82000000000005</v>
      </c>
      <c r="G1383" s="81"/>
    </row>
    <row r="1384" spans="1:7" ht="15.75">
      <c r="A1384" s="439" t="s">
        <v>622</v>
      </c>
      <c r="B1384" s="440" t="s">
        <v>622</v>
      </c>
      <c r="C1384" s="441" t="s">
        <v>591</v>
      </c>
      <c r="D1384" s="489" t="s">
        <v>672</v>
      </c>
      <c r="E1384" s="441">
        <v>630</v>
      </c>
      <c r="F1384" s="469">
        <v>529.83000000000004</v>
      </c>
      <c r="G1384" s="81"/>
    </row>
    <row r="1385" spans="1:7" ht="15.75">
      <c r="A1385" s="439" t="s">
        <v>622</v>
      </c>
      <c r="B1385" s="440" t="s">
        <v>622</v>
      </c>
      <c r="C1385" s="441" t="s">
        <v>591</v>
      </c>
      <c r="D1385" s="490"/>
      <c r="E1385" s="441">
        <v>630</v>
      </c>
      <c r="F1385" s="469">
        <v>553.77</v>
      </c>
      <c r="G1385" s="81"/>
    </row>
    <row r="1386" spans="1:7" ht="15.75">
      <c r="A1386" s="439" t="s">
        <v>622</v>
      </c>
      <c r="B1386" s="440" t="s">
        <v>622</v>
      </c>
      <c r="C1386" s="441" t="s">
        <v>591</v>
      </c>
      <c r="D1386" s="441" t="s">
        <v>673</v>
      </c>
      <c r="E1386" s="441">
        <v>400</v>
      </c>
      <c r="F1386" s="469">
        <v>256.39999999999998</v>
      </c>
      <c r="G1386" s="81"/>
    </row>
    <row r="1387" spans="1:7" ht="15.75">
      <c r="A1387" s="439" t="s">
        <v>622</v>
      </c>
      <c r="B1387" s="440" t="s">
        <v>622</v>
      </c>
      <c r="C1387" s="441" t="s">
        <v>591</v>
      </c>
      <c r="D1387" s="441" t="s">
        <v>674</v>
      </c>
      <c r="E1387" s="441">
        <v>250</v>
      </c>
      <c r="F1387" s="469">
        <v>229.25</v>
      </c>
      <c r="G1387" s="81"/>
    </row>
    <row r="1388" spans="1:7" ht="15.75">
      <c r="A1388" s="439" t="s">
        <v>622</v>
      </c>
      <c r="B1388" s="440" t="s">
        <v>622</v>
      </c>
      <c r="C1388" s="441" t="s">
        <v>591</v>
      </c>
      <c r="D1388" s="441" t="s">
        <v>675</v>
      </c>
      <c r="E1388" s="441">
        <v>400</v>
      </c>
      <c r="F1388" s="469">
        <v>95.600000000000023</v>
      </c>
      <c r="G1388" s="81"/>
    </row>
    <row r="1389" spans="1:7" ht="15.75">
      <c r="A1389" s="439" t="s">
        <v>622</v>
      </c>
      <c r="B1389" s="440" t="s">
        <v>622</v>
      </c>
      <c r="C1389" s="441" t="s">
        <v>591</v>
      </c>
      <c r="D1389" s="441" t="s">
        <v>676</v>
      </c>
      <c r="E1389" s="441">
        <v>400</v>
      </c>
      <c r="F1389" s="469">
        <v>307.60000000000002</v>
      </c>
      <c r="G1389" s="81"/>
    </row>
    <row r="1390" spans="1:7" ht="15.75">
      <c r="A1390" s="439" t="s">
        <v>622</v>
      </c>
      <c r="B1390" s="440" t="s">
        <v>622</v>
      </c>
      <c r="C1390" s="441" t="s">
        <v>591</v>
      </c>
      <c r="D1390" s="441" t="s">
        <v>677</v>
      </c>
      <c r="E1390" s="441">
        <v>400</v>
      </c>
      <c r="F1390" s="469">
        <v>339.2</v>
      </c>
      <c r="G1390" s="81"/>
    </row>
    <row r="1391" spans="1:7" ht="15.75">
      <c r="A1391" s="439" t="s">
        <v>622</v>
      </c>
      <c r="B1391" s="440" t="s">
        <v>622</v>
      </c>
      <c r="C1391" s="441" t="s">
        <v>591</v>
      </c>
      <c r="D1391" s="441" t="s">
        <v>678</v>
      </c>
      <c r="E1391" s="441">
        <v>630</v>
      </c>
      <c r="F1391" s="469">
        <v>415.8</v>
      </c>
      <c r="G1391" s="81"/>
    </row>
    <row r="1392" spans="1:7" ht="15.75">
      <c r="A1392" s="439" t="s">
        <v>622</v>
      </c>
      <c r="B1392" s="440" t="s">
        <v>622</v>
      </c>
      <c r="C1392" s="441" t="s">
        <v>591</v>
      </c>
      <c r="D1392" s="441" t="s">
        <v>679</v>
      </c>
      <c r="E1392" s="441">
        <v>400</v>
      </c>
      <c r="F1392" s="469">
        <v>332.4</v>
      </c>
      <c r="G1392" s="81"/>
    </row>
    <row r="1393" spans="1:7" ht="15.75">
      <c r="A1393" s="439" t="s">
        <v>622</v>
      </c>
      <c r="B1393" s="440" t="s">
        <v>622</v>
      </c>
      <c r="C1393" s="441" t="s">
        <v>591</v>
      </c>
      <c r="D1393" s="489" t="s">
        <v>680</v>
      </c>
      <c r="E1393" s="441">
        <v>400</v>
      </c>
      <c r="F1393" s="469">
        <v>298</v>
      </c>
      <c r="G1393" s="81"/>
    </row>
    <row r="1394" spans="1:7" ht="15.75">
      <c r="A1394" s="439" t="s">
        <v>622</v>
      </c>
      <c r="B1394" s="440" t="s">
        <v>622</v>
      </c>
      <c r="C1394" s="441" t="s">
        <v>591</v>
      </c>
      <c r="D1394" s="490"/>
      <c r="E1394" s="441">
        <v>400</v>
      </c>
      <c r="F1394" s="469">
        <v>324.8</v>
      </c>
      <c r="G1394" s="81"/>
    </row>
    <row r="1395" spans="1:7" ht="15.75">
      <c r="A1395" s="439" t="s">
        <v>622</v>
      </c>
      <c r="B1395" s="440" t="s">
        <v>622</v>
      </c>
      <c r="C1395" s="441" t="s">
        <v>591</v>
      </c>
      <c r="D1395" s="441" t="s">
        <v>681</v>
      </c>
      <c r="E1395" s="441">
        <v>400</v>
      </c>
      <c r="F1395" s="469">
        <v>119.19999999999999</v>
      </c>
      <c r="G1395" s="81"/>
    </row>
    <row r="1396" spans="1:7" ht="15.75">
      <c r="A1396" s="439" t="s">
        <v>622</v>
      </c>
      <c r="B1396" s="440" t="s">
        <v>622</v>
      </c>
      <c r="C1396" s="441" t="s">
        <v>591</v>
      </c>
      <c r="D1396" s="489" t="s">
        <v>682</v>
      </c>
      <c r="E1396" s="441">
        <v>400</v>
      </c>
      <c r="F1396" s="469">
        <v>350.4</v>
      </c>
      <c r="G1396" s="81"/>
    </row>
    <row r="1397" spans="1:7" ht="15.75">
      <c r="A1397" s="439" t="s">
        <v>622</v>
      </c>
      <c r="B1397" s="440" t="s">
        <v>622</v>
      </c>
      <c r="C1397" s="441" t="s">
        <v>591</v>
      </c>
      <c r="D1397" s="490"/>
      <c r="E1397" s="441">
        <v>400</v>
      </c>
      <c r="F1397" s="469">
        <v>352.4</v>
      </c>
      <c r="G1397" s="81"/>
    </row>
    <row r="1398" spans="1:7" ht="15.75">
      <c r="A1398" s="439" t="s">
        <v>622</v>
      </c>
      <c r="B1398" s="440" t="s">
        <v>622</v>
      </c>
      <c r="C1398" s="441" t="s">
        <v>591</v>
      </c>
      <c r="D1398" s="441" t="s">
        <v>683</v>
      </c>
      <c r="E1398" s="441">
        <v>400</v>
      </c>
      <c r="F1398" s="469">
        <v>289.60000000000002</v>
      </c>
      <c r="G1398" s="81"/>
    </row>
    <row r="1399" spans="1:7" ht="15.75">
      <c r="A1399" s="439" t="s">
        <v>622</v>
      </c>
      <c r="B1399" s="440" t="s">
        <v>622</v>
      </c>
      <c r="C1399" s="441" t="s">
        <v>591</v>
      </c>
      <c r="D1399" s="441" t="s">
        <v>684</v>
      </c>
      <c r="E1399" s="441">
        <v>400</v>
      </c>
      <c r="F1399" s="469">
        <v>264.8</v>
      </c>
      <c r="G1399" s="81"/>
    </row>
    <row r="1400" spans="1:7" ht="15.75">
      <c r="A1400" s="439" t="s">
        <v>622</v>
      </c>
      <c r="B1400" s="440" t="s">
        <v>622</v>
      </c>
      <c r="C1400" s="441" t="s">
        <v>591</v>
      </c>
      <c r="D1400" s="441" t="s">
        <v>685</v>
      </c>
      <c r="E1400" s="441">
        <v>250</v>
      </c>
      <c r="F1400" s="469">
        <v>161</v>
      </c>
      <c r="G1400" s="81"/>
    </row>
    <row r="1401" spans="1:7" ht="15.75">
      <c r="A1401" s="439" t="s">
        <v>622</v>
      </c>
      <c r="B1401" s="440" t="s">
        <v>622</v>
      </c>
      <c r="C1401" s="441" t="s">
        <v>591</v>
      </c>
      <c r="D1401" s="441" t="s">
        <v>686</v>
      </c>
      <c r="E1401" s="441">
        <v>250</v>
      </c>
      <c r="F1401" s="469">
        <v>203.5</v>
      </c>
      <c r="G1401" s="81"/>
    </row>
    <row r="1402" spans="1:7" ht="15.75">
      <c r="A1402" s="439" t="s">
        <v>622</v>
      </c>
      <c r="B1402" s="440" t="s">
        <v>622</v>
      </c>
      <c r="C1402" s="441" t="s">
        <v>591</v>
      </c>
      <c r="D1402" s="441" t="s">
        <v>687</v>
      </c>
      <c r="E1402" s="441">
        <v>400</v>
      </c>
      <c r="F1402" s="469">
        <v>247.6</v>
      </c>
      <c r="G1402" s="81"/>
    </row>
    <row r="1403" spans="1:7" ht="15.75">
      <c r="A1403" s="439" t="s">
        <v>622</v>
      </c>
      <c r="B1403" s="440" t="s">
        <v>622</v>
      </c>
      <c r="C1403" s="441" t="s">
        <v>591</v>
      </c>
      <c r="D1403" s="441" t="s">
        <v>688</v>
      </c>
      <c r="E1403" s="441">
        <v>400</v>
      </c>
      <c r="F1403" s="469">
        <v>310.39999999999998</v>
      </c>
      <c r="G1403" s="81"/>
    </row>
    <row r="1404" spans="1:7" ht="15.75">
      <c r="A1404" s="439" t="s">
        <v>622</v>
      </c>
      <c r="B1404" s="440" t="s">
        <v>622</v>
      </c>
      <c r="C1404" s="441" t="s">
        <v>591</v>
      </c>
      <c r="D1404" s="441" t="s">
        <v>689</v>
      </c>
      <c r="E1404" s="441">
        <v>630</v>
      </c>
      <c r="F1404" s="469">
        <v>627.48</v>
      </c>
      <c r="G1404" s="81"/>
    </row>
    <row r="1405" spans="1:7" ht="15.75">
      <c r="A1405" s="439" t="s">
        <v>622</v>
      </c>
      <c r="B1405" s="440" t="s">
        <v>622</v>
      </c>
      <c r="C1405" s="441" t="s">
        <v>591</v>
      </c>
      <c r="D1405" s="441" t="s">
        <v>690</v>
      </c>
      <c r="E1405" s="441">
        <v>400</v>
      </c>
      <c r="F1405" s="469">
        <v>342</v>
      </c>
      <c r="G1405" s="81"/>
    </row>
    <row r="1406" spans="1:7" ht="15.75">
      <c r="A1406" s="439" t="s">
        <v>622</v>
      </c>
      <c r="B1406" s="440" t="s">
        <v>622</v>
      </c>
      <c r="C1406" s="441" t="s">
        <v>591</v>
      </c>
      <c r="D1406" s="441" t="s">
        <v>691</v>
      </c>
      <c r="E1406" s="441">
        <v>400</v>
      </c>
      <c r="F1406" s="469">
        <v>324</v>
      </c>
      <c r="G1406" s="81"/>
    </row>
    <row r="1407" spans="1:7" ht="15.75">
      <c r="A1407" s="439" t="s">
        <v>622</v>
      </c>
      <c r="B1407" s="440" t="s">
        <v>622</v>
      </c>
      <c r="C1407" s="441" t="s">
        <v>591</v>
      </c>
      <c r="D1407" s="441" t="s">
        <v>692</v>
      </c>
      <c r="E1407" s="441">
        <v>250</v>
      </c>
      <c r="F1407" s="469">
        <v>100</v>
      </c>
      <c r="G1407" s="81"/>
    </row>
    <row r="1408" spans="1:7" ht="15.75">
      <c r="A1408" s="439" t="s">
        <v>622</v>
      </c>
      <c r="B1408" s="440" t="s">
        <v>622</v>
      </c>
      <c r="C1408" s="441" t="s">
        <v>591</v>
      </c>
      <c r="D1408" s="489" t="s">
        <v>693</v>
      </c>
      <c r="E1408" s="441">
        <v>400</v>
      </c>
      <c r="F1408" s="469">
        <v>346.4</v>
      </c>
      <c r="G1408" s="81"/>
    </row>
    <row r="1409" spans="1:7" ht="15.75">
      <c r="A1409" s="439" t="s">
        <v>622</v>
      </c>
      <c r="B1409" s="440" t="s">
        <v>622</v>
      </c>
      <c r="C1409" s="441" t="s">
        <v>591</v>
      </c>
      <c r="D1409" s="490"/>
      <c r="E1409" s="441">
        <v>400</v>
      </c>
      <c r="F1409" s="469">
        <v>163.6</v>
      </c>
      <c r="G1409" s="81"/>
    </row>
    <row r="1410" spans="1:7" ht="15.75">
      <c r="A1410" s="439" t="s">
        <v>622</v>
      </c>
      <c r="B1410" s="440" t="s">
        <v>622</v>
      </c>
      <c r="C1410" s="441" t="s">
        <v>591</v>
      </c>
      <c r="D1410" s="489" t="s">
        <v>694</v>
      </c>
      <c r="E1410" s="373">
        <v>400</v>
      </c>
      <c r="F1410" s="469">
        <v>331.2</v>
      </c>
      <c r="G1410" s="81"/>
    </row>
    <row r="1411" spans="1:7" ht="15.75">
      <c r="A1411" s="439" t="s">
        <v>622</v>
      </c>
      <c r="B1411" s="440" t="s">
        <v>622</v>
      </c>
      <c r="C1411" s="441" t="s">
        <v>591</v>
      </c>
      <c r="D1411" s="490"/>
      <c r="E1411" s="373">
        <v>400</v>
      </c>
      <c r="F1411" s="469">
        <v>196.4</v>
      </c>
      <c r="G1411" s="81"/>
    </row>
    <row r="1412" spans="1:7" ht="15.75">
      <c r="A1412" s="439" t="s">
        <v>622</v>
      </c>
      <c r="B1412" s="440" t="s">
        <v>622</v>
      </c>
      <c r="C1412" s="441" t="s">
        <v>591</v>
      </c>
      <c r="D1412" s="441" t="s">
        <v>695</v>
      </c>
      <c r="E1412" s="373">
        <v>250</v>
      </c>
      <c r="F1412" s="469">
        <v>178.5</v>
      </c>
      <c r="G1412" s="81"/>
    </row>
    <row r="1413" spans="1:7" ht="15.75">
      <c r="A1413" s="439" t="s">
        <v>622</v>
      </c>
      <c r="B1413" s="440" t="s">
        <v>622</v>
      </c>
      <c r="C1413" s="441" t="s">
        <v>591</v>
      </c>
      <c r="D1413" s="489" t="s">
        <v>696</v>
      </c>
      <c r="E1413" s="373">
        <v>630</v>
      </c>
      <c r="F1413" s="469">
        <v>469.98</v>
      </c>
      <c r="G1413" s="81"/>
    </row>
    <row r="1414" spans="1:7" ht="15.75">
      <c r="A1414" s="439" t="s">
        <v>622</v>
      </c>
      <c r="B1414" s="440" t="s">
        <v>622</v>
      </c>
      <c r="C1414" s="441" t="s">
        <v>591</v>
      </c>
      <c r="D1414" s="490"/>
      <c r="E1414" s="373">
        <v>400</v>
      </c>
      <c r="F1414" s="469">
        <v>333.6</v>
      </c>
      <c r="G1414" s="81"/>
    </row>
    <row r="1415" spans="1:7" ht="15.75">
      <c r="A1415" s="439" t="s">
        <v>622</v>
      </c>
      <c r="B1415" s="440" t="s">
        <v>622</v>
      </c>
      <c r="C1415" s="441" t="s">
        <v>591</v>
      </c>
      <c r="D1415" s="441" t="s">
        <v>697</v>
      </c>
      <c r="E1415" s="373">
        <v>400</v>
      </c>
      <c r="F1415" s="469">
        <v>375.2</v>
      </c>
      <c r="G1415" s="81"/>
    </row>
    <row r="1416" spans="1:7" ht="15.75">
      <c r="A1416" s="439" t="s">
        <v>622</v>
      </c>
      <c r="B1416" s="440" t="s">
        <v>622</v>
      </c>
      <c r="C1416" s="441" t="s">
        <v>591</v>
      </c>
      <c r="D1416" s="441" t="s">
        <v>698</v>
      </c>
      <c r="E1416" s="373">
        <v>630</v>
      </c>
      <c r="F1416" s="469">
        <v>423.99</v>
      </c>
      <c r="G1416" s="81"/>
    </row>
    <row r="1417" spans="1:7" ht="15.75">
      <c r="A1417" s="439" t="s">
        <v>622</v>
      </c>
      <c r="B1417" s="440" t="s">
        <v>622</v>
      </c>
      <c r="C1417" s="441" t="s">
        <v>591</v>
      </c>
      <c r="D1417" s="489" t="s">
        <v>699</v>
      </c>
      <c r="E1417" s="441">
        <v>400</v>
      </c>
      <c r="F1417" s="469">
        <v>364</v>
      </c>
      <c r="G1417" s="81"/>
    </row>
    <row r="1418" spans="1:7" ht="27" customHeight="1">
      <c r="A1418" s="439" t="s">
        <v>622</v>
      </c>
      <c r="B1418" s="440" t="s">
        <v>622</v>
      </c>
      <c r="C1418" s="441" t="s">
        <v>591</v>
      </c>
      <c r="D1418" s="490"/>
      <c r="E1418" s="441">
        <v>400</v>
      </c>
      <c r="F1418" s="469">
        <v>366.4</v>
      </c>
      <c r="G1418" s="81"/>
    </row>
    <row r="1419" spans="1:7" ht="15.75">
      <c r="A1419" s="439" t="s">
        <v>622</v>
      </c>
      <c r="B1419" s="440" t="s">
        <v>622</v>
      </c>
      <c r="C1419" s="441" t="s">
        <v>591</v>
      </c>
      <c r="D1419" s="441" t="s">
        <v>700</v>
      </c>
      <c r="E1419" s="441">
        <v>400</v>
      </c>
      <c r="F1419" s="469">
        <v>322.8</v>
      </c>
      <c r="G1419" s="81"/>
    </row>
    <row r="1420" spans="1:7" ht="15.75">
      <c r="A1420" s="439" t="s">
        <v>622</v>
      </c>
      <c r="B1420" s="440" t="s">
        <v>622</v>
      </c>
      <c r="C1420" s="441" t="s">
        <v>591</v>
      </c>
      <c r="D1420" s="441" t="s">
        <v>701</v>
      </c>
      <c r="E1420" s="441">
        <v>630</v>
      </c>
      <c r="F1420" s="469">
        <v>475.65</v>
      </c>
      <c r="G1420" s="81"/>
    </row>
    <row r="1421" spans="1:7" ht="15.75">
      <c r="A1421" s="439" t="s">
        <v>622</v>
      </c>
      <c r="B1421" s="440" t="s">
        <v>622</v>
      </c>
      <c r="C1421" s="441" t="s">
        <v>591</v>
      </c>
      <c r="D1421" s="441" t="s">
        <v>702</v>
      </c>
      <c r="E1421" s="441">
        <v>400</v>
      </c>
      <c r="F1421" s="469">
        <v>264.8</v>
      </c>
      <c r="G1421" s="81"/>
    </row>
    <row r="1422" spans="1:7" ht="15.75">
      <c r="A1422" s="439" t="s">
        <v>622</v>
      </c>
      <c r="B1422" s="440" t="s">
        <v>622</v>
      </c>
      <c r="C1422" s="441" t="s">
        <v>591</v>
      </c>
      <c r="D1422" s="489" t="s">
        <v>703</v>
      </c>
      <c r="E1422" s="441">
        <v>400</v>
      </c>
      <c r="F1422" s="469">
        <v>306.8</v>
      </c>
      <c r="G1422" s="81"/>
    </row>
    <row r="1423" spans="1:7" ht="15.75">
      <c r="A1423" s="439" t="s">
        <v>622</v>
      </c>
      <c r="B1423" s="440" t="s">
        <v>622</v>
      </c>
      <c r="C1423" s="441" t="s">
        <v>591</v>
      </c>
      <c r="D1423" s="490"/>
      <c r="E1423" s="441">
        <v>250</v>
      </c>
      <c r="F1423" s="469">
        <v>131.25</v>
      </c>
      <c r="G1423" s="81"/>
    </row>
    <row r="1424" spans="1:7" ht="15.75">
      <c r="A1424" s="439" t="s">
        <v>622</v>
      </c>
      <c r="B1424" s="440" t="s">
        <v>622</v>
      </c>
      <c r="C1424" s="441" t="s">
        <v>591</v>
      </c>
      <c r="D1424" s="441" t="s">
        <v>704</v>
      </c>
      <c r="E1424" s="441">
        <v>400</v>
      </c>
      <c r="F1424" s="469">
        <v>334.4</v>
      </c>
      <c r="G1424" s="81"/>
    </row>
    <row r="1425" spans="1:7" ht="15.75">
      <c r="A1425" s="439" t="s">
        <v>622</v>
      </c>
      <c r="B1425" s="440" t="s">
        <v>622</v>
      </c>
      <c r="C1425" s="441" t="s">
        <v>591</v>
      </c>
      <c r="D1425" s="441" t="s">
        <v>705</v>
      </c>
      <c r="E1425" s="441">
        <v>560</v>
      </c>
      <c r="F1425" s="469">
        <v>516.32000000000005</v>
      </c>
      <c r="G1425" s="81"/>
    </row>
    <row r="1426" spans="1:7" ht="15.75">
      <c r="A1426" s="439" t="s">
        <v>622</v>
      </c>
      <c r="B1426" s="440" t="s">
        <v>622</v>
      </c>
      <c r="C1426" s="441" t="s">
        <v>591</v>
      </c>
      <c r="D1426" s="441" t="s">
        <v>706</v>
      </c>
      <c r="E1426" s="441">
        <v>315</v>
      </c>
      <c r="F1426" s="469">
        <v>171.67500000000001</v>
      </c>
      <c r="G1426" s="81"/>
    </row>
    <row r="1427" spans="1:7" ht="15.75">
      <c r="A1427" s="439" t="s">
        <v>622</v>
      </c>
      <c r="B1427" s="440" t="s">
        <v>622</v>
      </c>
      <c r="C1427" s="441" t="s">
        <v>591</v>
      </c>
      <c r="D1427" s="441" t="s">
        <v>707</v>
      </c>
      <c r="E1427" s="441">
        <v>400</v>
      </c>
      <c r="F1427" s="469">
        <v>324.8</v>
      </c>
      <c r="G1427" s="81"/>
    </row>
    <row r="1428" spans="1:7" ht="15.75">
      <c r="A1428" s="439" t="s">
        <v>622</v>
      </c>
      <c r="B1428" s="440" t="s">
        <v>622</v>
      </c>
      <c r="C1428" s="441" t="s">
        <v>591</v>
      </c>
      <c r="D1428" s="441" t="s">
        <v>708</v>
      </c>
      <c r="E1428" s="441">
        <v>250</v>
      </c>
      <c r="F1428" s="469">
        <v>129.75</v>
      </c>
      <c r="G1428" s="81"/>
    </row>
    <row r="1429" spans="1:7" ht="15.75">
      <c r="A1429" s="439" t="s">
        <v>622</v>
      </c>
      <c r="B1429" s="440" t="s">
        <v>622</v>
      </c>
      <c r="C1429" s="441" t="s">
        <v>591</v>
      </c>
      <c r="D1429" s="441" t="s">
        <v>709</v>
      </c>
      <c r="E1429" s="441">
        <v>320</v>
      </c>
      <c r="F1429" s="469">
        <v>183.68</v>
      </c>
      <c r="G1429" s="81"/>
    </row>
    <row r="1430" spans="1:7" ht="15.75">
      <c r="A1430" s="439" t="s">
        <v>622</v>
      </c>
      <c r="B1430" s="440" t="s">
        <v>622</v>
      </c>
      <c r="C1430" s="441" t="s">
        <v>591</v>
      </c>
      <c r="D1430" s="441" t="s">
        <v>710</v>
      </c>
      <c r="E1430" s="441">
        <v>400</v>
      </c>
      <c r="F1430" s="469">
        <v>366.8</v>
      </c>
      <c r="G1430" s="81"/>
    </row>
    <row r="1431" spans="1:7" ht="15.75">
      <c r="A1431" s="439" t="s">
        <v>622</v>
      </c>
      <c r="B1431" s="440" t="s">
        <v>622</v>
      </c>
      <c r="C1431" s="441" t="s">
        <v>591</v>
      </c>
      <c r="D1431" s="441" t="s">
        <v>711</v>
      </c>
      <c r="E1431" s="441">
        <v>630</v>
      </c>
      <c r="F1431" s="469">
        <v>510.93</v>
      </c>
      <c r="G1431" s="81"/>
    </row>
    <row r="1432" spans="1:7" ht="15.75">
      <c r="A1432" s="439" t="s">
        <v>622</v>
      </c>
      <c r="B1432" s="440" t="s">
        <v>622</v>
      </c>
      <c r="C1432" s="441" t="s">
        <v>591</v>
      </c>
      <c r="D1432" s="489" t="s">
        <v>712</v>
      </c>
      <c r="E1432" s="441">
        <v>315</v>
      </c>
      <c r="F1432" s="469">
        <v>202.54500000000002</v>
      </c>
      <c r="G1432" s="81"/>
    </row>
    <row r="1433" spans="1:7" ht="15.75">
      <c r="A1433" s="439" t="s">
        <v>622</v>
      </c>
      <c r="B1433" s="440" t="s">
        <v>622</v>
      </c>
      <c r="C1433" s="441" t="s">
        <v>591</v>
      </c>
      <c r="D1433" s="490"/>
      <c r="E1433" s="441">
        <v>250</v>
      </c>
      <c r="F1433" s="469">
        <v>169.5</v>
      </c>
      <c r="G1433" s="81"/>
    </row>
    <row r="1434" spans="1:7" ht="15.75">
      <c r="A1434" s="439" t="s">
        <v>622</v>
      </c>
      <c r="B1434" s="440" t="s">
        <v>622</v>
      </c>
      <c r="C1434" s="441" t="s">
        <v>591</v>
      </c>
      <c r="D1434" s="441" t="s">
        <v>713</v>
      </c>
      <c r="E1434" s="441">
        <v>400</v>
      </c>
      <c r="F1434" s="469">
        <v>226.8</v>
      </c>
      <c r="G1434" s="81"/>
    </row>
    <row r="1435" spans="1:7" ht="15.75">
      <c r="A1435" s="439" t="s">
        <v>622</v>
      </c>
      <c r="B1435" s="440" t="s">
        <v>622</v>
      </c>
      <c r="C1435" s="441" t="s">
        <v>591</v>
      </c>
      <c r="D1435" s="441" t="s">
        <v>714</v>
      </c>
      <c r="E1435" s="441">
        <v>400</v>
      </c>
      <c r="F1435" s="469">
        <v>311.2</v>
      </c>
      <c r="G1435" s="81"/>
    </row>
    <row r="1436" spans="1:7" ht="15.75">
      <c r="A1436" s="439" t="s">
        <v>622</v>
      </c>
      <c r="B1436" s="440" t="s">
        <v>622</v>
      </c>
      <c r="C1436" s="441" t="s">
        <v>591</v>
      </c>
      <c r="D1436" s="441" t="s">
        <v>715</v>
      </c>
      <c r="E1436" s="441">
        <v>630</v>
      </c>
      <c r="F1436" s="469">
        <v>498.33000000000004</v>
      </c>
      <c r="G1436" s="81"/>
    </row>
    <row r="1437" spans="1:7" ht="15.75">
      <c r="A1437" s="439" t="s">
        <v>622</v>
      </c>
      <c r="B1437" s="440" t="s">
        <v>622</v>
      </c>
      <c r="C1437" s="441" t="s">
        <v>591</v>
      </c>
      <c r="D1437" s="441" t="s">
        <v>716</v>
      </c>
      <c r="E1437" s="441">
        <v>630</v>
      </c>
      <c r="F1437" s="469">
        <v>570.15</v>
      </c>
      <c r="G1437" s="81"/>
    </row>
    <row r="1438" spans="1:7" ht="15.75">
      <c r="A1438" s="439" t="s">
        <v>622</v>
      </c>
      <c r="B1438" s="440" t="s">
        <v>622</v>
      </c>
      <c r="C1438" s="441" t="s">
        <v>591</v>
      </c>
      <c r="D1438" s="441" t="s">
        <v>717</v>
      </c>
      <c r="E1438" s="441">
        <v>630</v>
      </c>
      <c r="F1438" s="469">
        <v>558.18000000000006</v>
      </c>
      <c r="G1438" s="81"/>
    </row>
    <row r="1439" spans="1:7" ht="15.75">
      <c r="A1439" s="439" t="s">
        <v>622</v>
      </c>
      <c r="B1439" s="440" t="s">
        <v>622</v>
      </c>
      <c r="C1439" s="441" t="s">
        <v>591</v>
      </c>
      <c r="D1439" s="441" t="s">
        <v>718</v>
      </c>
      <c r="E1439" s="441">
        <v>250</v>
      </c>
      <c r="F1439" s="469">
        <v>209</v>
      </c>
      <c r="G1439" s="81"/>
    </row>
    <row r="1440" spans="1:7" ht="15.75">
      <c r="A1440" s="439" t="s">
        <v>640</v>
      </c>
      <c r="B1440" s="440" t="s">
        <v>622</v>
      </c>
      <c r="C1440" s="441" t="s">
        <v>591</v>
      </c>
      <c r="D1440" s="441" t="s">
        <v>719</v>
      </c>
      <c r="E1440" s="441">
        <v>315</v>
      </c>
      <c r="F1440" s="469">
        <v>241.60500000000002</v>
      </c>
      <c r="G1440" s="81"/>
    </row>
    <row r="1441" spans="1:7" ht="15.75">
      <c r="A1441" s="439" t="s">
        <v>640</v>
      </c>
      <c r="B1441" s="440" t="s">
        <v>622</v>
      </c>
      <c r="C1441" s="441" t="s">
        <v>591</v>
      </c>
      <c r="D1441" s="441" t="s">
        <v>720</v>
      </c>
      <c r="E1441" s="441">
        <v>180</v>
      </c>
      <c r="F1441" s="469">
        <v>168.12</v>
      </c>
      <c r="G1441" s="81"/>
    </row>
    <row r="1442" spans="1:7" ht="15.75">
      <c r="A1442" s="439" t="s">
        <v>640</v>
      </c>
      <c r="B1442" s="440" t="s">
        <v>622</v>
      </c>
      <c r="C1442" s="441" t="s">
        <v>591</v>
      </c>
      <c r="D1442" s="441" t="s">
        <v>721</v>
      </c>
      <c r="E1442" s="441">
        <v>315</v>
      </c>
      <c r="F1442" s="469">
        <v>261.13499999999999</v>
      </c>
      <c r="G1442" s="81"/>
    </row>
    <row r="1443" spans="1:7" ht="15.75">
      <c r="A1443" s="439" t="s">
        <v>640</v>
      </c>
      <c r="B1443" s="440" t="s">
        <v>622</v>
      </c>
      <c r="C1443" s="441" t="s">
        <v>591</v>
      </c>
      <c r="D1443" s="441" t="s">
        <v>722</v>
      </c>
      <c r="E1443" s="441">
        <v>250</v>
      </c>
      <c r="F1443" s="469">
        <v>202</v>
      </c>
      <c r="G1443" s="81"/>
    </row>
    <row r="1444" spans="1:7" ht="15.75">
      <c r="A1444" s="439" t="s">
        <v>640</v>
      </c>
      <c r="B1444" s="440" t="s">
        <v>622</v>
      </c>
      <c r="C1444" s="441" t="s">
        <v>591</v>
      </c>
      <c r="D1444" s="441" t="s">
        <v>723</v>
      </c>
      <c r="E1444" s="441">
        <v>630</v>
      </c>
      <c r="F1444" s="469">
        <v>485.73</v>
      </c>
      <c r="G1444" s="81"/>
    </row>
    <row r="1445" spans="1:7" ht="15.75">
      <c r="A1445" s="439" t="s">
        <v>640</v>
      </c>
      <c r="B1445" s="440" t="s">
        <v>622</v>
      </c>
      <c r="C1445" s="441" t="s">
        <v>591</v>
      </c>
      <c r="D1445" s="441" t="s">
        <v>724</v>
      </c>
      <c r="E1445" s="441">
        <v>630</v>
      </c>
      <c r="F1445" s="469">
        <v>583.38</v>
      </c>
      <c r="G1445" s="81"/>
    </row>
    <row r="1446" spans="1:7" ht="15.75">
      <c r="A1446" s="439" t="s">
        <v>640</v>
      </c>
      <c r="B1446" s="440" t="s">
        <v>622</v>
      </c>
      <c r="C1446" s="441" t="s">
        <v>591</v>
      </c>
      <c r="D1446" s="441" t="s">
        <v>725</v>
      </c>
      <c r="E1446" s="441">
        <v>630</v>
      </c>
      <c r="F1446" s="469">
        <v>527.30999999999995</v>
      </c>
      <c r="G1446" s="81"/>
    </row>
    <row r="1447" spans="1:7" ht="15.75">
      <c r="A1447" s="439" t="s">
        <v>640</v>
      </c>
      <c r="B1447" s="440" t="s">
        <v>622</v>
      </c>
      <c r="C1447" s="441" t="s">
        <v>591</v>
      </c>
      <c r="D1447" s="441" t="s">
        <v>726</v>
      </c>
      <c r="E1447" s="441">
        <v>630</v>
      </c>
      <c r="F1447" s="469">
        <v>602.91</v>
      </c>
      <c r="G1447" s="81"/>
    </row>
    <row r="1448" spans="1:7" ht="15.75">
      <c r="A1448" s="439" t="s">
        <v>640</v>
      </c>
      <c r="B1448" s="440" t="s">
        <v>622</v>
      </c>
      <c r="C1448" s="441" t="s">
        <v>591</v>
      </c>
      <c r="D1448" s="441" t="s">
        <v>727</v>
      </c>
      <c r="E1448" s="441">
        <v>400</v>
      </c>
      <c r="F1448" s="469">
        <v>347.6</v>
      </c>
      <c r="G1448" s="81"/>
    </row>
    <row r="1449" spans="1:7" ht="15.75">
      <c r="A1449" s="439" t="s">
        <v>640</v>
      </c>
      <c r="B1449" s="440" t="s">
        <v>622</v>
      </c>
      <c r="C1449" s="441" t="s">
        <v>591</v>
      </c>
      <c r="D1449" s="441" t="s">
        <v>728</v>
      </c>
      <c r="E1449" s="441">
        <v>400</v>
      </c>
      <c r="F1449" s="469">
        <v>302</v>
      </c>
      <c r="G1449" s="81"/>
    </row>
    <row r="1450" spans="1:7" ht="15.75">
      <c r="A1450" s="439" t="s">
        <v>729</v>
      </c>
      <c r="B1450" s="440" t="s">
        <v>622</v>
      </c>
      <c r="C1450" s="441" t="s">
        <v>591</v>
      </c>
      <c r="D1450" s="441" t="s">
        <v>730</v>
      </c>
      <c r="E1450" s="441">
        <v>315</v>
      </c>
      <c r="F1450" s="469">
        <v>277.51499999999999</v>
      </c>
      <c r="G1450" s="81"/>
    </row>
    <row r="1451" spans="1:7" ht="15.75">
      <c r="A1451" s="439" t="s">
        <v>729</v>
      </c>
      <c r="B1451" s="440" t="s">
        <v>622</v>
      </c>
      <c r="C1451" s="441" t="s">
        <v>591</v>
      </c>
      <c r="D1451" s="441" t="s">
        <v>731</v>
      </c>
      <c r="E1451" s="441">
        <v>400</v>
      </c>
      <c r="F1451" s="469">
        <v>160</v>
      </c>
      <c r="G1451" s="81"/>
    </row>
    <row r="1452" spans="1:7" ht="15.75">
      <c r="A1452" s="439" t="s">
        <v>729</v>
      </c>
      <c r="B1452" s="440" t="s">
        <v>622</v>
      </c>
      <c r="C1452" s="441" t="s">
        <v>591</v>
      </c>
      <c r="D1452" s="441" t="s">
        <v>732</v>
      </c>
      <c r="E1452" s="441">
        <v>160</v>
      </c>
      <c r="F1452" s="469">
        <v>158.56</v>
      </c>
      <c r="G1452" s="81"/>
    </row>
    <row r="1453" spans="1:7" ht="15.75">
      <c r="A1453" s="439" t="s">
        <v>729</v>
      </c>
      <c r="B1453" s="440" t="s">
        <v>622</v>
      </c>
      <c r="C1453" s="441" t="s">
        <v>591</v>
      </c>
      <c r="D1453" s="441" t="s">
        <v>733</v>
      </c>
      <c r="E1453" s="441">
        <v>400</v>
      </c>
      <c r="F1453" s="469">
        <v>321.2</v>
      </c>
      <c r="G1453" s="81"/>
    </row>
    <row r="1454" spans="1:7" ht="15.75">
      <c r="A1454" s="439" t="s">
        <v>729</v>
      </c>
      <c r="B1454" s="440" t="s">
        <v>622</v>
      </c>
      <c r="C1454" s="441" t="s">
        <v>591</v>
      </c>
      <c r="D1454" s="441" t="s">
        <v>734</v>
      </c>
      <c r="E1454" s="441">
        <v>250</v>
      </c>
      <c r="F1454" s="469">
        <v>223.25</v>
      </c>
      <c r="G1454" s="81"/>
    </row>
    <row r="1455" spans="1:7" ht="15.75">
      <c r="A1455" s="439" t="s">
        <v>729</v>
      </c>
      <c r="B1455" s="440" t="s">
        <v>622</v>
      </c>
      <c r="C1455" s="441" t="s">
        <v>591</v>
      </c>
      <c r="D1455" s="441" t="s">
        <v>735</v>
      </c>
      <c r="E1455" s="441">
        <v>630</v>
      </c>
      <c r="F1455" s="469">
        <v>582.75</v>
      </c>
      <c r="G1455" s="81"/>
    </row>
    <row r="1456" spans="1:7" ht="15.75">
      <c r="A1456" s="439" t="s">
        <v>729</v>
      </c>
      <c r="B1456" s="440" t="s">
        <v>622</v>
      </c>
      <c r="C1456" s="441" t="s">
        <v>591</v>
      </c>
      <c r="D1456" s="441" t="s">
        <v>736</v>
      </c>
      <c r="E1456" s="441">
        <v>400</v>
      </c>
      <c r="F1456" s="469">
        <v>309.60000000000002</v>
      </c>
      <c r="G1456" s="81"/>
    </row>
    <row r="1457" spans="1:7" ht="15.75">
      <c r="A1457" s="439" t="s">
        <v>729</v>
      </c>
      <c r="B1457" s="440" t="s">
        <v>622</v>
      </c>
      <c r="C1457" s="441" t="s">
        <v>591</v>
      </c>
      <c r="D1457" s="441" t="s">
        <v>737</v>
      </c>
      <c r="E1457" s="441">
        <v>630</v>
      </c>
      <c r="F1457" s="469">
        <v>610.47</v>
      </c>
      <c r="G1457" s="81"/>
    </row>
    <row r="1458" spans="1:7" ht="15.75">
      <c r="A1458" s="439" t="s">
        <v>729</v>
      </c>
      <c r="B1458" s="440" t="s">
        <v>622</v>
      </c>
      <c r="C1458" s="441" t="s">
        <v>591</v>
      </c>
      <c r="D1458" s="441" t="s">
        <v>738</v>
      </c>
      <c r="E1458" s="441">
        <v>400</v>
      </c>
      <c r="F1458" s="469">
        <v>371.2</v>
      </c>
      <c r="G1458" s="81"/>
    </row>
    <row r="1459" spans="1:7" ht="15.75">
      <c r="A1459" s="439" t="s">
        <v>729</v>
      </c>
      <c r="B1459" s="440" t="s">
        <v>622</v>
      </c>
      <c r="C1459" s="441" t="s">
        <v>591</v>
      </c>
      <c r="D1459" s="441" t="s">
        <v>739</v>
      </c>
      <c r="E1459" s="441">
        <v>400</v>
      </c>
      <c r="F1459" s="469">
        <v>371.6</v>
      </c>
      <c r="G1459" s="81"/>
    </row>
    <row r="1460" spans="1:7" ht="15.75">
      <c r="A1460" s="439" t="s">
        <v>729</v>
      </c>
      <c r="B1460" s="440" t="s">
        <v>622</v>
      </c>
      <c r="C1460" s="441" t="s">
        <v>591</v>
      </c>
      <c r="D1460" s="441" t="s">
        <v>2555</v>
      </c>
      <c r="E1460" s="441">
        <v>100</v>
      </c>
      <c r="F1460" s="469">
        <v>80.7</v>
      </c>
      <c r="G1460" s="81"/>
    </row>
    <row r="1461" spans="1:7" ht="15.75">
      <c r="A1461" s="106" t="s">
        <v>740</v>
      </c>
      <c r="B1461" s="44" t="s">
        <v>741</v>
      </c>
      <c r="C1461" s="373" t="s">
        <v>742</v>
      </c>
      <c r="D1461" s="373" t="s">
        <v>321</v>
      </c>
      <c r="E1461" s="373">
        <v>100</v>
      </c>
      <c r="F1461" s="66">
        <v>68</v>
      </c>
      <c r="G1461" s="81"/>
    </row>
    <row r="1462" spans="1:7" ht="15.75">
      <c r="A1462" s="106" t="s">
        <v>740</v>
      </c>
      <c r="B1462" s="44" t="s">
        <v>741</v>
      </c>
      <c r="C1462" s="373" t="s">
        <v>742</v>
      </c>
      <c r="D1462" s="373" t="s">
        <v>150</v>
      </c>
      <c r="E1462" s="373">
        <v>160</v>
      </c>
      <c r="F1462" s="66">
        <v>115</v>
      </c>
      <c r="G1462" s="372"/>
    </row>
    <row r="1463" spans="1:7" ht="15.75">
      <c r="A1463" s="106" t="s">
        <v>740</v>
      </c>
      <c r="B1463" s="44" t="s">
        <v>741</v>
      </c>
      <c r="C1463" s="373" t="s">
        <v>742</v>
      </c>
      <c r="D1463" s="373" t="s">
        <v>276</v>
      </c>
      <c r="E1463" s="373">
        <v>100</v>
      </c>
      <c r="F1463" s="73">
        <v>55</v>
      </c>
      <c r="G1463" s="81"/>
    </row>
    <row r="1464" spans="1:7" ht="15.75">
      <c r="A1464" s="106" t="s">
        <v>740</v>
      </c>
      <c r="B1464" s="44" t="s">
        <v>741</v>
      </c>
      <c r="C1464" s="373" t="s">
        <v>742</v>
      </c>
      <c r="D1464" s="373" t="s">
        <v>380</v>
      </c>
      <c r="E1464" s="373">
        <v>400</v>
      </c>
      <c r="F1464" s="66">
        <v>100</v>
      </c>
      <c r="G1464" s="81"/>
    </row>
    <row r="1465" spans="1:7" ht="15.75">
      <c r="A1465" s="106" t="s">
        <v>740</v>
      </c>
      <c r="B1465" s="44" t="s">
        <v>741</v>
      </c>
      <c r="C1465" s="373" t="s">
        <v>742</v>
      </c>
      <c r="D1465" s="373" t="s">
        <v>743</v>
      </c>
      <c r="E1465" s="373">
        <v>250</v>
      </c>
      <c r="F1465" s="66">
        <v>200</v>
      </c>
      <c r="G1465" s="81"/>
    </row>
    <row r="1466" spans="1:7" ht="15.75">
      <c r="A1466" s="106" t="s">
        <v>740</v>
      </c>
      <c r="B1466" s="44" t="s">
        <v>741</v>
      </c>
      <c r="C1466" s="373" t="s">
        <v>742</v>
      </c>
      <c r="D1466" s="373" t="s">
        <v>267</v>
      </c>
      <c r="E1466" s="373">
        <v>250</v>
      </c>
      <c r="F1466" s="66">
        <v>135</v>
      </c>
      <c r="G1466" s="81"/>
    </row>
    <row r="1467" spans="1:7" ht="15.75">
      <c r="A1467" s="106" t="s">
        <v>740</v>
      </c>
      <c r="B1467" s="44" t="s">
        <v>741</v>
      </c>
      <c r="C1467" s="373" t="s">
        <v>742</v>
      </c>
      <c r="D1467" s="373" t="s">
        <v>297</v>
      </c>
      <c r="E1467" s="373">
        <v>160</v>
      </c>
      <c r="F1467" s="66">
        <v>120</v>
      </c>
      <c r="G1467" s="81"/>
    </row>
    <row r="1468" spans="1:7" ht="15.75">
      <c r="A1468" s="106" t="s">
        <v>740</v>
      </c>
      <c r="B1468" s="44" t="s">
        <v>741</v>
      </c>
      <c r="C1468" s="373" t="s">
        <v>742</v>
      </c>
      <c r="D1468" s="373" t="s">
        <v>305</v>
      </c>
      <c r="E1468" s="373">
        <v>160</v>
      </c>
      <c r="F1468" s="66">
        <v>85</v>
      </c>
      <c r="G1468" s="81"/>
    </row>
    <row r="1469" spans="1:7" ht="15.75">
      <c r="A1469" s="106" t="s">
        <v>740</v>
      </c>
      <c r="B1469" s="44" t="s">
        <v>741</v>
      </c>
      <c r="C1469" s="373" t="s">
        <v>742</v>
      </c>
      <c r="D1469" s="373" t="s">
        <v>326</v>
      </c>
      <c r="E1469" s="373">
        <v>100</v>
      </c>
      <c r="F1469" s="66">
        <v>30</v>
      </c>
      <c r="G1469" s="81"/>
    </row>
    <row r="1470" spans="1:7" ht="15.75">
      <c r="A1470" s="106" t="s">
        <v>740</v>
      </c>
      <c r="B1470" s="44" t="s">
        <v>741</v>
      </c>
      <c r="C1470" s="373" t="s">
        <v>742</v>
      </c>
      <c r="D1470" s="373" t="s">
        <v>307</v>
      </c>
      <c r="E1470" s="373">
        <v>400</v>
      </c>
      <c r="F1470" s="66">
        <v>190</v>
      </c>
      <c r="G1470" s="81"/>
    </row>
    <row r="1471" spans="1:7" ht="15.75">
      <c r="A1471" s="106" t="s">
        <v>740</v>
      </c>
      <c r="B1471" s="44" t="s">
        <v>741</v>
      </c>
      <c r="C1471" s="373" t="s">
        <v>742</v>
      </c>
      <c r="D1471" s="373" t="s">
        <v>308</v>
      </c>
      <c r="E1471" s="373">
        <v>315</v>
      </c>
      <c r="F1471" s="66">
        <v>95</v>
      </c>
      <c r="G1471" s="81"/>
    </row>
    <row r="1472" spans="1:7" ht="15.75">
      <c r="A1472" s="106" t="s">
        <v>740</v>
      </c>
      <c r="B1472" s="44" t="s">
        <v>741</v>
      </c>
      <c r="C1472" s="373" t="s">
        <v>742</v>
      </c>
      <c r="D1472" s="373" t="s">
        <v>278</v>
      </c>
      <c r="E1472" s="373">
        <v>160</v>
      </c>
      <c r="F1472" s="66">
        <v>90</v>
      </c>
      <c r="G1472" s="81"/>
    </row>
    <row r="1473" spans="1:7" ht="15.75">
      <c r="A1473" s="106" t="s">
        <v>740</v>
      </c>
      <c r="B1473" s="44" t="s">
        <v>741</v>
      </c>
      <c r="C1473" s="373" t="s">
        <v>742</v>
      </c>
      <c r="D1473" s="373" t="s">
        <v>279</v>
      </c>
      <c r="E1473" s="373">
        <v>100</v>
      </c>
      <c r="F1473" s="66">
        <v>30</v>
      </c>
      <c r="G1473" s="81"/>
    </row>
    <row r="1474" spans="1:7" ht="15.75">
      <c r="A1474" s="106" t="s">
        <v>740</v>
      </c>
      <c r="B1474" s="44" t="s">
        <v>741</v>
      </c>
      <c r="C1474" s="373" t="s">
        <v>742</v>
      </c>
      <c r="D1474" s="373" t="s">
        <v>329</v>
      </c>
      <c r="E1474" s="373">
        <v>160</v>
      </c>
      <c r="F1474" s="66">
        <v>90</v>
      </c>
      <c r="G1474" s="81"/>
    </row>
    <row r="1475" spans="1:7" ht="15.75">
      <c r="A1475" s="106" t="s">
        <v>740</v>
      </c>
      <c r="B1475" s="44" t="s">
        <v>741</v>
      </c>
      <c r="C1475" s="373" t="s">
        <v>742</v>
      </c>
      <c r="D1475" s="373" t="s">
        <v>310</v>
      </c>
      <c r="E1475" s="373">
        <v>100</v>
      </c>
      <c r="F1475" s="66">
        <v>30</v>
      </c>
      <c r="G1475" s="81"/>
    </row>
    <row r="1476" spans="1:7" ht="15.75">
      <c r="A1476" s="106" t="s">
        <v>740</v>
      </c>
      <c r="B1476" s="44" t="s">
        <v>741</v>
      </c>
      <c r="C1476" s="373" t="s">
        <v>742</v>
      </c>
      <c r="D1476" s="373" t="s">
        <v>343</v>
      </c>
      <c r="E1476" s="373">
        <v>250</v>
      </c>
      <c r="F1476" s="66">
        <v>70</v>
      </c>
      <c r="G1476" s="81"/>
    </row>
    <row r="1477" spans="1:7" ht="15.75">
      <c r="A1477" s="106" t="s">
        <v>740</v>
      </c>
      <c r="B1477" s="44" t="s">
        <v>741</v>
      </c>
      <c r="C1477" s="373" t="s">
        <v>742</v>
      </c>
      <c r="D1477" s="373" t="s">
        <v>311</v>
      </c>
      <c r="E1477" s="373">
        <v>250</v>
      </c>
      <c r="F1477" s="66">
        <v>80</v>
      </c>
      <c r="G1477" s="81"/>
    </row>
    <row r="1478" spans="1:7" ht="15.75">
      <c r="A1478" s="106" t="s">
        <v>740</v>
      </c>
      <c r="B1478" s="44" t="s">
        <v>741</v>
      </c>
      <c r="C1478" s="373" t="s">
        <v>742</v>
      </c>
      <c r="D1478" s="373" t="s">
        <v>344</v>
      </c>
      <c r="E1478" s="373">
        <v>200</v>
      </c>
      <c r="F1478" s="66">
        <v>70</v>
      </c>
      <c r="G1478" s="81"/>
    </row>
    <row r="1479" spans="1:7" ht="15.75">
      <c r="A1479" s="106" t="s">
        <v>740</v>
      </c>
      <c r="B1479" s="44" t="s">
        <v>741</v>
      </c>
      <c r="C1479" s="373" t="s">
        <v>742</v>
      </c>
      <c r="D1479" s="373" t="s">
        <v>352</v>
      </c>
      <c r="E1479" s="373">
        <v>160</v>
      </c>
      <c r="F1479" s="66">
        <v>90</v>
      </c>
      <c r="G1479" s="81"/>
    </row>
    <row r="1480" spans="1:7" ht="15.75">
      <c r="A1480" s="106" t="s">
        <v>740</v>
      </c>
      <c r="B1480" s="44" t="s">
        <v>741</v>
      </c>
      <c r="C1480" s="373" t="s">
        <v>742</v>
      </c>
      <c r="D1480" s="373" t="s">
        <v>375</v>
      </c>
      <c r="E1480" s="373">
        <v>100</v>
      </c>
      <c r="F1480" s="66">
        <v>20</v>
      </c>
      <c r="G1480" s="81"/>
    </row>
    <row r="1481" spans="1:7" ht="15.75">
      <c r="A1481" s="106" t="s">
        <v>740</v>
      </c>
      <c r="B1481" s="44" t="s">
        <v>741</v>
      </c>
      <c r="C1481" s="373" t="s">
        <v>742</v>
      </c>
      <c r="D1481" s="373" t="s">
        <v>345</v>
      </c>
      <c r="E1481" s="373">
        <v>100</v>
      </c>
      <c r="F1481" s="66">
        <v>74.025974025974023</v>
      </c>
      <c r="G1481" s="81"/>
    </row>
    <row r="1482" spans="1:7" ht="15.75">
      <c r="A1482" s="106" t="s">
        <v>740</v>
      </c>
      <c r="B1482" s="44" t="s">
        <v>741</v>
      </c>
      <c r="C1482" s="373" t="s">
        <v>742</v>
      </c>
      <c r="D1482" s="373" t="s">
        <v>376</v>
      </c>
      <c r="E1482" s="373">
        <v>160</v>
      </c>
      <c r="F1482" s="66">
        <v>70</v>
      </c>
      <c r="G1482" s="81"/>
    </row>
    <row r="1483" spans="1:7" ht="15.75">
      <c r="A1483" s="106" t="s">
        <v>740</v>
      </c>
      <c r="B1483" s="44" t="s">
        <v>741</v>
      </c>
      <c r="C1483" s="373" t="s">
        <v>742</v>
      </c>
      <c r="D1483" s="373" t="s">
        <v>339</v>
      </c>
      <c r="E1483" s="373">
        <v>160</v>
      </c>
      <c r="F1483" s="66">
        <v>95</v>
      </c>
      <c r="G1483" s="81"/>
    </row>
    <row r="1484" spans="1:7" ht="15.75">
      <c r="A1484" s="106" t="s">
        <v>740</v>
      </c>
      <c r="B1484" s="44" t="s">
        <v>741</v>
      </c>
      <c r="C1484" s="373" t="s">
        <v>742</v>
      </c>
      <c r="D1484" s="373" t="s">
        <v>426</v>
      </c>
      <c r="E1484" s="373">
        <v>100</v>
      </c>
      <c r="F1484" s="66">
        <v>50</v>
      </c>
      <c r="G1484" s="81"/>
    </row>
    <row r="1485" spans="1:7" ht="15.75">
      <c r="A1485" s="106" t="s">
        <v>740</v>
      </c>
      <c r="B1485" s="44" t="s">
        <v>741</v>
      </c>
      <c r="C1485" s="373" t="s">
        <v>742</v>
      </c>
      <c r="D1485" s="373" t="s">
        <v>274</v>
      </c>
      <c r="E1485" s="373">
        <v>250</v>
      </c>
      <c r="F1485" s="66">
        <v>120</v>
      </c>
      <c r="G1485" s="81"/>
    </row>
    <row r="1486" spans="1:7" ht="15.75">
      <c r="A1486" s="106" t="s">
        <v>740</v>
      </c>
      <c r="B1486" s="44" t="s">
        <v>741</v>
      </c>
      <c r="C1486" s="373" t="s">
        <v>742</v>
      </c>
      <c r="D1486" s="373" t="s">
        <v>744</v>
      </c>
      <c r="E1486" s="373">
        <v>100</v>
      </c>
      <c r="F1486" s="66">
        <v>50</v>
      </c>
      <c r="G1486" s="81"/>
    </row>
    <row r="1487" spans="1:7" ht="15.75">
      <c r="A1487" s="106" t="s">
        <v>740</v>
      </c>
      <c r="B1487" s="44" t="s">
        <v>741</v>
      </c>
      <c r="C1487" s="373" t="s">
        <v>742</v>
      </c>
      <c r="D1487" s="373" t="s">
        <v>275</v>
      </c>
      <c r="E1487" s="373">
        <v>100</v>
      </c>
      <c r="F1487" s="66">
        <v>50</v>
      </c>
      <c r="G1487" s="81"/>
    </row>
    <row r="1488" spans="1:7" ht="15.75">
      <c r="A1488" s="106" t="s">
        <v>740</v>
      </c>
      <c r="B1488" s="44" t="s">
        <v>741</v>
      </c>
      <c r="C1488" s="373" t="s">
        <v>742</v>
      </c>
      <c r="D1488" s="373" t="s">
        <v>258</v>
      </c>
      <c r="E1488" s="373">
        <v>160</v>
      </c>
      <c r="F1488" s="66">
        <v>70</v>
      </c>
      <c r="G1488" s="81"/>
    </row>
    <row r="1489" spans="1:7" ht="15.75">
      <c r="A1489" s="106" t="s">
        <v>740</v>
      </c>
      <c r="B1489" s="44" t="s">
        <v>741</v>
      </c>
      <c r="C1489" s="373" t="s">
        <v>742</v>
      </c>
      <c r="D1489" s="373" t="s">
        <v>324</v>
      </c>
      <c r="E1489" s="373">
        <v>100</v>
      </c>
      <c r="F1489" s="66">
        <v>90</v>
      </c>
      <c r="G1489" s="81"/>
    </row>
    <row r="1490" spans="1:7" ht="15.75">
      <c r="A1490" s="106" t="s">
        <v>740</v>
      </c>
      <c r="B1490" s="44" t="s">
        <v>741</v>
      </c>
      <c r="C1490" s="373" t="s">
        <v>742</v>
      </c>
      <c r="D1490" s="373" t="s">
        <v>312</v>
      </c>
      <c r="E1490" s="373">
        <v>250</v>
      </c>
      <c r="F1490" s="66">
        <v>89</v>
      </c>
      <c r="G1490" s="81"/>
    </row>
    <row r="1491" spans="1:7" ht="15.75">
      <c r="A1491" s="106" t="s">
        <v>740</v>
      </c>
      <c r="B1491" s="44" t="s">
        <v>741</v>
      </c>
      <c r="C1491" s="373" t="s">
        <v>742</v>
      </c>
      <c r="D1491" s="373" t="s">
        <v>330</v>
      </c>
      <c r="E1491" s="373">
        <v>160</v>
      </c>
      <c r="F1491" s="66">
        <v>40</v>
      </c>
      <c r="G1491" s="81"/>
    </row>
    <row r="1492" spans="1:7" ht="15.75">
      <c r="A1492" s="106" t="s">
        <v>740</v>
      </c>
      <c r="B1492" s="44" t="s">
        <v>741</v>
      </c>
      <c r="C1492" s="373" t="s">
        <v>742</v>
      </c>
      <c r="D1492" s="373" t="s">
        <v>331</v>
      </c>
      <c r="E1492" s="373">
        <v>250</v>
      </c>
      <c r="F1492" s="66">
        <v>90</v>
      </c>
      <c r="G1492" s="81"/>
    </row>
    <row r="1493" spans="1:7" ht="15.75">
      <c r="A1493" s="106" t="s">
        <v>740</v>
      </c>
      <c r="B1493" s="44" t="s">
        <v>741</v>
      </c>
      <c r="C1493" s="373" t="s">
        <v>742</v>
      </c>
      <c r="D1493" s="373" t="s">
        <v>374</v>
      </c>
      <c r="E1493" s="373">
        <v>315</v>
      </c>
      <c r="F1493" s="66">
        <v>150</v>
      </c>
      <c r="G1493" s="81"/>
    </row>
    <row r="1494" spans="1:7" ht="15.75">
      <c r="A1494" s="106" t="s">
        <v>740</v>
      </c>
      <c r="B1494" s="44" t="s">
        <v>741</v>
      </c>
      <c r="C1494" s="373" t="s">
        <v>742</v>
      </c>
      <c r="D1494" s="373" t="s">
        <v>262</v>
      </c>
      <c r="E1494" s="373">
        <v>250</v>
      </c>
      <c r="F1494" s="66">
        <v>200</v>
      </c>
      <c r="G1494" s="81"/>
    </row>
    <row r="1495" spans="1:7" ht="15.75">
      <c r="A1495" s="106" t="s">
        <v>740</v>
      </c>
      <c r="B1495" s="44" t="s">
        <v>741</v>
      </c>
      <c r="C1495" s="373" t="s">
        <v>742</v>
      </c>
      <c r="D1495" s="373" t="s">
        <v>332</v>
      </c>
      <c r="E1495" s="373">
        <v>250</v>
      </c>
      <c r="F1495" s="66">
        <v>50</v>
      </c>
      <c r="G1495" s="81"/>
    </row>
    <row r="1496" spans="1:7" ht="15.75">
      <c r="A1496" s="106" t="s">
        <v>740</v>
      </c>
      <c r="B1496" s="44" t="s">
        <v>741</v>
      </c>
      <c r="C1496" s="373" t="s">
        <v>742</v>
      </c>
      <c r="D1496" s="373" t="s">
        <v>289</v>
      </c>
      <c r="E1496" s="373">
        <v>100</v>
      </c>
      <c r="F1496" s="66">
        <v>74.51523545706371</v>
      </c>
      <c r="G1496" s="81"/>
    </row>
    <row r="1497" spans="1:7" ht="15.75">
      <c r="A1497" s="106" t="s">
        <v>740</v>
      </c>
      <c r="B1497" s="44" t="s">
        <v>741</v>
      </c>
      <c r="C1497" s="373" t="s">
        <v>742</v>
      </c>
      <c r="D1497" s="373" t="s">
        <v>346</v>
      </c>
      <c r="E1497" s="373">
        <v>100</v>
      </c>
      <c r="F1497" s="66">
        <v>76.043956043956044</v>
      </c>
      <c r="G1497" s="81"/>
    </row>
    <row r="1498" spans="1:7" ht="15.75">
      <c r="A1498" s="106" t="s">
        <v>740</v>
      </c>
      <c r="B1498" s="44" t="s">
        <v>741</v>
      </c>
      <c r="C1498" s="373" t="s">
        <v>742</v>
      </c>
      <c r="D1498" s="373" t="s">
        <v>347</v>
      </c>
      <c r="E1498" s="373">
        <v>400</v>
      </c>
      <c r="F1498" s="66">
        <v>250</v>
      </c>
      <c r="G1498" s="81"/>
    </row>
    <row r="1499" spans="1:7" ht="15.75">
      <c r="A1499" s="106" t="s">
        <v>740</v>
      </c>
      <c r="B1499" s="44" t="s">
        <v>741</v>
      </c>
      <c r="C1499" s="373" t="s">
        <v>742</v>
      </c>
      <c r="D1499" s="373" t="s">
        <v>333</v>
      </c>
      <c r="E1499" s="373">
        <v>100</v>
      </c>
      <c r="F1499" s="66">
        <v>30</v>
      </c>
      <c r="G1499" s="81"/>
    </row>
    <row r="1500" spans="1:7" ht="15.75">
      <c r="A1500" s="106" t="s">
        <v>740</v>
      </c>
      <c r="B1500" s="44" t="s">
        <v>741</v>
      </c>
      <c r="C1500" s="373" t="s">
        <v>742</v>
      </c>
      <c r="D1500" s="373" t="s">
        <v>271</v>
      </c>
      <c r="E1500" s="373">
        <v>160</v>
      </c>
      <c r="F1500" s="66">
        <v>120</v>
      </c>
      <c r="G1500" s="81"/>
    </row>
    <row r="1501" spans="1:7" ht="15.75">
      <c r="A1501" s="106" t="s">
        <v>740</v>
      </c>
      <c r="B1501" s="44" t="s">
        <v>741</v>
      </c>
      <c r="C1501" s="373" t="s">
        <v>742</v>
      </c>
      <c r="D1501" s="373" t="s">
        <v>367</v>
      </c>
      <c r="E1501" s="373">
        <v>160</v>
      </c>
      <c r="F1501" s="66">
        <v>50</v>
      </c>
      <c r="G1501" s="81"/>
    </row>
    <row r="1502" spans="1:7" ht="15.75">
      <c r="A1502" s="106" t="s">
        <v>740</v>
      </c>
      <c r="B1502" s="44" t="s">
        <v>741</v>
      </c>
      <c r="C1502" s="373" t="s">
        <v>742</v>
      </c>
      <c r="D1502" s="373" t="s">
        <v>387</v>
      </c>
      <c r="E1502" s="373">
        <v>160</v>
      </c>
      <c r="F1502" s="66">
        <v>70</v>
      </c>
      <c r="G1502" s="81"/>
    </row>
    <row r="1503" spans="1:7" ht="15.75">
      <c r="A1503" s="106" t="s">
        <v>740</v>
      </c>
      <c r="B1503" s="44" t="s">
        <v>741</v>
      </c>
      <c r="C1503" s="373" t="s">
        <v>742</v>
      </c>
      <c r="D1503" s="373" t="s">
        <v>272</v>
      </c>
      <c r="E1503" s="373">
        <v>156</v>
      </c>
      <c r="F1503" s="66">
        <v>110</v>
      </c>
      <c r="G1503" s="81"/>
    </row>
    <row r="1504" spans="1:7" ht="15.75">
      <c r="A1504" s="106" t="s">
        <v>740</v>
      </c>
      <c r="B1504" s="44" t="s">
        <v>741</v>
      </c>
      <c r="C1504" s="373" t="s">
        <v>742</v>
      </c>
      <c r="D1504" s="373" t="s">
        <v>745</v>
      </c>
      <c r="E1504" s="373">
        <v>160</v>
      </c>
      <c r="F1504" s="66">
        <v>60</v>
      </c>
      <c r="G1504" s="81"/>
    </row>
    <row r="1505" spans="1:7" ht="15.75">
      <c r="A1505" s="106" t="s">
        <v>740</v>
      </c>
      <c r="B1505" s="44" t="s">
        <v>741</v>
      </c>
      <c r="C1505" s="373" t="s">
        <v>742</v>
      </c>
      <c r="D1505" s="373" t="s">
        <v>746</v>
      </c>
      <c r="E1505" s="373">
        <v>630</v>
      </c>
      <c r="F1505" s="66">
        <v>500</v>
      </c>
      <c r="G1505" s="81"/>
    </row>
    <row r="1506" spans="1:7" ht="15.75">
      <c r="A1506" s="106" t="s">
        <v>740</v>
      </c>
      <c r="B1506" s="44" t="s">
        <v>741</v>
      </c>
      <c r="C1506" s="373" t="s">
        <v>742</v>
      </c>
      <c r="D1506" s="373" t="s">
        <v>292</v>
      </c>
      <c r="E1506" s="373">
        <v>100</v>
      </c>
      <c r="F1506" s="66">
        <v>40</v>
      </c>
      <c r="G1506" s="81"/>
    </row>
    <row r="1507" spans="1:7" ht="15.75">
      <c r="A1507" s="106" t="s">
        <v>740</v>
      </c>
      <c r="B1507" s="44" t="s">
        <v>741</v>
      </c>
      <c r="C1507" s="373" t="s">
        <v>742</v>
      </c>
      <c r="D1507" s="373" t="s">
        <v>408</v>
      </c>
      <c r="E1507" s="373">
        <v>100</v>
      </c>
      <c r="F1507" s="66">
        <v>20</v>
      </c>
      <c r="G1507" s="81"/>
    </row>
    <row r="1508" spans="1:7" ht="15.75">
      <c r="A1508" s="106" t="s">
        <v>740</v>
      </c>
      <c r="B1508" s="44" t="s">
        <v>741</v>
      </c>
      <c r="C1508" s="373" t="s">
        <v>742</v>
      </c>
      <c r="D1508" s="373" t="s">
        <v>316</v>
      </c>
      <c r="E1508" s="373">
        <v>250</v>
      </c>
      <c r="F1508" s="66">
        <v>100</v>
      </c>
      <c r="G1508" s="81"/>
    </row>
    <row r="1509" spans="1:7" ht="15.75">
      <c r="A1509" s="106" t="s">
        <v>740</v>
      </c>
      <c r="B1509" s="44" t="s">
        <v>741</v>
      </c>
      <c r="C1509" s="373" t="s">
        <v>742</v>
      </c>
      <c r="D1509" s="373" t="s">
        <v>407</v>
      </c>
      <c r="E1509" s="373">
        <v>100</v>
      </c>
      <c r="F1509" s="66">
        <v>65</v>
      </c>
      <c r="G1509" s="81"/>
    </row>
    <row r="1510" spans="1:7" ht="15.75">
      <c r="A1510" s="106" t="s">
        <v>740</v>
      </c>
      <c r="B1510" s="44" t="s">
        <v>741</v>
      </c>
      <c r="C1510" s="373" t="s">
        <v>742</v>
      </c>
      <c r="D1510" s="373" t="s">
        <v>457</v>
      </c>
      <c r="E1510" s="373">
        <v>160</v>
      </c>
      <c r="F1510" s="66">
        <v>56</v>
      </c>
      <c r="G1510" s="81"/>
    </row>
    <row r="1511" spans="1:7" ht="15.75">
      <c r="A1511" s="106" t="s">
        <v>740</v>
      </c>
      <c r="B1511" s="44" t="s">
        <v>741</v>
      </c>
      <c r="C1511" s="373" t="s">
        <v>742</v>
      </c>
      <c r="D1511" s="373" t="s">
        <v>747</v>
      </c>
      <c r="E1511" s="373">
        <v>250</v>
      </c>
      <c r="F1511" s="66">
        <v>180</v>
      </c>
      <c r="G1511" s="81"/>
    </row>
    <row r="1512" spans="1:7" ht="15.75">
      <c r="A1512" s="106" t="s">
        <v>740</v>
      </c>
      <c r="B1512" s="44" t="s">
        <v>741</v>
      </c>
      <c r="C1512" s="373" t="s">
        <v>742</v>
      </c>
      <c r="D1512" s="373" t="s">
        <v>342</v>
      </c>
      <c r="E1512" s="373">
        <v>160</v>
      </c>
      <c r="F1512" s="66">
        <v>40</v>
      </c>
      <c r="G1512" s="81"/>
    </row>
    <row r="1513" spans="1:7" ht="15.75">
      <c r="A1513" s="106" t="s">
        <v>740</v>
      </c>
      <c r="B1513" s="44" t="s">
        <v>741</v>
      </c>
      <c r="C1513" s="373" t="s">
        <v>742</v>
      </c>
      <c r="D1513" s="373" t="s">
        <v>327</v>
      </c>
      <c r="E1513" s="373">
        <v>250</v>
      </c>
      <c r="F1513" s="66">
        <v>38</v>
      </c>
      <c r="G1513" s="81"/>
    </row>
    <row r="1514" spans="1:7" ht="15.75">
      <c r="A1514" s="106" t="s">
        <v>740</v>
      </c>
      <c r="B1514" s="44" t="s">
        <v>741</v>
      </c>
      <c r="C1514" s="373" t="s">
        <v>742</v>
      </c>
      <c r="D1514" s="373" t="s">
        <v>313</v>
      </c>
      <c r="E1514" s="373">
        <v>250</v>
      </c>
      <c r="F1514" s="66">
        <v>88</v>
      </c>
      <c r="G1514" s="81"/>
    </row>
    <row r="1515" spans="1:7" ht="15.75">
      <c r="A1515" s="106" t="s">
        <v>740</v>
      </c>
      <c r="B1515" s="44" t="s">
        <v>741</v>
      </c>
      <c r="C1515" s="373" t="s">
        <v>742</v>
      </c>
      <c r="D1515" s="373" t="s">
        <v>263</v>
      </c>
      <c r="E1515" s="373">
        <v>250</v>
      </c>
      <c r="F1515" s="66">
        <v>150</v>
      </c>
      <c r="G1515" s="81"/>
    </row>
    <row r="1516" spans="1:7" ht="15.75">
      <c r="A1516" s="106" t="s">
        <v>740</v>
      </c>
      <c r="B1516" s="44" t="s">
        <v>741</v>
      </c>
      <c r="C1516" s="373" t="s">
        <v>742</v>
      </c>
      <c r="D1516" s="373" t="s">
        <v>334</v>
      </c>
      <c r="E1516" s="373">
        <v>250</v>
      </c>
      <c r="F1516" s="66">
        <v>160</v>
      </c>
      <c r="G1516" s="81"/>
    </row>
    <row r="1517" spans="1:7" ht="15.75">
      <c r="A1517" s="106" t="s">
        <v>740</v>
      </c>
      <c r="B1517" s="44" t="s">
        <v>741</v>
      </c>
      <c r="C1517" s="373" t="s">
        <v>742</v>
      </c>
      <c r="D1517" s="373" t="s">
        <v>280</v>
      </c>
      <c r="E1517" s="373">
        <v>250</v>
      </c>
      <c r="F1517" s="66">
        <v>100</v>
      </c>
      <c r="G1517" s="81"/>
    </row>
    <row r="1518" spans="1:7" ht="15.75">
      <c r="A1518" s="106" t="s">
        <v>740</v>
      </c>
      <c r="B1518" s="44" t="s">
        <v>741</v>
      </c>
      <c r="C1518" s="373" t="s">
        <v>742</v>
      </c>
      <c r="D1518" s="373" t="s">
        <v>335</v>
      </c>
      <c r="E1518" s="373">
        <v>160</v>
      </c>
      <c r="F1518" s="66">
        <v>80</v>
      </c>
      <c r="G1518" s="81"/>
    </row>
    <row r="1519" spans="1:7" ht="15.75">
      <c r="A1519" s="106" t="s">
        <v>740</v>
      </c>
      <c r="B1519" s="44" t="s">
        <v>741</v>
      </c>
      <c r="C1519" s="373" t="s">
        <v>742</v>
      </c>
      <c r="D1519" s="373" t="s">
        <v>336</v>
      </c>
      <c r="E1519" s="373">
        <v>100</v>
      </c>
      <c r="F1519" s="66">
        <v>25</v>
      </c>
      <c r="G1519" s="81"/>
    </row>
    <row r="1520" spans="1:7" ht="15.75">
      <c r="A1520" s="106" t="s">
        <v>740</v>
      </c>
      <c r="B1520" s="44" t="s">
        <v>741</v>
      </c>
      <c r="C1520" s="373" t="s">
        <v>742</v>
      </c>
      <c r="D1520" s="373" t="s">
        <v>314</v>
      </c>
      <c r="E1520" s="373">
        <v>250</v>
      </c>
      <c r="F1520" s="66">
        <v>90</v>
      </c>
      <c r="G1520" s="81"/>
    </row>
    <row r="1521" spans="1:7" ht="15.75">
      <c r="A1521" s="106" t="s">
        <v>740</v>
      </c>
      <c r="B1521" s="44" t="s">
        <v>741</v>
      </c>
      <c r="C1521" s="373" t="s">
        <v>742</v>
      </c>
      <c r="D1521" s="373" t="s">
        <v>337</v>
      </c>
      <c r="E1521" s="373">
        <v>160</v>
      </c>
      <c r="F1521" s="66">
        <v>128</v>
      </c>
      <c r="G1521" s="81"/>
    </row>
    <row r="1522" spans="1:7" ht="15.75">
      <c r="A1522" s="106" t="s">
        <v>740</v>
      </c>
      <c r="B1522" s="44" t="s">
        <v>741</v>
      </c>
      <c r="C1522" s="373" t="s">
        <v>742</v>
      </c>
      <c r="D1522" s="373" t="s">
        <v>265</v>
      </c>
      <c r="E1522" s="373">
        <v>250</v>
      </c>
      <c r="F1522" s="66">
        <v>190</v>
      </c>
      <c r="G1522" s="81"/>
    </row>
    <row r="1523" spans="1:7" ht="15.75">
      <c r="A1523" s="106" t="s">
        <v>740</v>
      </c>
      <c r="B1523" s="44" t="s">
        <v>741</v>
      </c>
      <c r="C1523" s="373" t="s">
        <v>742</v>
      </c>
      <c r="D1523" s="373" t="s">
        <v>379</v>
      </c>
      <c r="E1523" s="373">
        <v>250</v>
      </c>
      <c r="F1523" s="66">
        <v>70</v>
      </c>
      <c r="G1523" s="81"/>
    </row>
    <row r="1524" spans="1:7" ht="15.75">
      <c r="A1524" s="106" t="s">
        <v>740</v>
      </c>
      <c r="B1524" s="44" t="s">
        <v>741</v>
      </c>
      <c r="C1524" s="373" t="s">
        <v>742</v>
      </c>
      <c r="D1524" s="373" t="s">
        <v>318</v>
      </c>
      <c r="E1524" s="373">
        <v>630</v>
      </c>
      <c r="F1524" s="66">
        <v>300</v>
      </c>
      <c r="G1524" s="81"/>
    </row>
    <row r="1525" spans="1:7" ht="15.75">
      <c r="A1525" s="106" t="s">
        <v>740</v>
      </c>
      <c r="B1525" s="44" t="s">
        <v>741</v>
      </c>
      <c r="C1525" s="373" t="s">
        <v>742</v>
      </c>
      <c r="D1525" s="373" t="s">
        <v>319</v>
      </c>
      <c r="E1525" s="373">
        <v>100</v>
      </c>
      <c r="F1525" s="66">
        <v>60</v>
      </c>
      <c r="G1525" s="81"/>
    </row>
    <row r="1526" spans="1:7" ht="15.75">
      <c r="A1526" s="106" t="s">
        <v>740</v>
      </c>
      <c r="B1526" s="44" t="s">
        <v>741</v>
      </c>
      <c r="C1526" s="373" t="s">
        <v>742</v>
      </c>
      <c r="D1526" s="373" t="s">
        <v>356</v>
      </c>
      <c r="E1526" s="373">
        <v>250</v>
      </c>
      <c r="F1526" s="66">
        <v>180</v>
      </c>
      <c r="G1526" s="81"/>
    </row>
    <row r="1527" spans="1:7" ht="15.75">
      <c r="A1527" s="106" t="s">
        <v>740</v>
      </c>
      <c r="B1527" s="44" t="s">
        <v>741</v>
      </c>
      <c r="C1527" s="373" t="s">
        <v>742</v>
      </c>
      <c r="D1527" s="373" t="s">
        <v>349</v>
      </c>
      <c r="E1527" s="373">
        <v>630</v>
      </c>
      <c r="F1527" s="66">
        <v>500</v>
      </c>
      <c r="G1527" s="81"/>
    </row>
    <row r="1528" spans="1:7" ht="15.75">
      <c r="A1528" s="106" t="s">
        <v>740</v>
      </c>
      <c r="B1528" s="44" t="s">
        <v>741</v>
      </c>
      <c r="C1528" s="373" t="s">
        <v>742</v>
      </c>
      <c r="D1528" s="373" t="s">
        <v>306</v>
      </c>
      <c r="E1528" s="373">
        <v>160</v>
      </c>
      <c r="F1528" s="66">
        <v>100</v>
      </c>
      <c r="G1528" s="81"/>
    </row>
    <row r="1529" spans="1:7" ht="15.75">
      <c r="A1529" s="106" t="s">
        <v>740</v>
      </c>
      <c r="B1529" s="44" t="s">
        <v>741</v>
      </c>
      <c r="C1529" s="373" t="s">
        <v>742</v>
      </c>
      <c r="D1529" s="373" t="s">
        <v>378</v>
      </c>
      <c r="E1529" s="373">
        <v>250</v>
      </c>
      <c r="F1529" s="66">
        <v>50</v>
      </c>
      <c r="G1529" s="81"/>
    </row>
    <row r="1530" spans="1:7" ht="15.75">
      <c r="A1530" s="106" t="s">
        <v>748</v>
      </c>
      <c r="B1530" s="44" t="s">
        <v>741</v>
      </c>
      <c r="C1530" s="373" t="s">
        <v>742</v>
      </c>
      <c r="D1530" s="373" t="s">
        <v>273</v>
      </c>
      <c r="E1530" s="373">
        <v>160</v>
      </c>
      <c r="F1530" s="66">
        <v>110</v>
      </c>
      <c r="G1530" s="81"/>
    </row>
    <row r="1531" spans="1:7" ht="15.75">
      <c r="A1531" s="106" t="s">
        <v>749</v>
      </c>
      <c r="B1531" s="44" t="s">
        <v>741</v>
      </c>
      <c r="C1531" s="373" t="s">
        <v>742</v>
      </c>
      <c r="D1531" s="373" t="s">
        <v>350</v>
      </c>
      <c r="E1531" s="373">
        <v>160</v>
      </c>
      <c r="F1531" s="66">
        <v>60</v>
      </c>
      <c r="G1531" s="81"/>
    </row>
    <row r="1532" spans="1:7" ht="15.75">
      <c r="A1532" s="106" t="s">
        <v>750</v>
      </c>
      <c r="B1532" s="44" t="s">
        <v>741</v>
      </c>
      <c r="C1532" s="373" t="s">
        <v>742</v>
      </c>
      <c r="D1532" s="373" t="s">
        <v>300</v>
      </c>
      <c r="E1532" s="373">
        <v>160</v>
      </c>
      <c r="F1532" s="66">
        <v>50</v>
      </c>
      <c r="G1532" s="81"/>
    </row>
    <row r="1533" spans="1:7" ht="15.75">
      <c r="A1533" s="106" t="s">
        <v>751</v>
      </c>
      <c r="B1533" s="44" t="s">
        <v>741</v>
      </c>
      <c r="C1533" s="373" t="s">
        <v>742</v>
      </c>
      <c r="D1533" s="373" t="s">
        <v>283</v>
      </c>
      <c r="E1533" s="373">
        <v>160</v>
      </c>
      <c r="F1533" s="66">
        <v>70</v>
      </c>
      <c r="G1533" s="81"/>
    </row>
    <row r="1534" spans="1:7" ht="15.75">
      <c r="A1534" s="106" t="s">
        <v>751</v>
      </c>
      <c r="B1534" s="44" t="s">
        <v>741</v>
      </c>
      <c r="C1534" s="373" t="s">
        <v>742</v>
      </c>
      <c r="D1534" s="373" t="s">
        <v>302</v>
      </c>
      <c r="E1534" s="373">
        <v>250</v>
      </c>
      <c r="F1534" s="66">
        <v>200</v>
      </c>
      <c r="G1534" s="81"/>
    </row>
    <row r="1535" spans="1:7" ht="15.75">
      <c r="A1535" s="106" t="s">
        <v>751</v>
      </c>
      <c r="B1535" s="44" t="s">
        <v>741</v>
      </c>
      <c r="C1535" s="373" t="s">
        <v>742</v>
      </c>
      <c r="D1535" s="373" t="s">
        <v>150</v>
      </c>
      <c r="E1535" s="373">
        <v>250</v>
      </c>
      <c r="F1535" s="66">
        <v>180</v>
      </c>
      <c r="G1535" s="81"/>
    </row>
    <row r="1536" spans="1:7" ht="15.75">
      <c r="A1536" s="106" t="s">
        <v>751</v>
      </c>
      <c r="B1536" s="44" t="s">
        <v>741</v>
      </c>
      <c r="C1536" s="373" t="s">
        <v>742</v>
      </c>
      <c r="D1536" s="373" t="s">
        <v>340</v>
      </c>
      <c r="E1536" s="373">
        <v>100</v>
      </c>
      <c r="F1536" s="66">
        <v>30</v>
      </c>
      <c r="G1536" s="81"/>
    </row>
    <row r="1537" spans="1:7" ht="15.75">
      <c r="A1537" s="106" t="s">
        <v>751</v>
      </c>
      <c r="B1537" s="44" t="s">
        <v>741</v>
      </c>
      <c r="C1537" s="373" t="s">
        <v>742</v>
      </c>
      <c r="D1537" s="373" t="s">
        <v>323</v>
      </c>
      <c r="E1537" s="373">
        <v>160</v>
      </c>
      <c r="F1537" s="66">
        <v>130</v>
      </c>
      <c r="G1537" s="81"/>
    </row>
    <row r="1538" spans="1:7" ht="15.75">
      <c r="A1538" s="106" t="s">
        <v>751</v>
      </c>
      <c r="B1538" s="44" t="s">
        <v>741</v>
      </c>
      <c r="C1538" s="373" t="s">
        <v>742</v>
      </c>
      <c r="D1538" s="373" t="s">
        <v>341</v>
      </c>
      <c r="E1538" s="373">
        <v>250</v>
      </c>
      <c r="F1538" s="66">
        <v>210</v>
      </c>
      <c r="G1538" s="81"/>
    </row>
    <row r="1539" spans="1:7" ht="15.75">
      <c r="A1539" s="106" t="s">
        <v>751</v>
      </c>
      <c r="B1539" s="44" t="s">
        <v>741</v>
      </c>
      <c r="C1539" s="373" t="s">
        <v>742</v>
      </c>
      <c r="D1539" s="373" t="s">
        <v>305</v>
      </c>
      <c r="E1539" s="373">
        <v>60</v>
      </c>
      <c r="F1539" s="66">
        <v>35</v>
      </c>
      <c r="G1539" s="81"/>
    </row>
    <row r="1540" spans="1:7" ht="15.75">
      <c r="A1540" s="106" t="s">
        <v>752</v>
      </c>
      <c r="B1540" s="44" t="s">
        <v>741</v>
      </c>
      <c r="C1540" s="373" t="s">
        <v>742</v>
      </c>
      <c r="D1540" s="373" t="s">
        <v>267</v>
      </c>
      <c r="E1540" s="373">
        <v>100</v>
      </c>
      <c r="F1540" s="66">
        <v>65</v>
      </c>
      <c r="G1540" s="81"/>
    </row>
    <row r="1541" spans="1:7" ht="15.75">
      <c r="A1541" s="106" t="s">
        <v>752</v>
      </c>
      <c r="B1541" s="44" t="s">
        <v>741</v>
      </c>
      <c r="C1541" s="373" t="s">
        <v>742</v>
      </c>
      <c r="D1541" s="373" t="s">
        <v>348</v>
      </c>
      <c r="E1541" s="373">
        <v>250</v>
      </c>
      <c r="F1541" s="66">
        <v>180</v>
      </c>
      <c r="G1541" s="81"/>
    </row>
    <row r="1542" spans="1:7" ht="15.75">
      <c r="A1542" s="106" t="s">
        <v>753</v>
      </c>
      <c r="B1542" s="44" t="s">
        <v>741</v>
      </c>
      <c r="C1542" s="373" t="s">
        <v>742</v>
      </c>
      <c r="D1542" s="373" t="s">
        <v>312</v>
      </c>
      <c r="E1542" s="373">
        <v>160</v>
      </c>
      <c r="F1542" s="66">
        <v>100</v>
      </c>
      <c r="G1542" s="81"/>
    </row>
    <row r="1543" spans="1:7" ht="15.75">
      <c r="A1543" s="106" t="s">
        <v>753</v>
      </c>
      <c r="B1543" s="44" t="s">
        <v>741</v>
      </c>
      <c r="C1543" s="373" t="s">
        <v>742</v>
      </c>
      <c r="D1543" s="373" t="s">
        <v>415</v>
      </c>
      <c r="E1543" s="373">
        <v>400</v>
      </c>
      <c r="F1543" s="66">
        <v>300</v>
      </c>
      <c r="G1543" s="81"/>
    </row>
    <row r="1544" spans="1:7" ht="15.75">
      <c r="A1544" s="106" t="s">
        <v>753</v>
      </c>
      <c r="B1544" s="44" t="s">
        <v>741</v>
      </c>
      <c r="C1544" s="373" t="s">
        <v>742</v>
      </c>
      <c r="D1544" s="373" t="s">
        <v>379</v>
      </c>
      <c r="E1544" s="373">
        <v>160</v>
      </c>
      <c r="F1544" s="66">
        <v>90</v>
      </c>
      <c r="G1544" s="81"/>
    </row>
    <row r="1545" spans="1:7" ht="15.75">
      <c r="A1545" s="106" t="s">
        <v>753</v>
      </c>
      <c r="B1545" s="44" t="s">
        <v>741</v>
      </c>
      <c r="C1545" s="373" t="s">
        <v>742</v>
      </c>
      <c r="D1545" s="373" t="s">
        <v>359</v>
      </c>
      <c r="E1545" s="373">
        <v>250</v>
      </c>
      <c r="F1545" s="66">
        <v>130</v>
      </c>
      <c r="G1545" s="81"/>
    </row>
    <row r="1546" spans="1:7" ht="15.75">
      <c r="A1546" s="106" t="s">
        <v>753</v>
      </c>
      <c r="B1546" s="44" t="s">
        <v>741</v>
      </c>
      <c r="C1546" s="373" t="s">
        <v>742</v>
      </c>
      <c r="D1546" s="373" t="s">
        <v>319</v>
      </c>
      <c r="E1546" s="373">
        <v>250</v>
      </c>
      <c r="F1546" s="66">
        <v>180</v>
      </c>
      <c r="G1546" s="81"/>
    </row>
    <row r="1547" spans="1:7" ht="15.75">
      <c r="A1547" s="106" t="s">
        <v>753</v>
      </c>
      <c r="B1547" s="44" t="s">
        <v>741</v>
      </c>
      <c r="C1547" s="373" t="s">
        <v>742</v>
      </c>
      <c r="D1547" s="373" t="s">
        <v>356</v>
      </c>
      <c r="E1547" s="373">
        <v>100</v>
      </c>
      <c r="F1547" s="66">
        <v>45</v>
      </c>
      <c r="G1547" s="81"/>
    </row>
    <row r="1548" spans="1:7" ht="15.75">
      <c r="A1548" s="106" t="s">
        <v>753</v>
      </c>
      <c r="B1548" s="44" t="s">
        <v>741</v>
      </c>
      <c r="C1548" s="373" t="s">
        <v>742</v>
      </c>
      <c r="D1548" s="373" t="s">
        <v>271</v>
      </c>
      <c r="E1548" s="373">
        <v>400</v>
      </c>
      <c r="F1548" s="66">
        <v>90</v>
      </c>
      <c r="G1548" s="81"/>
    </row>
    <row r="1549" spans="1:7" ht="15.75">
      <c r="A1549" s="106" t="s">
        <v>753</v>
      </c>
      <c r="B1549" s="44" t="s">
        <v>741</v>
      </c>
      <c r="C1549" s="373" t="s">
        <v>742</v>
      </c>
      <c r="D1549" s="373" t="s">
        <v>281</v>
      </c>
      <c r="E1549" s="373">
        <v>400</v>
      </c>
      <c r="F1549" s="66">
        <v>330</v>
      </c>
      <c r="G1549" s="81"/>
    </row>
    <row r="1550" spans="1:7" ht="15.75">
      <c r="A1550" s="106" t="s">
        <v>753</v>
      </c>
      <c r="B1550" s="44" t="s">
        <v>741</v>
      </c>
      <c r="C1550" s="373" t="s">
        <v>742</v>
      </c>
      <c r="D1550" s="373" t="s">
        <v>416</v>
      </c>
      <c r="E1550" s="373">
        <v>400</v>
      </c>
      <c r="F1550" s="66">
        <v>340</v>
      </c>
      <c r="G1550" s="81"/>
    </row>
    <row r="1551" spans="1:7" ht="15.75">
      <c r="A1551" s="106" t="s">
        <v>753</v>
      </c>
      <c r="B1551" s="44" t="s">
        <v>741</v>
      </c>
      <c r="C1551" s="373" t="s">
        <v>742</v>
      </c>
      <c r="D1551" s="373" t="s">
        <v>318</v>
      </c>
      <c r="E1551" s="373">
        <v>250</v>
      </c>
      <c r="F1551" s="66">
        <v>200</v>
      </c>
      <c r="G1551" s="81"/>
    </row>
    <row r="1552" spans="1:7" ht="15.75">
      <c r="A1552" s="106" t="s">
        <v>753</v>
      </c>
      <c r="B1552" s="44" t="s">
        <v>741</v>
      </c>
      <c r="C1552" s="373" t="s">
        <v>742</v>
      </c>
      <c r="D1552" s="373" t="s">
        <v>367</v>
      </c>
      <c r="E1552" s="373">
        <v>400</v>
      </c>
      <c r="F1552" s="66">
        <v>300</v>
      </c>
      <c r="G1552" s="81"/>
    </row>
    <row r="1553" spans="1:7" ht="15.75">
      <c r="A1553" s="106" t="s">
        <v>753</v>
      </c>
      <c r="B1553" s="44" t="s">
        <v>741</v>
      </c>
      <c r="C1553" s="373" t="s">
        <v>742</v>
      </c>
      <c r="D1553" s="373" t="s">
        <v>393</v>
      </c>
      <c r="E1553" s="373">
        <v>400</v>
      </c>
      <c r="F1553" s="66">
        <v>200</v>
      </c>
      <c r="G1553" s="81"/>
    </row>
    <row r="1554" spans="1:7" ht="15.75">
      <c r="A1554" s="106" t="s">
        <v>753</v>
      </c>
      <c r="B1554" s="44" t="s">
        <v>741</v>
      </c>
      <c r="C1554" s="373" t="s">
        <v>742</v>
      </c>
      <c r="D1554" s="373" t="s">
        <v>754</v>
      </c>
      <c r="E1554" s="373">
        <v>630</v>
      </c>
      <c r="F1554" s="66">
        <v>500</v>
      </c>
      <c r="G1554" s="81"/>
    </row>
    <row r="1555" spans="1:7" ht="15.75">
      <c r="A1555" s="106" t="s">
        <v>753</v>
      </c>
      <c r="B1555" s="44" t="s">
        <v>741</v>
      </c>
      <c r="C1555" s="373" t="s">
        <v>742</v>
      </c>
      <c r="D1555" s="373" t="s">
        <v>279</v>
      </c>
      <c r="E1555" s="373">
        <v>100</v>
      </c>
      <c r="F1555" s="66">
        <v>45</v>
      </c>
      <c r="G1555" s="81"/>
    </row>
    <row r="1556" spans="1:7" ht="15.75">
      <c r="A1556" s="106" t="s">
        <v>753</v>
      </c>
      <c r="B1556" s="44" t="s">
        <v>741</v>
      </c>
      <c r="C1556" s="373" t="s">
        <v>742</v>
      </c>
      <c r="D1556" s="373" t="s">
        <v>426</v>
      </c>
      <c r="E1556" s="373">
        <v>100</v>
      </c>
      <c r="F1556" s="66">
        <v>20</v>
      </c>
      <c r="G1556" s="81"/>
    </row>
    <row r="1557" spans="1:7" ht="15.75">
      <c r="A1557" s="106" t="s">
        <v>753</v>
      </c>
      <c r="B1557" s="44" t="s">
        <v>741</v>
      </c>
      <c r="C1557" s="373" t="s">
        <v>742</v>
      </c>
      <c r="D1557" s="373" t="s">
        <v>745</v>
      </c>
      <c r="E1557" s="373">
        <v>100</v>
      </c>
      <c r="F1557" s="66">
        <v>45</v>
      </c>
      <c r="G1557" s="81"/>
    </row>
    <row r="1558" spans="1:7" ht="15.75">
      <c r="A1558" s="106" t="s">
        <v>753</v>
      </c>
      <c r="B1558" s="44" t="s">
        <v>741</v>
      </c>
      <c r="C1558" s="373" t="s">
        <v>742</v>
      </c>
      <c r="D1558" s="373" t="s">
        <v>266</v>
      </c>
      <c r="E1558" s="373">
        <v>630</v>
      </c>
      <c r="F1558" s="66">
        <v>500</v>
      </c>
      <c r="G1558" s="81"/>
    </row>
    <row r="1559" spans="1:7" ht="15.75">
      <c r="A1559" s="106" t="s">
        <v>755</v>
      </c>
      <c r="B1559" s="44" t="s">
        <v>741</v>
      </c>
      <c r="C1559" s="373" t="s">
        <v>742</v>
      </c>
      <c r="D1559" s="373" t="s">
        <v>283</v>
      </c>
      <c r="E1559" s="373">
        <v>100</v>
      </c>
      <c r="F1559" s="66">
        <v>75</v>
      </c>
      <c r="G1559" s="81"/>
    </row>
    <row r="1560" spans="1:7" ht="15.75">
      <c r="A1560" s="106" t="s">
        <v>755</v>
      </c>
      <c r="B1560" s="44" t="s">
        <v>741</v>
      </c>
      <c r="C1560" s="373" t="s">
        <v>742</v>
      </c>
      <c r="D1560" s="373" t="s">
        <v>321</v>
      </c>
      <c r="E1560" s="373">
        <v>250</v>
      </c>
      <c r="F1560" s="66">
        <v>180</v>
      </c>
      <c r="G1560" s="81"/>
    </row>
    <row r="1561" spans="1:7" ht="15.75">
      <c r="A1561" s="106" t="s">
        <v>755</v>
      </c>
      <c r="B1561" s="44" t="s">
        <v>741</v>
      </c>
      <c r="C1561" s="373" t="s">
        <v>742</v>
      </c>
      <c r="D1561" s="373" t="s">
        <v>150</v>
      </c>
      <c r="E1561" s="373">
        <v>250</v>
      </c>
      <c r="F1561" s="66">
        <v>200</v>
      </c>
      <c r="G1561" s="81"/>
    </row>
    <row r="1562" spans="1:7" ht="15.75">
      <c r="A1562" s="106" t="s">
        <v>755</v>
      </c>
      <c r="B1562" s="44" t="s">
        <v>741</v>
      </c>
      <c r="C1562" s="373" t="s">
        <v>742</v>
      </c>
      <c r="D1562" s="373" t="s">
        <v>322</v>
      </c>
      <c r="E1562" s="373">
        <v>160</v>
      </c>
      <c r="F1562" s="66">
        <v>120</v>
      </c>
      <c r="G1562" s="81"/>
    </row>
    <row r="1563" spans="1:7" ht="15.75">
      <c r="A1563" s="106" t="s">
        <v>755</v>
      </c>
      <c r="B1563" s="44" t="s">
        <v>741</v>
      </c>
      <c r="C1563" s="373" t="s">
        <v>742</v>
      </c>
      <c r="D1563" s="373">
        <v>5</v>
      </c>
      <c r="E1563" s="373">
        <v>250</v>
      </c>
      <c r="F1563" s="66">
        <v>130</v>
      </c>
      <c r="G1563" s="81"/>
    </row>
    <row r="1564" spans="1:7" ht="15.75">
      <c r="A1564" s="106" t="s">
        <v>755</v>
      </c>
      <c r="B1564" s="44" t="s">
        <v>741</v>
      </c>
      <c r="C1564" s="373" t="s">
        <v>742</v>
      </c>
      <c r="D1564" s="373" t="s">
        <v>323</v>
      </c>
      <c r="E1564" s="373">
        <v>100</v>
      </c>
      <c r="F1564" s="66">
        <v>90</v>
      </c>
      <c r="G1564" s="81"/>
    </row>
    <row r="1565" spans="1:7" ht="15.75">
      <c r="A1565" s="106" t="s">
        <v>755</v>
      </c>
      <c r="B1565" s="44" t="s">
        <v>741</v>
      </c>
      <c r="C1565" s="373" t="s">
        <v>742</v>
      </c>
      <c r="D1565" s="373" t="s">
        <v>341</v>
      </c>
      <c r="E1565" s="373">
        <v>160</v>
      </c>
      <c r="F1565" s="66">
        <v>60</v>
      </c>
      <c r="G1565" s="81"/>
    </row>
    <row r="1566" spans="1:7" ht="15.75">
      <c r="A1566" s="106" t="s">
        <v>755</v>
      </c>
      <c r="B1566" s="44" t="s">
        <v>741</v>
      </c>
      <c r="C1566" s="373" t="s">
        <v>742</v>
      </c>
      <c r="D1566" s="373" t="s">
        <v>260</v>
      </c>
      <c r="E1566" s="373">
        <v>160</v>
      </c>
      <c r="F1566" s="66">
        <v>90</v>
      </c>
      <c r="G1566" s="81"/>
    </row>
    <row r="1567" spans="1:7" ht="15.75">
      <c r="A1567" s="106" t="s">
        <v>755</v>
      </c>
      <c r="B1567" s="44" t="s">
        <v>741</v>
      </c>
      <c r="C1567" s="373" t="s">
        <v>742</v>
      </c>
      <c r="D1567" s="373" t="s">
        <v>306</v>
      </c>
      <c r="E1567" s="373">
        <v>160</v>
      </c>
      <c r="F1567" s="66">
        <v>100</v>
      </c>
      <c r="G1567" s="81"/>
    </row>
    <row r="1568" spans="1:7" ht="15.75">
      <c r="A1568" s="106" t="s">
        <v>755</v>
      </c>
      <c r="B1568" s="44" t="s">
        <v>741</v>
      </c>
      <c r="C1568" s="373" t="s">
        <v>742</v>
      </c>
      <c r="D1568" s="373" t="s">
        <v>275</v>
      </c>
      <c r="E1568" s="373">
        <v>160</v>
      </c>
      <c r="F1568" s="66">
        <v>60</v>
      </c>
      <c r="G1568" s="81"/>
    </row>
    <row r="1569" spans="1:7" ht="15.75">
      <c r="A1569" s="106" t="s">
        <v>755</v>
      </c>
      <c r="B1569" s="44" t="s">
        <v>741</v>
      </c>
      <c r="C1569" s="373" t="s">
        <v>742</v>
      </c>
      <c r="D1569" s="373" t="s">
        <v>342</v>
      </c>
      <c r="E1569" s="373">
        <v>160</v>
      </c>
      <c r="F1569" s="66">
        <v>100</v>
      </c>
      <c r="G1569" s="81"/>
    </row>
    <row r="1570" spans="1:7" ht="15.75">
      <c r="A1570" s="106" t="s">
        <v>756</v>
      </c>
      <c r="B1570" s="44" t="s">
        <v>741</v>
      </c>
      <c r="C1570" s="373" t="s">
        <v>742</v>
      </c>
      <c r="D1570" s="373" t="s">
        <v>322</v>
      </c>
      <c r="E1570" s="373">
        <v>250</v>
      </c>
      <c r="F1570" s="66">
        <v>220</v>
      </c>
      <c r="G1570" s="81"/>
    </row>
    <row r="1571" spans="1:7" ht="15.75">
      <c r="A1571" s="106" t="s">
        <v>756</v>
      </c>
      <c r="B1571" s="44" t="s">
        <v>741</v>
      </c>
      <c r="C1571" s="373" t="s">
        <v>742</v>
      </c>
      <c r="D1571" s="373" t="s">
        <v>323</v>
      </c>
      <c r="E1571" s="373">
        <v>250</v>
      </c>
      <c r="F1571" s="66">
        <v>210</v>
      </c>
      <c r="G1571" s="81"/>
    </row>
    <row r="1572" spans="1:7" ht="15.75">
      <c r="A1572" s="106" t="s">
        <v>756</v>
      </c>
      <c r="B1572" s="44" t="s">
        <v>741</v>
      </c>
      <c r="C1572" s="373" t="s">
        <v>742</v>
      </c>
      <c r="D1572" s="373" t="s">
        <v>341</v>
      </c>
      <c r="E1572" s="373">
        <v>250</v>
      </c>
      <c r="F1572" s="66">
        <v>200</v>
      </c>
      <c r="G1572" s="81"/>
    </row>
    <row r="1573" spans="1:7" ht="15.75">
      <c r="A1573" s="106" t="s">
        <v>756</v>
      </c>
      <c r="B1573" s="44" t="s">
        <v>741</v>
      </c>
      <c r="C1573" s="373" t="s">
        <v>742</v>
      </c>
      <c r="D1573" s="373" t="s">
        <v>305</v>
      </c>
      <c r="E1573" s="373">
        <v>100</v>
      </c>
      <c r="F1573" s="66">
        <v>70</v>
      </c>
      <c r="G1573" s="81"/>
    </row>
    <row r="1574" spans="1:7" ht="15.75">
      <c r="A1574" s="106" t="s">
        <v>756</v>
      </c>
      <c r="B1574" s="44" t="s">
        <v>741</v>
      </c>
      <c r="C1574" s="373" t="s">
        <v>742</v>
      </c>
      <c r="D1574" s="373" t="s">
        <v>260</v>
      </c>
      <c r="E1574" s="373">
        <v>250</v>
      </c>
      <c r="F1574" s="66">
        <v>210</v>
      </c>
      <c r="G1574" s="81"/>
    </row>
    <row r="1575" spans="1:7" ht="15.75">
      <c r="A1575" s="106" t="s">
        <v>756</v>
      </c>
      <c r="B1575" s="44" t="s">
        <v>741</v>
      </c>
      <c r="C1575" s="373" t="s">
        <v>742</v>
      </c>
      <c r="D1575" s="373" t="s">
        <v>275</v>
      </c>
      <c r="E1575" s="373">
        <v>100</v>
      </c>
      <c r="F1575" s="66">
        <v>70</v>
      </c>
      <c r="G1575" s="81"/>
    </row>
    <row r="1576" spans="1:7" ht="15.75">
      <c r="A1576" s="106" t="s">
        <v>756</v>
      </c>
      <c r="B1576" s="44" t="s">
        <v>741</v>
      </c>
      <c r="C1576" s="373" t="s">
        <v>742</v>
      </c>
      <c r="D1576" s="373" t="s">
        <v>340</v>
      </c>
      <c r="E1576" s="373">
        <v>100</v>
      </c>
      <c r="F1576" s="66">
        <v>80</v>
      </c>
      <c r="G1576" s="81"/>
    </row>
    <row r="1577" spans="1:7" ht="15.75">
      <c r="A1577" s="106" t="s">
        <v>756</v>
      </c>
      <c r="B1577" s="44" t="s">
        <v>741</v>
      </c>
      <c r="C1577" s="373" t="s">
        <v>742</v>
      </c>
      <c r="D1577" s="373" t="s">
        <v>283</v>
      </c>
      <c r="E1577" s="373">
        <v>100</v>
      </c>
      <c r="F1577" s="66">
        <v>80</v>
      </c>
      <c r="G1577" s="81"/>
    </row>
    <row r="1578" spans="1:7" ht="15.75">
      <c r="A1578" s="106" t="s">
        <v>756</v>
      </c>
      <c r="B1578" s="44" t="s">
        <v>741</v>
      </c>
      <c r="C1578" s="373" t="s">
        <v>742</v>
      </c>
      <c r="D1578" s="373" t="s">
        <v>302</v>
      </c>
      <c r="E1578" s="373">
        <v>100</v>
      </c>
      <c r="F1578" s="66">
        <v>80</v>
      </c>
      <c r="G1578" s="81"/>
    </row>
    <row r="1579" spans="1:7" ht="15.75">
      <c r="A1579" s="106" t="s">
        <v>757</v>
      </c>
      <c r="B1579" s="44" t="s">
        <v>741</v>
      </c>
      <c r="C1579" s="373" t="s">
        <v>742</v>
      </c>
      <c r="D1579" s="373" t="s">
        <v>150</v>
      </c>
      <c r="E1579" s="373">
        <v>100</v>
      </c>
      <c r="F1579" s="66">
        <v>45</v>
      </c>
      <c r="G1579" s="81"/>
    </row>
    <row r="1580" spans="1:7" ht="15.75">
      <c r="A1580" s="106" t="s">
        <v>757</v>
      </c>
      <c r="B1580" s="44" t="s">
        <v>741</v>
      </c>
      <c r="C1580" s="373" t="s">
        <v>742</v>
      </c>
      <c r="D1580" s="373" t="s">
        <v>283</v>
      </c>
      <c r="E1580" s="373">
        <v>100</v>
      </c>
      <c r="F1580" s="66">
        <v>60</v>
      </c>
      <c r="G1580" s="81"/>
    </row>
    <row r="1581" spans="1:7" ht="15.75">
      <c r="A1581" s="106" t="s">
        <v>757</v>
      </c>
      <c r="B1581" s="44" t="s">
        <v>741</v>
      </c>
      <c r="C1581" s="373" t="s">
        <v>742</v>
      </c>
      <c r="D1581" s="373" t="s">
        <v>302</v>
      </c>
      <c r="E1581" s="373">
        <v>60</v>
      </c>
      <c r="F1581" s="66">
        <v>20</v>
      </c>
      <c r="G1581" s="81"/>
    </row>
    <row r="1582" spans="1:7" ht="15.75">
      <c r="A1582" s="106" t="s">
        <v>757</v>
      </c>
      <c r="B1582" s="44" t="s">
        <v>741</v>
      </c>
      <c r="C1582" s="373" t="s">
        <v>742</v>
      </c>
      <c r="D1582" s="373" t="s">
        <v>321</v>
      </c>
      <c r="E1582" s="373">
        <v>400</v>
      </c>
      <c r="F1582" s="66">
        <v>350</v>
      </c>
      <c r="G1582" s="81"/>
    </row>
    <row r="1583" spans="1:7" ht="15.75">
      <c r="A1583" s="106" t="s">
        <v>757</v>
      </c>
      <c r="B1583" s="44" t="s">
        <v>741</v>
      </c>
      <c r="C1583" s="373" t="s">
        <v>742</v>
      </c>
      <c r="D1583" s="373" t="s">
        <v>322</v>
      </c>
      <c r="E1583" s="373">
        <v>400</v>
      </c>
      <c r="F1583" s="66">
        <v>350</v>
      </c>
      <c r="G1583" s="81"/>
    </row>
    <row r="1584" spans="1:7" ht="15.75">
      <c r="A1584" s="106" t="s">
        <v>757</v>
      </c>
      <c r="B1584" s="44" t="s">
        <v>741</v>
      </c>
      <c r="C1584" s="373" t="s">
        <v>742</v>
      </c>
      <c r="D1584" s="373" t="s">
        <v>340</v>
      </c>
      <c r="E1584" s="373">
        <v>400</v>
      </c>
      <c r="F1584" s="66">
        <v>350</v>
      </c>
      <c r="G1584" s="81"/>
    </row>
    <row r="1585" spans="1:7" ht="15.75">
      <c r="A1585" s="106" t="s">
        <v>757</v>
      </c>
      <c r="B1585" s="44" t="s">
        <v>741</v>
      </c>
      <c r="C1585" s="373" t="s">
        <v>742</v>
      </c>
      <c r="D1585" s="373" t="s">
        <v>305</v>
      </c>
      <c r="E1585" s="373">
        <v>400</v>
      </c>
      <c r="F1585" s="66">
        <v>340</v>
      </c>
      <c r="G1585" s="81"/>
    </row>
    <row r="1586" spans="1:7" ht="15.75">
      <c r="A1586" s="106" t="s">
        <v>757</v>
      </c>
      <c r="B1586" s="44" t="s">
        <v>741</v>
      </c>
      <c r="C1586" s="373" t="s">
        <v>742</v>
      </c>
      <c r="D1586" s="373" t="s">
        <v>341</v>
      </c>
      <c r="E1586" s="373">
        <v>160</v>
      </c>
      <c r="F1586" s="66">
        <v>100</v>
      </c>
      <c r="G1586" s="81"/>
    </row>
    <row r="1587" spans="1:7" ht="15.75">
      <c r="A1587" s="106" t="s">
        <v>757</v>
      </c>
      <c r="B1587" s="44" t="s">
        <v>741</v>
      </c>
      <c r="C1587" s="373" t="s">
        <v>742</v>
      </c>
      <c r="D1587" s="373" t="s">
        <v>260</v>
      </c>
      <c r="E1587" s="373">
        <v>400</v>
      </c>
      <c r="F1587" s="66">
        <v>350</v>
      </c>
      <c r="G1587" s="81"/>
    </row>
    <row r="1588" spans="1:7" ht="15.75">
      <c r="A1588" s="106" t="s">
        <v>757</v>
      </c>
      <c r="B1588" s="44" t="s">
        <v>741</v>
      </c>
      <c r="C1588" s="373" t="s">
        <v>742</v>
      </c>
      <c r="D1588" s="373" t="s">
        <v>275</v>
      </c>
      <c r="E1588" s="373">
        <v>160</v>
      </c>
      <c r="F1588" s="66">
        <v>70</v>
      </c>
      <c r="G1588" s="81"/>
    </row>
    <row r="1589" spans="1:7" ht="15.75">
      <c r="A1589" s="106" t="s">
        <v>757</v>
      </c>
      <c r="B1589" s="44" t="s">
        <v>741</v>
      </c>
      <c r="C1589" s="373" t="s">
        <v>742</v>
      </c>
      <c r="D1589" s="373" t="s">
        <v>258</v>
      </c>
      <c r="E1589" s="373">
        <v>160</v>
      </c>
      <c r="F1589" s="66">
        <v>100</v>
      </c>
      <c r="G1589" s="81"/>
    </row>
    <row r="1590" spans="1:7" ht="15.75">
      <c r="A1590" s="106" t="s">
        <v>757</v>
      </c>
      <c r="B1590" s="44" t="s">
        <v>741</v>
      </c>
      <c r="C1590" s="373" t="s">
        <v>742</v>
      </c>
      <c r="D1590" s="373" t="s">
        <v>342</v>
      </c>
      <c r="E1590" s="373">
        <v>160</v>
      </c>
      <c r="F1590" s="66">
        <v>120</v>
      </c>
      <c r="G1590" s="81"/>
    </row>
    <row r="1591" spans="1:7" ht="15.75">
      <c r="A1591" s="106" t="s">
        <v>757</v>
      </c>
      <c r="B1591" s="44" t="s">
        <v>741</v>
      </c>
      <c r="C1591" s="373" t="s">
        <v>742</v>
      </c>
      <c r="D1591" s="373" t="s">
        <v>276</v>
      </c>
      <c r="E1591" s="373">
        <v>160</v>
      </c>
      <c r="F1591" s="66">
        <v>130</v>
      </c>
      <c r="G1591" s="81"/>
    </row>
    <row r="1592" spans="1:7" ht="15.75">
      <c r="A1592" s="106" t="s">
        <v>758</v>
      </c>
      <c r="B1592" s="44" t="s">
        <v>741</v>
      </c>
      <c r="C1592" s="373" t="s">
        <v>742</v>
      </c>
      <c r="D1592" s="373" t="s">
        <v>340</v>
      </c>
      <c r="E1592" s="373">
        <v>63</v>
      </c>
      <c r="F1592" s="66">
        <v>40</v>
      </c>
      <c r="G1592" s="81"/>
    </row>
    <row r="1593" spans="1:7" ht="15.75">
      <c r="A1593" s="106" t="s">
        <v>758</v>
      </c>
      <c r="B1593" s="44" t="s">
        <v>741</v>
      </c>
      <c r="C1593" s="373" t="s">
        <v>742</v>
      </c>
      <c r="D1593" s="373" t="s">
        <v>341</v>
      </c>
      <c r="E1593" s="373">
        <v>100</v>
      </c>
      <c r="F1593" s="66">
        <v>80</v>
      </c>
      <c r="G1593" s="81"/>
    </row>
    <row r="1594" spans="1:7" ht="15.75">
      <c r="A1594" s="106" t="s">
        <v>759</v>
      </c>
      <c r="B1594" s="44" t="s">
        <v>741</v>
      </c>
      <c r="C1594" s="373" t="s">
        <v>742</v>
      </c>
      <c r="D1594" s="373" t="s">
        <v>305</v>
      </c>
      <c r="E1594" s="373">
        <v>100</v>
      </c>
      <c r="F1594" s="66">
        <v>50</v>
      </c>
      <c r="G1594" s="81"/>
    </row>
    <row r="1595" spans="1:7" ht="15.75">
      <c r="A1595" s="106" t="s">
        <v>759</v>
      </c>
      <c r="B1595" s="44" t="s">
        <v>741</v>
      </c>
      <c r="C1595" s="373" t="s">
        <v>742</v>
      </c>
      <c r="D1595" s="373" t="s">
        <v>258</v>
      </c>
      <c r="E1595" s="373">
        <v>100</v>
      </c>
      <c r="F1595" s="66">
        <v>60</v>
      </c>
      <c r="G1595" s="81"/>
    </row>
    <row r="1596" spans="1:7" ht="15.75">
      <c r="A1596" s="106" t="s">
        <v>759</v>
      </c>
      <c r="B1596" s="44" t="s">
        <v>741</v>
      </c>
      <c r="C1596" s="373" t="s">
        <v>742</v>
      </c>
      <c r="D1596" s="373" t="s">
        <v>342</v>
      </c>
      <c r="E1596" s="373">
        <v>160</v>
      </c>
      <c r="F1596" s="66">
        <v>90</v>
      </c>
      <c r="G1596" s="81"/>
    </row>
    <row r="1597" spans="1:7" ht="15.75">
      <c r="A1597" s="106" t="s">
        <v>759</v>
      </c>
      <c r="B1597" s="44" t="s">
        <v>741</v>
      </c>
      <c r="C1597" s="373" t="s">
        <v>742</v>
      </c>
      <c r="D1597" s="373" t="s">
        <v>276</v>
      </c>
      <c r="E1597" s="373">
        <v>60</v>
      </c>
      <c r="F1597" s="66">
        <v>30</v>
      </c>
      <c r="G1597" s="81"/>
    </row>
    <row r="1598" spans="1:7" ht="15.75">
      <c r="A1598" s="106" t="s">
        <v>759</v>
      </c>
      <c r="B1598" s="44" t="s">
        <v>741</v>
      </c>
      <c r="C1598" s="373" t="s">
        <v>742</v>
      </c>
      <c r="D1598" s="373" t="s">
        <v>324</v>
      </c>
      <c r="E1598" s="373">
        <v>100</v>
      </c>
      <c r="F1598" s="66">
        <v>60</v>
      </c>
      <c r="G1598" s="81"/>
    </row>
    <row r="1599" spans="1:7" ht="15.75">
      <c r="A1599" s="106" t="s">
        <v>759</v>
      </c>
      <c r="B1599" s="44" t="s">
        <v>741</v>
      </c>
      <c r="C1599" s="373" t="s">
        <v>742</v>
      </c>
      <c r="D1599" s="373" t="s">
        <v>284</v>
      </c>
      <c r="E1599" s="373">
        <v>100</v>
      </c>
      <c r="F1599" s="66">
        <v>80</v>
      </c>
      <c r="G1599" s="81"/>
    </row>
    <row r="1600" spans="1:7" ht="15.75">
      <c r="A1600" s="106" t="s">
        <v>759</v>
      </c>
      <c r="B1600" s="44" t="s">
        <v>741</v>
      </c>
      <c r="C1600" s="373" t="s">
        <v>742</v>
      </c>
      <c r="D1600" s="373" t="s">
        <v>325</v>
      </c>
      <c r="E1600" s="373">
        <v>60</v>
      </c>
      <c r="F1600" s="66">
        <v>40</v>
      </c>
      <c r="G1600" s="81"/>
    </row>
    <row r="1601" spans="1:7" ht="15.75">
      <c r="A1601" s="106" t="s">
        <v>759</v>
      </c>
      <c r="B1601" s="44" t="s">
        <v>741</v>
      </c>
      <c r="C1601" s="373" t="s">
        <v>742</v>
      </c>
      <c r="D1601" s="373" t="s">
        <v>326</v>
      </c>
      <c r="E1601" s="373">
        <v>60</v>
      </c>
      <c r="F1601" s="66">
        <v>30</v>
      </c>
      <c r="G1601" s="81"/>
    </row>
    <row r="1602" spans="1:7" ht="15.75">
      <c r="A1602" s="106" t="s">
        <v>759</v>
      </c>
      <c r="B1602" s="44" t="s">
        <v>741</v>
      </c>
      <c r="C1602" s="373" t="s">
        <v>742</v>
      </c>
      <c r="D1602" s="373" t="s">
        <v>310</v>
      </c>
      <c r="E1602" s="373">
        <v>100</v>
      </c>
      <c r="F1602" s="66">
        <v>65</v>
      </c>
      <c r="G1602" s="81"/>
    </row>
    <row r="1603" spans="1:7" ht="15.75">
      <c r="A1603" s="106" t="s">
        <v>760</v>
      </c>
      <c r="B1603" s="44" t="s">
        <v>741</v>
      </c>
      <c r="C1603" s="373" t="s">
        <v>742</v>
      </c>
      <c r="D1603" s="373" t="s">
        <v>283</v>
      </c>
      <c r="E1603" s="373">
        <v>250</v>
      </c>
      <c r="F1603" s="66">
        <v>160</v>
      </c>
      <c r="G1603" s="81"/>
    </row>
    <row r="1604" spans="1:7" ht="15.75">
      <c r="A1604" s="106" t="s">
        <v>760</v>
      </c>
      <c r="B1604" s="44" t="s">
        <v>741</v>
      </c>
      <c r="C1604" s="373" t="s">
        <v>742</v>
      </c>
      <c r="D1604" s="373" t="s">
        <v>302</v>
      </c>
      <c r="E1604" s="373">
        <v>160</v>
      </c>
      <c r="F1604" s="66">
        <v>100</v>
      </c>
      <c r="G1604" s="81"/>
    </row>
    <row r="1605" spans="1:7" ht="15.75">
      <c r="A1605" s="106" t="s">
        <v>760</v>
      </c>
      <c r="B1605" s="44" t="s">
        <v>741</v>
      </c>
      <c r="C1605" s="373" t="s">
        <v>742</v>
      </c>
      <c r="D1605" s="373" t="s">
        <v>321</v>
      </c>
      <c r="E1605" s="373">
        <v>50</v>
      </c>
      <c r="F1605" s="66">
        <v>28</v>
      </c>
      <c r="G1605" s="81"/>
    </row>
    <row r="1606" spans="1:7" ht="15.75">
      <c r="A1606" s="106" t="s">
        <v>760</v>
      </c>
      <c r="B1606" s="44" t="s">
        <v>741</v>
      </c>
      <c r="C1606" s="373" t="s">
        <v>742</v>
      </c>
      <c r="D1606" s="373" t="s">
        <v>150</v>
      </c>
      <c r="E1606" s="373">
        <v>250</v>
      </c>
      <c r="F1606" s="66">
        <v>210</v>
      </c>
      <c r="G1606" s="81"/>
    </row>
    <row r="1607" spans="1:7" ht="15.75">
      <c r="A1607" s="106" t="s">
        <v>760</v>
      </c>
      <c r="B1607" s="44" t="s">
        <v>741</v>
      </c>
      <c r="C1607" s="373" t="s">
        <v>742</v>
      </c>
      <c r="D1607" s="373" t="s">
        <v>340</v>
      </c>
      <c r="E1607" s="373">
        <v>60</v>
      </c>
      <c r="F1607" s="66">
        <v>60</v>
      </c>
      <c r="G1607" s="81"/>
    </row>
    <row r="1608" spans="1:7" ht="15.75">
      <c r="A1608" s="106" t="s">
        <v>760</v>
      </c>
      <c r="B1608" s="44" t="s">
        <v>741</v>
      </c>
      <c r="C1608" s="373" t="s">
        <v>742</v>
      </c>
      <c r="D1608" s="373" t="s">
        <v>322</v>
      </c>
      <c r="E1608" s="373">
        <v>400</v>
      </c>
      <c r="F1608" s="66">
        <v>350</v>
      </c>
      <c r="G1608" s="81"/>
    </row>
    <row r="1609" spans="1:7" ht="15.75">
      <c r="A1609" s="106" t="s">
        <v>760</v>
      </c>
      <c r="B1609" s="44" t="s">
        <v>741</v>
      </c>
      <c r="C1609" s="373" t="s">
        <v>742</v>
      </c>
      <c r="D1609" s="373" t="s">
        <v>323</v>
      </c>
      <c r="E1609" s="373">
        <v>100</v>
      </c>
      <c r="F1609" s="66">
        <v>90</v>
      </c>
      <c r="G1609" s="81"/>
    </row>
    <row r="1610" spans="1:7" ht="15.75">
      <c r="A1610" s="106" t="s">
        <v>760</v>
      </c>
      <c r="B1610" s="44" t="s">
        <v>741</v>
      </c>
      <c r="C1610" s="373" t="s">
        <v>742</v>
      </c>
      <c r="D1610" s="373" t="s">
        <v>341</v>
      </c>
      <c r="E1610" s="373">
        <v>60</v>
      </c>
      <c r="F1610" s="66">
        <v>50</v>
      </c>
      <c r="G1610" s="81"/>
    </row>
    <row r="1611" spans="1:7" ht="15.75">
      <c r="A1611" s="106" t="s">
        <v>760</v>
      </c>
      <c r="B1611" s="44" t="s">
        <v>741</v>
      </c>
      <c r="C1611" s="373" t="s">
        <v>742</v>
      </c>
      <c r="D1611" s="373" t="s">
        <v>305</v>
      </c>
      <c r="E1611" s="373">
        <v>250</v>
      </c>
      <c r="F1611" s="66">
        <v>200</v>
      </c>
      <c r="G1611" s="81"/>
    </row>
    <row r="1612" spans="1:7" ht="15.75">
      <c r="A1612" s="106" t="s">
        <v>760</v>
      </c>
      <c r="B1612" s="44" t="s">
        <v>741</v>
      </c>
      <c r="C1612" s="373" t="s">
        <v>742</v>
      </c>
      <c r="D1612" s="373" t="s">
        <v>260</v>
      </c>
      <c r="E1612" s="373">
        <v>160</v>
      </c>
      <c r="F1612" s="66">
        <v>120</v>
      </c>
      <c r="G1612" s="81"/>
    </row>
    <row r="1613" spans="1:7" ht="15.75">
      <c r="A1613" s="106" t="s">
        <v>760</v>
      </c>
      <c r="B1613" s="44" t="s">
        <v>741</v>
      </c>
      <c r="C1613" s="373" t="s">
        <v>742</v>
      </c>
      <c r="D1613" s="373" t="s">
        <v>275</v>
      </c>
      <c r="E1613" s="373">
        <v>250</v>
      </c>
      <c r="F1613" s="66">
        <v>150</v>
      </c>
      <c r="G1613" s="81"/>
    </row>
    <row r="1614" spans="1:7" ht="15.75">
      <c r="A1614" s="106" t="s">
        <v>760</v>
      </c>
      <c r="B1614" s="44" t="s">
        <v>741</v>
      </c>
      <c r="C1614" s="373" t="s">
        <v>742</v>
      </c>
      <c r="D1614" s="373" t="s">
        <v>306</v>
      </c>
      <c r="E1614" s="373">
        <v>100</v>
      </c>
      <c r="F1614" s="66">
        <v>35</v>
      </c>
      <c r="G1614" s="81"/>
    </row>
    <row r="1615" spans="1:7" ht="15.75">
      <c r="A1615" s="106" t="s">
        <v>760</v>
      </c>
      <c r="B1615" s="44" t="s">
        <v>741</v>
      </c>
      <c r="C1615" s="373" t="s">
        <v>742</v>
      </c>
      <c r="D1615" s="373" t="s">
        <v>258</v>
      </c>
      <c r="E1615" s="373">
        <v>250</v>
      </c>
      <c r="F1615" s="66">
        <v>200</v>
      </c>
      <c r="G1615" s="81"/>
    </row>
    <row r="1616" spans="1:7" ht="15.75">
      <c r="A1616" s="106" t="s">
        <v>760</v>
      </c>
      <c r="B1616" s="44" t="s">
        <v>741</v>
      </c>
      <c r="C1616" s="373" t="s">
        <v>742</v>
      </c>
      <c r="D1616" s="373" t="s">
        <v>277</v>
      </c>
      <c r="E1616" s="373">
        <v>100</v>
      </c>
      <c r="F1616" s="66">
        <v>80</v>
      </c>
      <c r="G1616" s="81"/>
    </row>
    <row r="1617" spans="1:7" ht="15.75">
      <c r="A1617" s="106" t="s">
        <v>760</v>
      </c>
      <c r="B1617" s="44" t="s">
        <v>741</v>
      </c>
      <c r="C1617" s="373" t="s">
        <v>742</v>
      </c>
      <c r="D1617" s="373" t="s">
        <v>324</v>
      </c>
      <c r="E1617" s="373">
        <v>100</v>
      </c>
      <c r="F1617" s="66">
        <v>80</v>
      </c>
      <c r="G1617" s="81"/>
    </row>
    <row r="1618" spans="1:7" ht="15.75">
      <c r="A1618" s="106" t="s">
        <v>761</v>
      </c>
      <c r="B1618" s="44" t="s">
        <v>741</v>
      </c>
      <c r="C1618" s="373" t="s">
        <v>742</v>
      </c>
      <c r="D1618" s="373" t="s">
        <v>283</v>
      </c>
      <c r="E1618" s="373">
        <v>400</v>
      </c>
      <c r="F1618" s="66">
        <v>350</v>
      </c>
      <c r="G1618" s="81"/>
    </row>
    <row r="1619" spans="1:7" ht="15.75">
      <c r="A1619" s="106" t="s">
        <v>761</v>
      </c>
      <c r="B1619" s="44" t="s">
        <v>741</v>
      </c>
      <c r="C1619" s="373" t="s">
        <v>742</v>
      </c>
      <c r="D1619" s="373" t="s">
        <v>302</v>
      </c>
      <c r="E1619" s="373">
        <v>160</v>
      </c>
      <c r="F1619" s="66">
        <v>100</v>
      </c>
      <c r="G1619" s="81"/>
    </row>
    <row r="1620" spans="1:7" ht="15.75">
      <c r="A1620" s="106" t="s">
        <v>761</v>
      </c>
      <c r="B1620" s="44" t="s">
        <v>741</v>
      </c>
      <c r="C1620" s="373" t="s">
        <v>742</v>
      </c>
      <c r="D1620" s="373" t="s">
        <v>321</v>
      </c>
      <c r="E1620" s="373">
        <v>250</v>
      </c>
      <c r="F1620" s="66">
        <v>200</v>
      </c>
      <c r="G1620" s="81"/>
    </row>
    <row r="1621" spans="1:7" ht="15.75">
      <c r="A1621" s="106" t="s">
        <v>761</v>
      </c>
      <c r="B1621" s="44" t="s">
        <v>741</v>
      </c>
      <c r="C1621" s="373" t="s">
        <v>742</v>
      </c>
      <c r="D1621" s="373" t="s">
        <v>150</v>
      </c>
      <c r="E1621" s="373">
        <v>60</v>
      </c>
      <c r="F1621" s="66">
        <v>40</v>
      </c>
      <c r="G1621" s="81"/>
    </row>
    <row r="1622" spans="1:7" ht="15.75">
      <c r="A1622" s="106" t="s">
        <v>761</v>
      </c>
      <c r="B1622" s="44" t="s">
        <v>741</v>
      </c>
      <c r="C1622" s="373" t="s">
        <v>742</v>
      </c>
      <c r="D1622" s="373" t="s">
        <v>340</v>
      </c>
      <c r="E1622" s="373">
        <v>160</v>
      </c>
      <c r="F1622" s="66">
        <v>100</v>
      </c>
      <c r="G1622" s="81"/>
    </row>
    <row r="1623" spans="1:7" ht="15.75">
      <c r="A1623" s="106" t="s">
        <v>761</v>
      </c>
      <c r="B1623" s="44" t="s">
        <v>741</v>
      </c>
      <c r="C1623" s="373" t="s">
        <v>742</v>
      </c>
      <c r="D1623" s="373" t="s">
        <v>322</v>
      </c>
      <c r="E1623" s="373">
        <v>100</v>
      </c>
      <c r="F1623" s="66">
        <v>70</v>
      </c>
      <c r="G1623" s="81"/>
    </row>
    <row r="1624" spans="1:7" ht="15.75">
      <c r="A1624" s="106" t="s">
        <v>761</v>
      </c>
      <c r="B1624" s="44" t="s">
        <v>741</v>
      </c>
      <c r="C1624" s="373" t="s">
        <v>742</v>
      </c>
      <c r="D1624" s="373" t="s">
        <v>323</v>
      </c>
      <c r="E1624" s="373">
        <v>400</v>
      </c>
      <c r="F1624" s="66">
        <v>350</v>
      </c>
      <c r="G1624" s="81"/>
    </row>
    <row r="1625" spans="1:7" ht="15.75">
      <c r="A1625" s="106" t="s">
        <v>761</v>
      </c>
      <c r="B1625" s="44" t="s">
        <v>741</v>
      </c>
      <c r="C1625" s="373" t="s">
        <v>742</v>
      </c>
      <c r="D1625" s="373" t="s">
        <v>341</v>
      </c>
      <c r="E1625" s="373">
        <v>160</v>
      </c>
      <c r="F1625" s="66">
        <v>60</v>
      </c>
      <c r="G1625" s="81"/>
    </row>
    <row r="1626" spans="1:7" ht="15.75">
      <c r="A1626" s="106" t="s">
        <v>761</v>
      </c>
      <c r="B1626" s="44" t="s">
        <v>741</v>
      </c>
      <c r="C1626" s="373" t="s">
        <v>742</v>
      </c>
      <c r="D1626" s="373" t="s">
        <v>260</v>
      </c>
      <c r="E1626" s="373">
        <v>100</v>
      </c>
      <c r="F1626" s="66">
        <v>40</v>
      </c>
      <c r="G1626" s="81"/>
    </row>
    <row r="1627" spans="1:7" ht="15.75">
      <c r="A1627" s="106" t="s">
        <v>761</v>
      </c>
      <c r="B1627" s="44" t="s">
        <v>741</v>
      </c>
      <c r="C1627" s="373" t="s">
        <v>742</v>
      </c>
      <c r="D1627" s="373" t="s">
        <v>275</v>
      </c>
      <c r="E1627" s="373">
        <v>100</v>
      </c>
      <c r="F1627" s="66">
        <v>35</v>
      </c>
      <c r="G1627" s="81"/>
    </row>
    <row r="1628" spans="1:7" ht="15.75">
      <c r="A1628" s="106" t="s">
        <v>761</v>
      </c>
      <c r="B1628" s="44" t="s">
        <v>741</v>
      </c>
      <c r="C1628" s="373" t="s">
        <v>742</v>
      </c>
      <c r="D1628" s="373" t="s">
        <v>306</v>
      </c>
      <c r="E1628" s="373">
        <v>630</v>
      </c>
      <c r="F1628" s="66">
        <v>550</v>
      </c>
      <c r="G1628" s="81"/>
    </row>
    <row r="1629" spans="1:7" ht="15.75">
      <c r="A1629" s="106" t="s">
        <v>761</v>
      </c>
      <c r="B1629" s="44" t="s">
        <v>741</v>
      </c>
      <c r="C1629" s="373" t="s">
        <v>742</v>
      </c>
      <c r="D1629" s="373" t="s">
        <v>284</v>
      </c>
      <c r="E1629" s="373">
        <v>160</v>
      </c>
      <c r="F1629" s="66">
        <v>60</v>
      </c>
      <c r="G1629" s="81"/>
    </row>
    <row r="1630" spans="1:7" ht="15.75">
      <c r="A1630" s="106" t="s">
        <v>761</v>
      </c>
      <c r="B1630" s="44" t="s">
        <v>741</v>
      </c>
      <c r="C1630" s="373" t="s">
        <v>742</v>
      </c>
      <c r="D1630" s="373" t="s">
        <v>325</v>
      </c>
      <c r="E1630" s="373">
        <v>63</v>
      </c>
      <c r="F1630" s="66">
        <v>50</v>
      </c>
      <c r="G1630" s="81"/>
    </row>
    <row r="1631" spans="1:7" ht="15.75">
      <c r="A1631" s="106" t="s">
        <v>762</v>
      </c>
      <c r="B1631" s="44" t="s">
        <v>741</v>
      </c>
      <c r="C1631" s="373" t="s">
        <v>742</v>
      </c>
      <c r="D1631" s="373" t="s">
        <v>322</v>
      </c>
      <c r="E1631" s="373">
        <v>160</v>
      </c>
      <c r="F1631" s="66">
        <v>100</v>
      </c>
      <c r="G1631" s="81"/>
    </row>
    <row r="1632" spans="1:7" ht="15.75">
      <c r="A1632" s="106" t="s">
        <v>762</v>
      </c>
      <c r="B1632" s="44" t="s">
        <v>741</v>
      </c>
      <c r="C1632" s="373" t="s">
        <v>742</v>
      </c>
      <c r="D1632" s="373" t="s">
        <v>262</v>
      </c>
      <c r="E1632" s="373">
        <v>100</v>
      </c>
      <c r="F1632" s="66">
        <v>45</v>
      </c>
      <c r="G1632" s="81"/>
    </row>
    <row r="1633" spans="1:7" ht="15.75">
      <c r="A1633" s="106" t="s">
        <v>762</v>
      </c>
      <c r="B1633" s="44" t="s">
        <v>741</v>
      </c>
      <c r="C1633" s="373" t="s">
        <v>742</v>
      </c>
      <c r="D1633" s="373" t="s">
        <v>329</v>
      </c>
      <c r="E1633" s="373">
        <v>160</v>
      </c>
      <c r="F1633" s="66">
        <v>60</v>
      </c>
      <c r="G1633" s="81"/>
    </row>
    <row r="1634" spans="1:7" ht="15.75">
      <c r="A1634" s="106" t="s">
        <v>762</v>
      </c>
      <c r="B1634" s="44" t="s">
        <v>741</v>
      </c>
      <c r="C1634" s="373" t="s">
        <v>742</v>
      </c>
      <c r="D1634" s="373" t="s">
        <v>344</v>
      </c>
      <c r="E1634" s="373">
        <v>60</v>
      </c>
      <c r="F1634" s="66">
        <v>30</v>
      </c>
      <c r="G1634" s="81"/>
    </row>
    <row r="1635" spans="1:7" ht="15.75">
      <c r="A1635" s="106" t="s">
        <v>762</v>
      </c>
      <c r="B1635" s="44" t="s">
        <v>741</v>
      </c>
      <c r="C1635" s="373" t="s">
        <v>742</v>
      </c>
      <c r="D1635" s="373" t="s">
        <v>326</v>
      </c>
      <c r="E1635" s="373">
        <v>100</v>
      </c>
      <c r="F1635" s="66">
        <v>60</v>
      </c>
      <c r="G1635" s="81"/>
    </row>
    <row r="1636" spans="1:7" ht="15.75">
      <c r="A1636" s="106" t="s">
        <v>762</v>
      </c>
      <c r="B1636" s="44" t="s">
        <v>741</v>
      </c>
      <c r="C1636" s="373" t="s">
        <v>742</v>
      </c>
      <c r="D1636" s="373" t="s">
        <v>308</v>
      </c>
      <c r="E1636" s="373">
        <v>100</v>
      </c>
      <c r="F1636" s="66">
        <v>70</v>
      </c>
      <c r="G1636" s="81"/>
    </row>
    <row r="1637" spans="1:7" ht="15.75">
      <c r="A1637" s="106" t="s">
        <v>762</v>
      </c>
      <c r="B1637" s="44" t="s">
        <v>741</v>
      </c>
      <c r="C1637" s="373" t="s">
        <v>742</v>
      </c>
      <c r="D1637" s="373" t="s">
        <v>283</v>
      </c>
      <c r="E1637" s="373">
        <v>100</v>
      </c>
      <c r="F1637" s="66">
        <v>60</v>
      </c>
      <c r="G1637" s="81"/>
    </row>
    <row r="1638" spans="1:7" ht="15.75">
      <c r="A1638" s="106" t="s">
        <v>762</v>
      </c>
      <c r="B1638" s="44" t="s">
        <v>741</v>
      </c>
      <c r="C1638" s="373" t="s">
        <v>742</v>
      </c>
      <c r="D1638" s="373" t="s">
        <v>341</v>
      </c>
      <c r="E1638" s="373">
        <v>160</v>
      </c>
      <c r="F1638" s="66">
        <v>130</v>
      </c>
      <c r="G1638" s="81"/>
    </row>
    <row r="1639" spans="1:7" ht="15.75">
      <c r="A1639" s="106" t="s">
        <v>762</v>
      </c>
      <c r="B1639" s="44" t="s">
        <v>741</v>
      </c>
      <c r="C1639" s="373" t="s">
        <v>742</v>
      </c>
      <c r="D1639" s="373" t="s">
        <v>305</v>
      </c>
      <c r="E1639" s="373">
        <v>160</v>
      </c>
      <c r="F1639" s="66">
        <v>100</v>
      </c>
      <c r="G1639" s="81"/>
    </row>
    <row r="1640" spans="1:7" ht="15.75">
      <c r="A1640" s="106" t="s">
        <v>762</v>
      </c>
      <c r="B1640" s="44" t="s">
        <v>741</v>
      </c>
      <c r="C1640" s="373" t="s">
        <v>742</v>
      </c>
      <c r="D1640" s="373" t="s">
        <v>306</v>
      </c>
      <c r="E1640" s="373">
        <v>160</v>
      </c>
      <c r="F1640" s="66">
        <v>50</v>
      </c>
      <c r="G1640" s="81"/>
    </row>
    <row r="1641" spans="1:7" ht="15.75">
      <c r="A1641" s="106" t="s">
        <v>762</v>
      </c>
      <c r="B1641" s="44" t="s">
        <v>741</v>
      </c>
      <c r="C1641" s="373" t="s">
        <v>742</v>
      </c>
      <c r="D1641" s="373" t="s">
        <v>278</v>
      </c>
      <c r="E1641" s="373">
        <v>250</v>
      </c>
      <c r="F1641" s="66">
        <v>200</v>
      </c>
      <c r="G1641" s="81"/>
    </row>
    <row r="1642" spans="1:7" ht="15.75">
      <c r="A1642" s="106" t="s">
        <v>762</v>
      </c>
      <c r="B1642" s="44" t="s">
        <v>741</v>
      </c>
      <c r="C1642" s="373" t="s">
        <v>742</v>
      </c>
      <c r="D1642" s="373" t="s">
        <v>311</v>
      </c>
      <c r="E1642" s="373">
        <v>50</v>
      </c>
      <c r="F1642" s="66">
        <v>35</v>
      </c>
      <c r="G1642" s="81"/>
    </row>
    <row r="1643" spans="1:7" ht="15.75">
      <c r="A1643" s="106" t="s">
        <v>762</v>
      </c>
      <c r="B1643" s="44" t="s">
        <v>741</v>
      </c>
      <c r="C1643" s="373" t="s">
        <v>742</v>
      </c>
      <c r="D1643" s="373" t="s">
        <v>331</v>
      </c>
      <c r="E1643" s="373">
        <v>160</v>
      </c>
      <c r="F1643" s="66">
        <v>90</v>
      </c>
      <c r="G1643" s="81"/>
    </row>
    <row r="1644" spans="1:7" ht="15.75">
      <c r="A1644" s="106" t="s">
        <v>763</v>
      </c>
      <c r="B1644" s="44" t="s">
        <v>741</v>
      </c>
      <c r="C1644" s="373" t="s">
        <v>742</v>
      </c>
      <c r="D1644" s="373" t="s">
        <v>150</v>
      </c>
      <c r="E1644" s="373">
        <v>160</v>
      </c>
      <c r="F1644" s="66">
        <v>60</v>
      </c>
      <c r="G1644" s="81"/>
    </row>
    <row r="1645" spans="1:7" ht="15.75">
      <c r="A1645" s="106" t="s">
        <v>763</v>
      </c>
      <c r="B1645" s="44" t="s">
        <v>741</v>
      </c>
      <c r="C1645" s="373" t="s">
        <v>742</v>
      </c>
      <c r="D1645" s="373" t="s">
        <v>340</v>
      </c>
      <c r="E1645" s="373">
        <v>160</v>
      </c>
      <c r="F1645" s="66">
        <v>50</v>
      </c>
      <c r="G1645" s="81"/>
    </row>
    <row r="1646" spans="1:7" ht="15.75">
      <c r="A1646" s="106" t="s">
        <v>763</v>
      </c>
      <c r="B1646" s="44" t="s">
        <v>741</v>
      </c>
      <c r="C1646" s="373" t="s">
        <v>742</v>
      </c>
      <c r="D1646" s="373" t="s">
        <v>322</v>
      </c>
      <c r="E1646" s="373">
        <v>250</v>
      </c>
      <c r="F1646" s="66">
        <v>180</v>
      </c>
      <c r="G1646" s="81"/>
    </row>
    <row r="1647" spans="1:7" ht="15.75">
      <c r="A1647" s="106" t="s">
        <v>763</v>
      </c>
      <c r="B1647" s="44" t="s">
        <v>741</v>
      </c>
      <c r="C1647" s="373" t="s">
        <v>742</v>
      </c>
      <c r="D1647" s="373" t="s">
        <v>258</v>
      </c>
      <c r="E1647" s="373">
        <v>100</v>
      </c>
      <c r="F1647" s="66">
        <v>70</v>
      </c>
      <c r="G1647" s="81"/>
    </row>
    <row r="1648" spans="1:7" ht="15.75">
      <c r="A1648" s="106" t="s">
        <v>763</v>
      </c>
      <c r="B1648" s="44" t="s">
        <v>741</v>
      </c>
      <c r="C1648" s="373" t="s">
        <v>742</v>
      </c>
      <c r="D1648" s="373" t="s">
        <v>342</v>
      </c>
      <c r="E1648" s="373">
        <v>100</v>
      </c>
      <c r="F1648" s="66">
        <v>40</v>
      </c>
      <c r="G1648" s="81"/>
    </row>
    <row r="1649" spans="1:7" ht="15.75">
      <c r="A1649" s="106" t="s">
        <v>763</v>
      </c>
      <c r="B1649" s="44" t="s">
        <v>741</v>
      </c>
      <c r="C1649" s="373" t="s">
        <v>742</v>
      </c>
      <c r="D1649" s="373" t="s">
        <v>276</v>
      </c>
      <c r="E1649" s="373">
        <v>100</v>
      </c>
      <c r="F1649" s="66">
        <v>30</v>
      </c>
      <c r="G1649" s="81"/>
    </row>
    <row r="1650" spans="1:7" ht="15.75">
      <c r="A1650" s="106" t="s">
        <v>763</v>
      </c>
      <c r="B1650" s="44" t="s">
        <v>741</v>
      </c>
      <c r="C1650" s="373" t="s">
        <v>742</v>
      </c>
      <c r="D1650" s="373" t="s">
        <v>324</v>
      </c>
      <c r="E1650" s="373">
        <v>400</v>
      </c>
      <c r="F1650" s="66">
        <v>340</v>
      </c>
      <c r="G1650" s="81"/>
    </row>
    <row r="1651" spans="1:7" ht="15.75">
      <c r="A1651" s="106" t="s">
        <v>763</v>
      </c>
      <c r="B1651" s="44" t="s">
        <v>741</v>
      </c>
      <c r="C1651" s="373" t="s">
        <v>742</v>
      </c>
      <c r="D1651" s="373" t="s">
        <v>284</v>
      </c>
      <c r="E1651" s="373">
        <v>250</v>
      </c>
      <c r="F1651" s="66">
        <v>150</v>
      </c>
      <c r="G1651" s="81"/>
    </row>
    <row r="1652" spans="1:7" ht="15.75">
      <c r="A1652" s="106" t="s">
        <v>763</v>
      </c>
      <c r="B1652" s="44" t="s">
        <v>741</v>
      </c>
      <c r="C1652" s="373" t="s">
        <v>742</v>
      </c>
      <c r="D1652" s="373" t="s">
        <v>325</v>
      </c>
      <c r="E1652" s="373">
        <v>180</v>
      </c>
      <c r="F1652" s="66">
        <v>130</v>
      </c>
      <c r="G1652" s="81"/>
    </row>
    <row r="1653" spans="1:7" ht="15.75">
      <c r="A1653" s="106" t="s">
        <v>763</v>
      </c>
      <c r="B1653" s="44" t="s">
        <v>741</v>
      </c>
      <c r="C1653" s="373" t="s">
        <v>742</v>
      </c>
      <c r="D1653" s="373" t="s">
        <v>308</v>
      </c>
      <c r="E1653" s="373">
        <v>100</v>
      </c>
      <c r="F1653" s="66">
        <v>30</v>
      </c>
      <c r="G1653" s="81"/>
    </row>
    <row r="1654" spans="1:7" ht="15.75">
      <c r="A1654" s="106" t="s">
        <v>764</v>
      </c>
      <c r="B1654" s="44" t="s">
        <v>741</v>
      </c>
      <c r="C1654" s="373" t="s">
        <v>742</v>
      </c>
      <c r="D1654" s="373" t="s">
        <v>327</v>
      </c>
      <c r="E1654" s="373">
        <v>160</v>
      </c>
      <c r="F1654" s="66">
        <v>40</v>
      </c>
      <c r="G1654" s="81"/>
    </row>
    <row r="1655" spans="1:7" ht="15.75">
      <c r="A1655" s="106" t="s">
        <v>764</v>
      </c>
      <c r="B1655" s="44" t="s">
        <v>741</v>
      </c>
      <c r="C1655" s="373" t="s">
        <v>742</v>
      </c>
      <c r="D1655" s="373" t="s">
        <v>309</v>
      </c>
      <c r="E1655" s="373">
        <v>160</v>
      </c>
      <c r="F1655" s="66">
        <v>20</v>
      </c>
      <c r="G1655" s="81"/>
    </row>
    <row r="1656" spans="1:7" ht="15.75">
      <c r="A1656" s="106" t="s">
        <v>764</v>
      </c>
      <c r="B1656" s="44" t="s">
        <v>741</v>
      </c>
      <c r="C1656" s="373" t="s">
        <v>742</v>
      </c>
      <c r="D1656" s="373" t="s">
        <v>328</v>
      </c>
      <c r="E1656" s="373">
        <v>250</v>
      </c>
      <c r="F1656" s="66">
        <v>200</v>
      </c>
      <c r="G1656" s="81"/>
    </row>
    <row r="1657" spans="1:7" ht="15.75">
      <c r="A1657" s="106" t="s">
        <v>765</v>
      </c>
      <c r="B1657" s="44" t="s">
        <v>741</v>
      </c>
      <c r="C1657" s="373" t="s">
        <v>742</v>
      </c>
      <c r="D1657" s="373" t="s">
        <v>345</v>
      </c>
      <c r="E1657" s="373">
        <v>160</v>
      </c>
      <c r="F1657" s="66">
        <v>80</v>
      </c>
      <c r="G1657" s="81"/>
    </row>
    <row r="1658" spans="1:7" ht="15.75">
      <c r="A1658" s="106" t="s">
        <v>765</v>
      </c>
      <c r="B1658" s="44" t="s">
        <v>741</v>
      </c>
      <c r="C1658" s="373" t="s">
        <v>742</v>
      </c>
      <c r="D1658" s="373" t="s">
        <v>312</v>
      </c>
      <c r="E1658" s="373">
        <v>60</v>
      </c>
      <c r="F1658" s="66">
        <v>50</v>
      </c>
      <c r="G1658" s="81"/>
    </row>
    <row r="1659" spans="1:7" ht="15.75">
      <c r="A1659" s="106" t="s">
        <v>766</v>
      </c>
      <c r="B1659" s="44" t="s">
        <v>741</v>
      </c>
      <c r="C1659" s="373" t="s">
        <v>742</v>
      </c>
      <c r="D1659" s="373" t="s">
        <v>283</v>
      </c>
      <c r="E1659" s="373">
        <v>100</v>
      </c>
      <c r="F1659" s="66">
        <v>50</v>
      </c>
      <c r="G1659" s="81"/>
    </row>
    <row r="1660" spans="1:7" ht="15.75">
      <c r="A1660" s="106" t="s">
        <v>766</v>
      </c>
      <c r="B1660" s="44" t="s">
        <v>741</v>
      </c>
      <c r="C1660" s="373" t="s">
        <v>742</v>
      </c>
      <c r="D1660" s="373" t="s">
        <v>302</v>
      </c>
      <c r="E1660" s="373">
        <v>160</v>
      </c>
      <c r="F1660" s="66">
        <v>50</v>
      </c>
      <c r="G1660" s="81"/>
    </row>
    <row r="1661" spans="1:7" ht="15.75">
      <c r="A1661" s="106" t="s">
        <v>766</v>
      </c>
      <c r="B1661" s="44" t="s">
        <v>741</v>
      </c>
      <c r="C1661" s="373" t="s">
        <v>742</v>
      </c>
      <c r="D1661" s="373" t="s">
        <v>321</v>
      </c>
      <c r="E1661" s="373">
        <v>160</v>
      </c>
      <c r="F1661" s="66">
        <v>110</v>
      </c>
      <c r="G1661" s="81"/>
    </row>
    <row r="1662" spans="1:7" ht="15.75">
      <c r="A1662" s="106" t="s">
        <v>766</v>
      </c>
      <c r="B1662" s="44" t="s">
        <v>741</v>
      </c>
      <c r="C1662" s="373" t="s">
        <v>742</v>
      </c>
      <c r="D1662" s="373" t="s">
        <v>322</v>
      </c>
      <c r="E1662" s="373">
        <v>63</v>
      </c>
      <c r="F1662" s="66">
        <v>40</v>
      </c>
      <c r="G1662" s="81"/>
    </row>
    <row r="1663" spans="1:7" ht="15.75">
      <c r="A1663" s="106" t="s">
        <v>766</v>
      </c>
      <c r="B1663" s="44" t="s">
        <v>741</v>
      </c>
      <c r="C1663" s="373" t="s">
        <v>742</v>
      </c>
      <c r="D1663" s="373" t="s">
        <v>277</v>
      </c>
      <c r="E1663" s="373">
        <v>100</v>
      </c>
      <c r="F1663" s="66">
        <v>80</v>
      </c>
      <c r="G1663" s="81"/>
    </row>
    <row r="1664" spans="1:7" ht="15.75">
      <c r="A1664" s="106" t="s">
        <v>766</v>
      </c>
      <c r="B1664" s="44" t="s">
        <v>741</v>
      </c>
      <c r="C1664" s="373" t="s">
        <v>742</v>
      </c>
      <c r="D1664" s="373" t="s">
        <v>324</v>
      </c>
      <c r="E1664" s="373">
        <v>100</v>
      </c>
      <c r="F1664" s="66">
        <v>75</v>
      </c>
      <c r="G1664" s="81"/>
    </row>
    <row r="1665" spans="1:7" ht="15.75">
      <c r="A1665" s="106" t="s">
        <v>766</v>
      </c>
      <c r="B1665" s="44" t="s">
        <v>741</v>
      </c>
      <c r="C1665" s="373" t="s">
        <v>742</v>
      </c>
      <c r="D1665" s="373" t="s">
        <v>284</v>
      </c>
      <c r="E1665" s="373">
        <v>100</v>
      </c>
      <c r="F1665" s="66">
        <v>55</v>
      </c>
      <c r="G1665" s="81"/>
    </row>
    <row r="1666" spans="1:7" ht="15.75">
      <c r="A1666" s="106" t="s">
        <v>766</v>
      </c>
      <c r="B1666" s="44" t="s">
        <v>741</v>
      </c>
      <c r="C1666" s="373" t="s">
        <v>742</v>
      </c>
      <c r="D1666" s="373" t="s">
        <v>275</v>
      </c>
      <c r="E1666" s="373">
        <v>160</v>
      </c>
      <c r="F1666" s="66">
        <v>100</v>
      </c>
      <c r="G1666" s="81"/>
    </row>
    <row r="1667" spans="1:7" ht="15.75">
      <c r="A1667" s="106" t="s">
        <v>766</v>
      </c>
      <c r="B1667" s="44" t="s">
        <v>741</v>
      </c>
      <c r="C1667" s="373" t="s">
        <v>742</v>
      </c>
      <c r="D1667" s="373" t="s">
        <v>347</v>
      </c>
      <c r="E1667" s="373">
        <v>100</v>
      </c>
      <c r="F1667" s="66">
        <v>25</v>
      </c>
      <c r="G1667" s="81"/>
    </row>
    <row r="1668" spans="1:7" ht="15.75">
      <c r="A1668" s="106" t="s">
        <v>766</v>
      </c>
      <c r="B1668" s="44" t="s">
        <v>741</v>
      </c>
      <c r="C1668" s="373" t="s">
        <v>742</v>
      </c>
      <c r="D1668" s="373" t="s">
        <v>262</v>
      </c>
      <c r="E1668" s="373">
        <v>160</v>
      </c>
      <c r="F1668" s="66">
        <v>130</v>
      </c>
      <c r="G1668" s="81"/>
    </row>
    <row r="1669" spans="1:7" ht="15.75">
      <c r="A1669" s="106" t="s">
        <v>767</v>
      </c>
      <c r="B1669" s="44" t="s">
        <v>741</v>
      </c>
      <c r="C1669" s="373" t="s">
        <v>742</v>
      </c>
      <c r="D1669" s="373" t="s">
        <v>258</v>
      </c>
      <c r="E1669" s="373">
        <v>100</v>
      </c>
      <c r="F1669" s="66">
        <v>70</v>
      </c>
      <c r="G1669" s="81"/>
    </row>
    <row r="1670" spans="1:7" ht="15.75">
      <c r="A1670" s="106" t="s">
        <v>767</v>
      </c>
      <c r="B1670" s="44" t="s">
        <v>741</v>
      </c>
      <c r="C1670" s="373" t="s">
        <v>742</v>
      </c>
      <c r="D1670" s="373" t="s">
        <v>309</v>
      </c>
      <c r="E1670" s="373">
        <v>100</v>
      </c>
      <c r="F1670" s="66">
        <v>90</v>
      </c>
      <c r="G1670" s="81"/>
    </row>
    <row r="1671" spans="1:7" ht="15.75">
      <c r="A1671" s="106" t="s">
        <v>768</v>
      </c>
      <c r="B1671" s="44" t="s">
        <v>741</v>
      </c>
      <c r="C1671" s="373" t="s">
        <v>742</v>
      </c>
      <c r="D1671" s="373" t="s">
        <v>308</v>
      </c>
      <c r="E1671" s="373">
        <v>60</v>
      </c>
      <c r="F1671" s="66">
        <v>27</v>
      </c>
      <c r="G1671" s="81"/>
    </row>
    <row r="1672" spans="1:7" ht="15.75">
      <c r="A1672" s="106" t="s">
        <v>769</v>
      </c>
      <c r="B1672" s="44" t="s">
        <v>741</v>
      </c>
      <c r="C1672" s="373" t="s">
        <v>742</v>
      </c>
      <c r="D1672" s="373" t="s">
        <v>326</v>
      </c>
      <c r="E1672" s="373">
        <v>160</v>
      </c>
      <c r="F1672" s="66">
        <v>140</v>
      </c>
      <c r="G1672" s="81"/>
    </row>
    <row r="1673" spans="1:7" ht="15.75">
      <c r="A1673" s="106" t="s">
        <v>769</v>
      </c>
      <c r="B1673" s="44" t="s">
        <v>741</v>
      </c>
      <c r="C1673" s="373" t="s">
        <v>742</v>
      </c>
      <c r="D1673" s="373" t="s">
        <v>310</v>
      </c>
      <c r="E1673" s="373">
        <v>250</v>
      </c>
      <c r="F1673" s="66">
        <v>210</v>
      </c>
      <c r="G1673" s="81"/>
    </row>
    <row r="1674" spans="1:7" ht="15.75">
      <c r="A1674" s="106" t="s">
        <v>770</v>
      </c>
      <c r="B1674" s="44" t="s">
        <v>741</v>
      </c>
      <c r="C1674" s="373" t="s">
        <v>742</v>
      </c>
      <c r="D1674" s="373" t="s">
        <v>283</v>
      </c>
      <c r="E1674" s="373">
        <v>250</v>
      </c>
      <c r="F1674" s="66">
        <v>200</v>
      </c>
      <c r="G1674" s="81"/>
    </row>
    <row r="1675" spans="1:7" ht="15.75">
      <c r="A1675" s="106" t="s">
        <v>770</v>
      </c>
      <c r="B1675" s="44" t="s">
        <v>741</v>
      </c>
      <c r="C1675" s="373" t="s">
        <v>742</v>
      </c>
      <c r="D1675" s="373" t="s">
        <v>150</v>
      </c>
      <c r="E1675" s="373">
        <v>100</v>
      </c>
      <c r="F1675" s="66">
        <v>50</v>
      </c>
      <c r="G1675" s="81"/>
    </row>
    <row r="1676" spans="1:7" ht="15.75">
      <c r="A1676" s="106" t="s">
        <v>770</v>
      </c>
      <c r="B1676" s="44" t="s">
        <v>741</v>
      </c>
      <c r="C1676" s="373" t="s">
        <v>742</v>
      </c>
      <c r="D1676" s="373" t="s">
        <v>340</v>
      </c>
      <c r="E1676" s="373">
        <v>250</v>
      </c>
      <c r="F1676" s="66">
        <v>125</v>
      </c>
      <c r="G1676" s="81"/>
    </row>
    <row r="1677" spans="1:7" ht="15.75">
      <c r="A1677" s="106" t="s">
        <v>770</v>
      </c>
      <c r="B1677" s="44" t="s">
        <v>741</v>
      </c>
      <c r="C1677" s="373" t="s">
        <v>742</v>
      </c>
      <c r="D1677" s="373" t="s">
        <v>323</v>
      </c>
      <c r="E1677" s="373">
        <v>50</v>
      </c>
      <c r="F1677" s="66">
        <v>35</v>
      </c>
      <c r="G1677" s="81"/>
    </row>
    <row r="1678" spans="1:7" ht="15.75">
      <c r="A1678" s="106" t="s">
        <v>770</v>
      </c>
      <c r="B1678" s="44" t="s">
        <v>741</v>
      </c>
      <c r="C1678" s="373" t="s">
        <v>742</v>
      </c>
      <c r="D1678" s="373" t="s">
        <v>260</v>
      </c>
      <c r="E1678" s="373">
        <v>250</v>
      </c>
      <c r="F1678" s="66">
        <v>180</v>
      </c>
      <c r="G1678" s="81"/>
    </row>
    <row r="1679" spans="1:7" ht="15.75">
      <c r="A1679" s="106" t="s">
        <v>770</v>
      </c>
      <c r="B1679" s="44" t="s">
        <v>741</v>
      </c>
      <c r="C1679" s="373" t="s">
        <v>742</v>
      </c>
      <c r="D1679" s="373" t="s">
        <v>258</v>
      </c>
      <c r="E1679" s="373">
        <v>250</v>
      </c>
      <c r="F1679" s="66">
        <v>170</v>
      </c>
      <c r="G1679" s="81"/>
    </row>
    <row r="1680" spans="1:7" ht="15.75">
      <c r="A1680" s="106" t="s">
        <v>770</v>
      </c>
      <c r="B1680" s="44" t="s">
        <v>741</v>
      </c>
      <c r="C1680" s="373" t="s">
        <v>742</v>
      </c>
      <c r="D1680" s="373" t="s">
        <v>284</v>
      </c>
      <c r="E1680" s="373">
        <v>180</v>
      </c>
      <c r="F1680" s="66">
        <v>150</v>
      </c>
      <c r="G1680" s="81"/>
    </row>
    <row r="1681" spans="1:7" ht="15.75">
      <c r="A1681" s="106" t="s">
        <v>770</v>
      </c>
      <c r="B1681" s="44" t="s">
        <v>741</v>
      </c>
      <c r="C1681" s="373" t="s">
        <v>742</v>
      </c>
      <c r="D1681" s="373" t="s">
        <v>325</v>
      </c>
      <c r="E1681" s="373">
        <v>250</v>
      </c>
      <c r="F1681" s="66">
        <v>110</v>
      </c>
      <c r="G1681" s="81"/>
    </row>
    <row r="1682" spans="1:7" ht="15.75">
      <c r="A1682" s="106" t="s">
        <v>771</v>
      </c>
      <c r="B1682" s="44" t="s">
        <v>741</v>
      </c>
      <c r="C1682" s="373" t="s">
        <v>742</v>
      </c>
      <c r="D1682" s="373" t="s">
        <v>260</v>
      </c>
      <c r="E1682" s="373">
        <v>160</v>
      </c>
      <c r="F1682" s="66">
        <v>100</v>
      </c>
      <c r="G1682" s="81"/>
    </row>
    <row r="1683" spans="1:7" ht="15.75">
      <c r="A1683" s="106" t="s">
        <v>771</v>
      </c>
      <c r="B1683" s="44" t="s">
        <v>741</v>
      </c>
      <c r="C1683" s="373" t="s">
        <v>742</v>
      </c>
      <c r="D1683" s="373" t="s">
        <v>306</v>
      </c>
      <c r="E1683" s="373">
        <v>250</v>
      </c>
      <c r="F1683" s="66">
        <v>190</v>
      </c>
      <c r="G1683" s="81"/>
    </row>
    <row r="1684" spans="1:7" ht="15.75">
      <c r="A1684" s="106" t="s">
        <v>771</v>
      </c>
      <c r="B1684" s="44" t="s">
        <v>741</v>
      </c>
      <c r="C1684" s="373" t="s">
        <v>742</v>
      </c>
      <c r="D1684" s="373" t="s">
        <v>258</v>
      </c>
      <c r="E1684" s="373">
        <v>250</v>
      </c>
      <c r="F1684" s="66">
        <v>200</v>
      </c>
      <c r="G1684" s="81"/>
    </row>
    <row r="1685" spans="1:7" ht="15.75">
      <c r="A1685" s="106" t="s">
        <v>771</v>
      </c>
      <c r="B1685" s="44" t="s">
        <v>741</v>
      </c>
      <c r="C1685" s="373" t="s">
        <v>742</v>
      </c>
      <c r="D1685" s="373" t="s">
        <v>276</v>
      </c>
      <c r="E1685" s="373">
        <v>40</v>
      </c>
      <c r="F1685" s="66">
        <v>30</v>
      </c>
      <c r="G1685" s="81"/>
    </row>
    <row r="1686" spans="1:7" ht="15.75">
      <c r="A1686" s="106" t="s">
        <v>771</v>
      </c>
      <c r="B1686" s="44" t="s">
        <v>741</v>
      </c>
      <c r="C1686" s="373" t="s">
        <v>742</v>
      </c>
      <c r="D1686" s="373" t="s">
        <v>342</v>
      </c>
      <c r="E1686" s="373">
        <v>100</v>
      </c>
      <c r="F1686" s="66">
        <v>70</v>
      </c>
      <c r="G1686" s="81"/>
    </row>
    <row r="1687" spans="1:7" ht="15.75">
      <c r="A1687" s="106" t="s">
        <v>771</v>
      </c>
      <c r="B1687" s="44" t="s">
        <v>741</v>
      </c>
      <c r="C1687" s="373" t="s">
        <v>742</v>
      </c>
      <c r="D1687" s="373" t="s">
        <v>324</v>
      </c>
      <c r="E1687" s="373">
        <v>100</v>
      </c>
      <c r="F1687" s="66">
        <v>40</v>
      </c>
      <c r="G1687" s="81"/>
    </row>
    <row r="1688" spans="1:7" ht="15.75">
      <c r="A1688" s="106" t="s">
        <v>771</v>
      </c>
      <c r="B1688" s="44" t="s">
        <v>741</v>
      </c>
      <c r="C1688" s="373" t="s">
        <v>742</v>
      </c>
      <c r="D1688" s="373" t="s">
        <v>326</v>
      </c>
      <c r="E1688" s="373">
        <v>100</v>
      </c>
      <c r="F1688" s="66">
        <v>70</v>
      </c>
      <c r="G1688" s="81"/>
    </row>
    <row r="1689" spans="1:7" ht="15.75">
      <c r="A1689" s="106" t="s">
        <v>771</v>
      </c>
      <c r="B1689" s="44" t="s">
        <v>741</v>
      </c>
      <c r="C1689" s="373" t="s">
        <v>742</v>
      </c>
      <c r="D1689" s="373" t="s">
        <v>307</v>
      </c>
      <c r="E1689" s="373">
        <v>160</v>
      </c>
      <c r="F1689" s="66">
        <v>140</v>
      </c>
      <c r="G1689" s="81"/>
    </row>
    <row r="1690" spans="1:7" ht="15.75">
      <c r="A1690" s="106" t="s">
        <v>771</v>
      </c>
      <c r="B1690" s="44" t="s">
        <v>741</v>
      </c>
      <c r="C1690" s="373" t="s">
        <v>742</v>
      </c>
      <c r="D1690" s="373" t="s">
        <v>277</v>
      </c>
      <c r="E1690" s="373">
        <v>160</v>
      </c>
      <c r="F1690" s="66">
        <v>130</v>
      </c>
      <c r="G1690" s="81"/>
    </row>
    <row r="1691" spans="1:7" ht="15.75">
      <c r="A1691" s="106" t="s">
        <v>771</v>
      </c>
      <c r="B1691" s="44" t="s">
        <v>741</v>
      </c>
      <c r="C1691" s="373" t="s">
        <v>742</v>
      </c>
      <c r="D1691" s="373" t="s">
        <v>284</v>
      </c>
      <c r="E1691" s="373">
        <v>160</v>
      </c>
      <c r="F1691" s="66">
        <v>130</v>
      </c>
      <c r="G1691" s="81"/>
    </row>
    <row r="1692" spans="1:7" ht="15.75">
      <c r="A1692" s="106" t="s">
        <v>771</v>
      </c>
      <c r="B1692" s="44" t="s">
        <v>741</v>
      </c>
      <c r="C1692" s="373" t="s">
        <v>742</v>
      </c>
      <c r="D1692" s="373" t="s">
        <v>325</v>
      </c>
      <c r="E1692" s="373">
        <v>100</v>
      </c>
      <c r="F1692" s="66">
        <v>80</v>
      </c>
      <c r="G1692" s="81"/>
    </row>
    <row r="1693" spans="1:7" ht="15.75">
      <c r="A1693" s="106" t="s">
        <v>772</v>
      </c>
      <c r="B1693" s="44" t="s">
        <v>741</v>
      </c>
      <c r="C1693" s="373" t="s">
        <v>742</v>
      </c>
      <c r="D1693" s="373" t="s">
        <v>341</v>
      </c>
      <c r="E1693" s="373">
        <v>100</v>
      </c>
      <c r="F1693" s="66">
        <v>80</v>
      </c>
      <c r="G1693" s="81"/>
    </row>
    <row r="1694" spans="1:7" ht="15.75">
      <c r="A1694" s="106" t="s">
        <v>773</v>
      </c>
      <c r="B1694" s="44" t="s">
        <v>741</v>
      </c>
      <c r="C1694" s="373" t="s">
        <v>742</v>
      </c>
      <c r="D1694" s="373" t="s">
        <v>150</v>
      </c>
      <c r="E1694" s="373">
        <v>160</v>
      </c>
      <c r="F1694" s="66">
        <v>140</v>
      </c>
      <c r="G1694" s="81"/>
    </row>
    <row r="1695" spans="1:7" ht="15.75">
      <c r="A1695" s="106" t="s">
        <v>774</v>
      </c>
      <c r="B1695" s="44" t="s">
        <v>741</v>
      </c>
      <c r="C1695" s="373" t="s">
        <v>742</v>
      </c>
      <c r="D1695" s="373" t="s">
        <v>340</v>
      </c>
      <c r="E1695" s="373">
        <v>160</v>
      </c>
      <c r="F1695" s="66">
        <v>120</v>
      </c>
      <c r="G1695" s="81"/>
    </row>
    <row r="1696" spans="1:7" ht="15.75">
      <c r="A1696" s="106" t="s">
        <v>774</v>
      </c>
      <c r="B1696" s="44" t="s">
        <v>741</v>
      </c>
      <c r="C1696" s="373" t="s">
        <v>742</v>
      </c>
      <c r="D1696" s="373" t="s">
        <v>322</v>
      </c>
      <c r="E1696" s="373">
        <v>160</v>
      </c>
      <c r="F1696" s="66">
        <v>130</v>
      </c>
      <c r="G1696" s="81"/>
    </row>
    <row r="1697" spans="1:7" ht="15.75">
      <c r="A1697" s="106" t="s">
        <v>775</v>
      </c>
      <c r="B1697" s="44" t="s">
        <v>741</v>
      </c>
      <c r="C1697" s="373" t="s">
        <v>742</v>
      </c>
      <c r="D1697" s="373" t="s">
        <v>283</v>
      </c>
      <c r="E1697" s="373">
        <v>40</v>
      </c>
      <c r="F1697" s="66">
        <v>30</v>
      </c>
      <c r="G1697" s="81"/>
    </row>
    <row r="1698" spans="1:7" ht="15.75">
      <c r="A1698" s="106" t="s">
        <v>775</v>
      </c>
      <c r="B1698" s="44" t="s">
        <v>741</v>
      </c>
      <c r="C1698" s="373" t="s">
        <v>742</v>
      </c>
      <c r="D1698" s="373" t="s">
        <v>260</v>
      </c>
      <c r="E1698" s="373">
        <v>250</v>
      </c>
      <c r="F1698" s="66">
        <v>220</v>
      </c>
      <c r="G1698" s="81"/>
    </row>
    <row r="1699" spans="1:7" ht="15.75">
      <c r="A1699" s="106" t="s">
        <v>775</v>
      </c>
      <c r="B1699" s="44" t="s">
        <v>741</v>
      </c>
      <c r="C1699" s="373" t="s">
        <v>742</v>
      </c>
      <c r="D1699" s="373" t="s">
        <v>275</v>
      </c>
      <c r="E1699" s="373">
        <v>250</v>
      </c>
      <c r="F1699" s="66">
        <v>120</v>
      </c>
      <c r="G1699" s="81"/>
    </row>
    <row r="1700" spans="1:7" ht="15.75">
      <c r="A1700" s="106" t="s">
        <v>775</v>
      </c>
      <c r="B1700" s="44" t="s">
        <v>741</v>
      </c>
      <c r="C1700" s="373" t="s">
        <v>742</v>
      </c>
      <c r="D1700" s="373" t="s">
        <v>306</v>
      </c>
      <c r="E1700" s="373">
        <v>250</v>
      </c>
      <c r="F1700" s="66">
        <v>180</v>
      </c>
      <c r="G1700" s="81"/>
    </row>
    <row r="1701" spans="1:7" ht="15.75">
      <c r="A1701" s="106" t="s">
        <v>775</v>
      </c>
      <c r="B1701" s="44" t="s">
        <v>741</v>
      </c>
      <c r="C1701" s="373" t="s">
        <v>742</v>
      </c>
      <c r="D1701" s="373" t="s">
        <v>258</v>
      </c>
      <c r="E1701" s="373">
        <v>160</v>
      </c>
      <c r="F1701" s="66">
        <v>50</v>
      </c>
      <c r="G1701" s="81"/>
    </row>
    <row r="1702" spans="1:7" ht="15.75">
      <c r="A1702" s="106" t="s">
        <v>775</v>
      </c>
      <c r="B1702" s="44" t="s">
        <v>741</v>
      </c>
      <c r="C1702" s="373" t="s">
        <v>742</v>
      </c>
      <c r="D1702" s="373" t="s">
        <v>342</v>
      </c>
      <c r="E1702" s="373">
        <v>100</v>
      </c>
      <c r="F1702" s="66">
        <v>68</v>
      </c>
      <c r="G1702" s="81"/>
    </row>
    <row r="1703" spans="1:7" ht="15.75">
      <c r="A1703" s="106" t="s">
        <v>775</v>
      </c>
      <c r="B1703" s="44" t="s">
        <v>741</v>
      </c>
      <c r="C1703" s="373" t="s">
        <v>742</v>
      </c>
      <c r="D1703" s="373" t="s">
        <v>307</v>
      </c>
      <c r="E1703" s="373">
        <v>160</v>
      </c>
      <c r="F1703" s="66">
        <v>150</v>
      </c>
      <c r="G1703" s="81"/>
    </row>
    <row r="1704" spans="1:7" ht="15.75">
      <c r="A1704" s="106" t="s">
        <v>775</v>
      </c>
      <c r="B1704" s="44" t="s">
        <v>741</v>
      </c>
      <c r="C1704" s="373" t="s">
        <v>742</v>
      </c>
      <c r="D1704" s="373" t="s">
        <v>324</v>
      </c>
      <c r="E1704" s="373">
        <v>250</v>
      </c>
      <c r="F1704" s="66">
        <v>230</v>
      </c>
      <c r="G1704" s="81"/>
    </row>
    <row r="1705" spans="1:7" ht="15.75">
      <c r="A1705" s="106" t="s">
        <v>775</v>
      </c>
      <c r="B1705" s="44" t="s">
        <v>741</v>
      </c>
      <c r="C1705" s="373" t="s">
        <v>742</v>
      </c>
      <c r="D1705" s="373" t="s">
        <v>276</v>
      </c>
      <c r="E1705" s="373">
        <v>250</v>
      </c>
      <c r="F1705" s="66">
        <v>170</v>
      </c>
      <c r="G1705" s="81"/>
    </row>
    <row r="1706" spans="1:7" ht="15.75">
      <c r="A1706" s="106" t="s">
        <v>775</v>
      </c>
      <c r="B1706" s="44" t="s">
        <v>741</v>
      </c>
      <c r="C1706" s="373" t="s">
        <v>742</v>
      </c>
      <c r="D1706" s="373" t="s">
        <v>309</v>
      </c>
      <c r="E1706" s="373">
        <v>100</v>
      </c>
      <c r="F1706" s="66">
        <v>75</v>
      </c>
      <c r="G1706" s="81"/>
    </row>
    <row r="1707" spans="1:7" ht="15.75">
      <c r="A1707" s="106" t="s">
        <v>775</v>
      </c>
      <c r="B1707" s="44" t="s">
        <v>741</v>
      </c>
      <c r="C1707" s="373" t="s">
        <v>742</v>
      </c>
      <c r="D1707" s="373" t="s">
        <v>327</v>
      </c>
      <c r="E1707" s="373">
        <v>160</v>
      </c>
      <c r="F1707" s="66">
        <v>140</v>
      </c>
      <c r="G1707" s="81"/>
    </row>
    <row r="1708" spans="1:7" ht="15.75">
      <c r="A1708" s="106" t="s">
        <v>776</v>
      </c>
      <c r="B1708" s="44" t="s">
        <v>741</v>
      </c>
      <c r="C1708" s="373" t="s">
        <v>742</v>
      </c>
      <c r="D1708" s="373" t="s">
        <v>150</v>
      </c>
      <c r="E1708" s="373">
        <v>160</v>
      </c>
      <c r="F1708" s="66">
        <v>110</v>
      </c>
      <c r="G1708" s="81"/>
    </row>
    <row r="1709" spans="1:7" ht="15.75">
      <c r="A1709" s="106" t="s">
        <v>776</v>
      </c>
      <c r="B1709" s="44" t="s">
        <v>741</v>
      </c>
      <c r="C1709" s="373" t="s">
        <v>742</v>
      </c>
      <c r="D1709" s="373" t="s">
        <v>322</v>
      </c>
      <c r="E1709" s="373">
        <v>160</v>
      </c>
      <c r="F1709" s="66">
        <v>135</v>
      </c>
      <c r="G1709" s="81"/>
    </row>
    <row r="1710" spans="1:7" ht="15.75">
      <c r="A1710" s="106" t="s">
        <v>776</v>
      </c>
      <c r="B1710" s="44" t="s">
        <v>741</v>
      </c>
      <c r="C1710" s="373" t="s">
        <v>742</v>
      </c>
      <c r="D1710" s="373" t="s">
        <v>341</v>
      </c>
      <c r="E1710" s="373">
        <v>250</v>
      </c>
      <c r="F1710" s="66">
        <v>200</v>
      </c>
      <c r="G1710" s="81"/>
    </row>
    <row r="1711" spans="1:7" ht="15.75">
      <c r="A1711" s="106" t="s">
        <v>776</v>
      </c>
      <c r="B1711" s="44" t="s">
        <v>741</v>
      </c>
      <c r="C1711" s="373" t="s">
        <v>742</v>
      </c>
      <c r="D1711" s="373" t="s">
        <v>260</v>
      </c>
      <c r="E1711" s="373">
        <v>63</v>
      </c>
      <c r="F1711" s="66">
        <v>25</v>
      </c>
      <c r="G1711" s="81"/>
    </row>
    <row r="1712" spans="1:7" ht="15.75">
      <c r="A1712" s="106" t="s">
        <v>776</v>
      </c>
      <c r="B1712" s="44" t="s">
        <v>741</v>
      </c>
      <c r="C1712" s="373" t="s">
        <v>742</v>
      </c>
      <c r="D1712" s="373" t="s">
        <v>275</v>
      </c>
      <c r="E1712" s="373">
        <v>250</v>
      </c>
      <c r="F1712" s="66">
        <v>230</v>
      </c>
      <c r="G1712" s="81"/>
    </row>
    <row r="1713" spans="1:7" ht="15.75">
      <c r="A1713" s="106" t="s">
        <v>776</v>
      </c>
      <c r="B1713" s="44" t="s">
        <v>741</v>
      </c>
      <c r="C1713" s="373" t="s">
        <v>742</v>
      </c>
      <c r="D1713" s="373" t="s">
        <v>306</v>
      </c>
      <c r="E1713" s="373">
        <v>250</v>
      </c>
      <c r="F1713" s="66">
        <v>50</v>
      </c>
      <c r="G1713" s="81"/>
    </row>
    <row r="1714" spans="1:7" ht="15.75">
      <c r="A1714" s="106" t="s">
        <v>776</v>
      </c>
      <c r="B1714" s="44" t="s">
        <v>741</v>
      </c>
      <c r="C1714" s="373" t="s">
        <v>742</v>
      </c>
      <c r="D1714" s="373" t="s">
        <v>277</v>
      </c>
      <c r="E1714" s="373">
        <v>250</v>
      </c>
      <c r="F1714" s="66">
        <v>125</v>
      </c>
      <c r="G1714" s="81"/>
    </row>
    <row r="1715" spans="1:7" ht="15.75">
      <c r="A1715" s="106" t="s">
        <v>777</v>
      </c>
      <c r="B1715" s="44" t="s">
        <v>741</v>
      </c>
      <c r="C1715" s="373" t="s">
        <v>742</v>
      </c>
      <c r="D1715" s="373" t="s">
        <v>322</v>
      </c>
      <c r="E1715" s="373">
        <v>60</v>
      </c>
      <c r="F1715" s="66">
        <v>50</v>
      </c>
      <c r="G1715" s="81"/>
    </row>
    <row r="1716" spans="1:7" ht="15.75">
      <c r="A1716" s="106" t="s">
        <v>777</v>
      </c>
      <c r="B1716" s="44" t="s">
        <v>741</v>
      </c>
      <c r="C1716" s="373" t="s">
        <v>742</v>
      </c>
      <c r="D1716" s="373" t="s">
        <v>306</v>
      </c>
      <c r="E1716" s="373">
        <v>160</v>
      </c>
      <c r="F1716" s="66">
        <v>125</v>
      </c>
      <c r="G1716" s="81"/>
    </row>
    <row r="1717" spans="1:7" ht="15.75">
      <c r="A1717" s="106" t="s">
        <v>777</v>
      </c>
      <c r="B1717" s="44" t="s">
        <v>741</v>
      </c>
      <c r="C1717" s="373" t="s">
        <v>742</v>
      </c>
      <c r="D1717" s="373" t="s">
        <v>258</v>
      </c>
      <c r="E1717" s="373">
        <v>400</v>
      </c>
      <c r="F1717" s="66">
        <v>22</v>
      </c>
      <c r="G1717" s="81"/>
    </row>
    <row r="1718" spans="1:7" ht="15.75">
      <c r="A1718" s="106" t="s">
        <v>777</v>
      </c>
      <c r="B1718" s="44" t="s">
        <v>741</v>
      </c>
      <c r="C1718" s="373" t="s">
        <v>742</v>
      </c>
      <c r="D1718" s="373" t="s">
        <v>342</v>
      </c>
      <c r="E1718" s="373">
        <v>100</v>
      </c>
      <c r="F1718" s="66">
        <v>62</v>
      </c>
      <c r="G1718" s="81"/>
    </row>
    <row r="1719" spans="1:7" ht="15.75">
      <c r="A1719" s="106" t="s">
        <v>777</v>
      </c>
      <c r="B1719" s="44" t="s">
        <v>741</v>
      </c>
      <c r="C1719" s="373" t="s">
        <v>742</v>
      </c>
      <c r="D1719" s="373" t="s">
        <v>276</v>
      </c>
      <c r="E1719" s="373">
        <v>60</v>
      </c>
      <c r="F1719" s="66">
        <v>50</v>
      </c>
      <c r="G1719" s="81"/>
    </row>
    <row r="1720" spans="1:7" ht="15.75">
      <c r="A1720" s="106" t="s">
        <v>778</v>
      </c>
      <c r="B1720" s="44" t="s">
        <v>741</v>
      </c>
      <c r="C1720" s="373" t="s">
        <v>742</v>
      </c>
      <c r="D1720" s="373" t="s">
        <v>258</v>
      </c>
      <c r="E1720" s="373">
        <v>250</v>
      </c>
      <c r="F1720" s="66">
        <v>130</v>
      </c>
      <c r="G1720" s="81"/>
    </row>
    <row r="1721" spans="1:7" ht="15.75">
      <c r="A1721" s="106" t="s">
        <v>778</v>
      </c>
      <c r="B1721" s="44" t="s">
        <v>741</v>
      </c>
      <c r="C1721" s="373" t="s">
        <v>742</v>
      </c>
      <c r="D1721" s="373" t="s">
        <v>342</v>
      </c>
      <c r="E1721" s="373">
        <v>250</v>
      </c>
      <c r="F1721" s="66">
        <v>160</v>
      </c>
      <c r="G1721" s="81"/>
    </row>
    <row r="1722" spans="1:7" ht="15.75">
      <c r="A1722" s="106" t="s">
        <v>778</v>
      </c>
      <c r="B1722" s="44" t="s">
        <v>741</v>
      </c>
      <c r="C1722" s="373" t="s">
        <v>742</v>
      </c>
      <c r="D1722" s="373" t="s">
        <v>276</v>
      </c>
      <c r="E1722" s="373">
        <v>160</v>
      </c>
      <c r="F1722" s="66">
        <v>80</v>
      </c>
      <c r="G1722" s="81"/>
    </row>
    <row r="1723" spans="1:7" ht="15.75">
      <c r="A1723" s="106" t="s">
        <v>778</v>
      </c>
      <c r="B1723" s="44" t="s">
        <v>741</v>
      </c>
      <c r="C1723" s="373" t="s">
        <v>742</v>
      </c>
      <c r="D1723" s="373" t="s">
        <v>277</v>
      </c>
      <c r="E1723" s="373">
        <v>250</v>
      </c>
      <c r="F1723" s="66">
        <v>220</v>
      </c>
      <c r="G1723" s="81"/>
    </row>
    <row r="1724" spans="1:7" ht="15.75">
      <c r="A1724" s="106" t="s">
        <v>778</v>
      </c>
      <c r="B1724" s="44" t="s">
        <v>741</v>
      </c>
      <c r="C1724" s="373" t="s">
        <v>742</v>
      </c>
      <c r="D1724" s="373" t="s">
        <v>284</v>
      </c>
      <c r="E1724" s="373">
        <v>250</v>
      </c>
      <c r="F1724" s="66">
        <v>120</v>
      </c>
      <c r="G1724" s="81"/>
    </row>
    <row r="1725" spans="1:7" ht="15.75">
      <c r="A1725" s="106" t="s">
        <v>778</v>
      </c>
      <c r="B1725" s="44" t="s">
        <v>741</v>
      </c>
      <c r="C1725" s="373" t="s">
        <v>742</v>
      </c>
      <c r="D1725" s="373" t="s">
        <v>325</v>
      </c>
      <c r="E1725" s="373">
        <v>400</v>
      </c>
      <c r="F1725" s="66">
        <v>360</v>
      </c>
      <c r="G1725" s="81"/>
    </row>
    <row r="1726" spans="1:7" ht="15.75">
      <c r="A1726" s="106" t="s">
        <v>778</v>
      </c>
      <c r="B1726" s="44" t="s">
        <v>741</v>
      </c>
      <c r="C1726" s="373" t="s">
        <v>742</v>
      </c>
      <c r="D1726" s="373" t="s">
        <v>326</v>
      </c>
      <c r="E1726" s="373">
        <v>630</v>
      </c>
      <c r="F1726" s="66">
        <v>580</v>
      </c>
      <c r="G1726" s="81"/>
    </row>
    <row r="1727" spans="1:7" ht="15.75">
      <c r="A1727" s="106" t="s">
        <v>778</v>
      </c>
      <c r="B1727" s="44" t="s">
        <v>741</v>
      </c>
      <c r="C1727" s="373" t="s">
        <v>742</v>
      </c>
      <c r="D1727" s="373" t="s">
        <v>308</v>
      </c>
      <c r="E1727" s="373">
        <v>160</v>
      </c>
      <c r="F1727" s="66">
        <v>140</v>
      </c>
      <c r="G1727" s="81"/>
    </row>
    <row r="1728" spans="1:7" ht="15.75">
      <c r="A1728" s="106" t="s">
        <v>778</v>
      </c>
      <c r="B1728" s="44" t="s">
        <v>741</v>
      </c>
      <c r="C1728" s="373" t="s">
        <v>742</v>
      </c>
      <c r="D1728" s="373" t="s">
        <v>341</v>
      </c>
      <c r="E1728" s="373">
        <v>160</v>
      </c>
      <c r="F1728" s="66">
        <v>140</v>
      </c>
      <c r="G1728" s="81"/>
    </row>
    <row r="1729" spans="1:7" ht="15.75">
      <c r="A1729" s="106" t="s">
        <v>778</v>
      </c>
      <c r="B1729" s="44" t="s">
        <v>741</v>
      </c>
      <c r="C1729" s="373" t="s">
        <v>742</v>
      </c>
      <c r="D1729" s="373" t="s">
        <v>305</v>
      </c>
      <c r="E1729" s="373">
        <v>60</v>
      </c>
      <c r="F1729" s="66">
        <v>50</v>
      </c>
      <c r="G1729" s="81"/>
    </row>
    <row r="1730" spans="1:7" ht="15.75">
      <c r="A1730" s="106" t="s">
        <v>778</v>
      </c>
      <c r="B1730" s="44" t="s">
        <v>741</v>
      </c>
      <c r="C1730" s="373" t="s">
        <v>742</v>
      </c>
      <c r="D1730" s="373" t="s">
        <v>329</v>
      </c>
      <c r="E1730" s="373">
        <v>160</v>
      </c>
      <c r="F1730" s="66">
        <v>130</v>
      </c>
      <c r="G1730" s="81"/>
    </row>
    <row r="1731" spans="1:7" ht="15.75">
      <c r="A1731" s="106" t="s">
        <v>778</v>
      </c>
      <c r="B1731" s="44" t="s">
        <v>741</v>
      </c>
      <c r="C1731" s="373" t="s">
        <v>742</v>
      </c>
      <c r="D1731" s="373" t="s">
        <v>279</v>
      </c>
      <c r="E1731" s="373">
        <v>160</v>
      </c>
      <c r="F1731" s="66">
        <v>120</v>
      </c>
      <c r="G1731" s="81"/>
    </row>
    <row r="1732" spans="1:7" ht="15.75">
      <c r="A1732" s="106" t="s">
        <v>778</v>
      </c>
      <c r="B1732" s="44" t="s">
        <v>741</v>
      </c>
      <c r="C1732" s="373" t="s">
        <v>742</v>
      </c>
      <c r="D1732" s="373" t="s">
        <v>297</v>
      </c>
      <c r="E1732" s="373">
        <v>250</v>
      </c>
      <c r="F1732" s="66">
        <v>125</v>
      </c>
      <c r="G1732" s="81"/>
    </row>
    <row r="1733" spans="1:7" ht="15.75">
      <c r="A1733" s="106" t="s">
        <v>778</v>
      </c>
      <c r="B1733" s="44" t="s">
        <v>741</v>
      </c>
      <c r="C1733" s="373" t="s">
        <v>742</v>
      </c>
      <c r="D1733" s="373" t="s">
        <v>278</v>
      </c>
      <c r="E1733" s="373">
        <v>250</v>
      </c>
      <c r="F1733" s="66">
        <v>220</v>
      </c>
      <c r="G1733" s="81"/>
    </row>
    <row r="1734" spans="1:7" ht="15.75">
      <c r="A1734" s="106" t="s">
        <v>778</v>
      </c>
      <c r="B1734" s="44" t="s">
        <v>741</v>
      </c>
      <c r="C1734" s="373" t="s">
        <v>742</v>
      </c>
      <c r="D1734" s="373" t="s">
        <v>328</v>
      </c>
      <c r="E1734" s="373">
        <v>160</v>
      </c>
      <c r="F1734" s="66">
        <v>40</v>
      </c>
      <c r="G1734" s="81"/>
    </row>
    <row r="1735" spans="1:7" ht="15.75">
      <c r="A1735" s="106" t="s">
        <v>778</v>
      </c>
      <c r="B1735" s="44" t="s">
        <v>741</v>
      </c>
      <c r="C1735" s="373" t="s">
        <v>742</v>
      </c>
      <c r="D1735" s="373">
        <v>33</v>
      </c>
      <c r="E1735" s="373">
        <v>400</v>
      </c>
      <c r="F1735" s="66">
        <v>350</v>
      </c>
      <c r="G1735" s="81"/>
    </row>
    <row r="1736" spans="1:7" ht="15.75">
      <c r="A1736" s="107" t="s">
        <v>779</v>
      </c>
      <c r="B1736" s="72" t="s">
        <v>780</v>
      </c>
      <c r="C1736" s="75" t="s">
        <v>781</v>
      </c>
      <c r="D1736" s="75">
        <v>2</v>
      </c>
      <c r="E1736" s="75">
        <v>250</v>
      </c>
      <c r="F1736" s="73">
        <v>201</v>
      </c>
      <c r="G1736" s="81"/>
    </row>
    <row r="1737" spans="1:7" ht="15.75">
      <c r="A1737" s="107" t="s">
        <v>782</v>
      </c>
      <c r="B1737" s="72" t="s">
        <v>780</v>
      </c>
      <c r="C1737" s="75" t="s">
        <v>781</v>
      </c>
      <c r="D1737" s="75">
        <v>3</v>
      </c>
      <c r="E1737" s="75">
        <v>250</v>
      </c>
      <c r="F1737" s="73">
        <v>163.41991341991343</v>
      </c>
      <c r="G1737" s="81"/>
    </row>
    <row r="1738" spans="1:7" ht="15.75">
      <c r="A1738" s="107" t="s">
        <v>782</v>
      </c>
      <c r="B1738" s="72" t="s">
        <v>780</v>
      </c>
      <c r="C1738" s="75" t="s">
        <v>781</v>
      </c>
      <c r="D1738" s="75">
        <v>4</v>
      </c>
      <c r="E1738" s="75">
        <v>250</v>
      </c>
      <c r="F1738" s="73">
        <v>227</v>
      </c>
      <c r="G1738" s="81"/>
    </row>
    <row r="1739" spans="1:7" ht="15.75">
      <c r="A1739" s="107" t="s">
        <v>779</v>
      </c>
      <c r="B1739" s="72" t="s">
        <v>780</v>
      </c>
      <c r="C1739" s="75" t="s">
        <v>781</v>
      </c>
      <c r="D1739" s="75">
        <v>8</v>
      </c>
      <c r="E1739" s="75">
        <v>160</v>
      </c>
      <c r="F1739" s="73">
        <v>98</v>
      </c>
      <c r="G1739" s="81"/>
    </row>
    <row r="1740" spans="1:7" ht="15.75">
      <c r="A1740" s="107" t="s">
        <v>779</v>
      </c>
      <c r="B1740" s="72" t="s">
        <v>780</v>
      </c>
      <c r="C1740" s="75" t="s">
        <v>781</v>
      </c>
      <c r="D1740" s="75" t="s">
        <v>783</v>
      </c>
      <c r="E1740" s="75">
        <v>160</v>
      </c>
      <c r="F1740" s="73">
        <v>113.48837209302326</v>
      </c>
      <c r="G1740" s="81"/>
    </row>
    <row r="1741" spans="1:7" ht="15.75">
      <c r="A1741" s="107" t="s">
        <v>784</v>
      </c>
      <c r="B1741" s="72" t="s">
        <v>780</v>
      </c>
      <c r="C1741" s="75" t="s">
        <v>781</v>
      </c>
      <c r="D1741" s="75">
        <v>177</v>
      </c>
      <c r="E1741" s="75">
        <v>160</v>
      </c>
      <c r="F1741" s="73">
        <v>139</v>
      </c>
      <c r="G1741" s="81"/>
    </row>
    <row r="1742" spans="1:7" ht="15.75">
      <c r="A1742" s="107" t="s">
        <v>784</v>
      </c>
      <c r="B1742" s="72" t="s">
        <v>780</v>
      </c>
      <c r="C1742" s="75" t="s">
        <v>781</v>
      </c>
      <c r="D1742" s="75">
        <v>178</v>
      </c>
      <c r="E1742" s="75">
        <v>250</v>
      </c>
      <c r="F1742" s="73">
        <v>130.81395348837208</v>
      </c>
      <c r="G1742" s="81"/>
    </row>
    <row r="1743" spans="1:7" ht="15.75">
      <c r="A1743" s="107" t="s">
        <v>784</v>
      </c>
      <c r="B1743" s="72" t="s">
        <v>780</v>
      </c>
      <c r="C1743" s="75" t="s">
        <v>781</v>
      </c>
      <c r="D1743" s="75">
        <v>181</v>
      </c>
      <c r="E1743" s="75">
        <v>160</v>
      </c>
      <c r="F1743" s="73">
        <v>135.75757575757575</v>
      </c>
      <c r="G1743" s="81"/>
    </row>
    <row r="1744" spans="1:7" ht="15.75">
      <c r="A1744" s="107" t="s">
        <v>784</v>
      </c>
      <c r="B1744" s="72" t="s">
        <v>780</v>
      </c>
      <c r="C1744" s="75" t="s">
        <v>781</v>
      </c>
      <c r="D1744" s="75">
        <v>182</v>
      </c>
      <c r="E1744" s="75">
        <v>100</v>
      </c>
      <c r="F1744" s="73">
        <v>82.638888888888886</v>
      </c>
      <c r="G1744" s="81"/>
    </row>
    <row r="1745" spans="1:7" ht="15.75">
      <c r="A1745" s="107" t="s">
        <v>784</v>
      </c>
      <c r="B1745" s="72" t="s">
        <v>780</v>
      </c>
      <c r="C1745" s="75" t="s">
        <v>781</v>
      </c>
      <c r="D1745" s="75">
        <v>184</v>
      </c>
      <c r="E1745" s="75">
        <v>250</v>
      </c>
      <c r="F1745" s="73">
        <v>145.60439560439559</v>
      </c>
      <c r="G1745" s="81"/>
    </row>
    <row r="1746" spans="1:7" ht="15.75">
      <c r="A1746" s="107" t="s">
        <v>784</v>
      </c>
      <c r="B1746" s="72" t="s">
        <v>780</v>
      </c>
      <c r="C1746" s="75" t="s">
        <v>781</v>
      </c>
      <c r="D1746" s="75">
        <v>186</v>
      </c>
      <c r="E1746" s="75">
        <v>160</v>
      </c>
      <c r="F1746" s="73">
        <v>126.5934065934066</v>
      </c>
      <c r="G1746" s="81"/>
    </row>
    <row r="1747" spans="1:7" ht="15.75">
      <c r="A1747" s="107" t="s">
        <v>784</v>
      </c>
      <c r="B1747" s="72" t="s">
        <v>780</v>
      </c>
      <c r="C1747" s="75" t="s">
        <v>781</v>
      </c>
      <c r="D1747" s="75">
        <v>188</v>
      </c>
      <c r="E1747" s="75">
        <v>250</v>
      </c>
      <c r="F1747" s="73">
        <v>214.24319727891157</v>
      </c>
      <c r="G1747" s="81"/>
    </row>
    <row r="1748" spans="1:7" ht="15.75">
      <c r="A1748" s="107" t="s">
        <v>784</v>
      </c>
      <c r="B1748" s="72" t="s">
        <v>780</v>
      </c>
      <c r="C1748" s="75" t="s">
        <v>781</v>
      </c>
      <c r="D1748" s="75">
        <v>189</v>
      </c>
      <c r="E1748" s="75">
        <v>160</v>
      </c>
      <c r="F1748" s="73">
        <v>156.16</v>
      </c>
      <c r="G1748" s="81"/>
    </row>
    <row r="1749" spans="1:7" ht="15.75">
      <c r="A1749" s="107" t="s">
        <v>784</v>
      </c>
      <c r="B1749" s="72" t="s">
        <v>780</v>
      </c>
      <c r="C1749" s="75" t="s">
        <v>781</v>
      </c>
      <c r="D1749" s="75">
        <v>191</v>
      </c>
      <c r="E1749" s="75">
        <v>160</v>
      </c>
      <c r="F1749" s="73">
        <v>148.64000000000001</v>
      </c>
      <c r="G1749" s="81"/>
    </row>
    <row r="1750" spans="1:7" ht="15.75">
      <c r="A1750" s="107" t="s">
        <v>785</v>
      </c>
      <c r="B1750" s="72" t="s">
        <v>780</v>
      </c>
      <c r="C1750" s="75" t="s">
        <v>781</v>
      </c>
      <c r="D1750" s="75">
        <v>199</v>
      </c>
      <c r="E1750" s="75">
        <v>250</v>
      </c>
      <c r="F1750" s="73">
        <v>206</v>
      </c>
      <c r="G1750" s="81"/>
    </row>
    <row r="1751" spans="1:7" ht="15.75">
      <c r="A1751" s="107" t="s">
        <v>786</v>
      </c>
      <c r="B1751" s="72" t="s">
        <v>780</v>
      </c>
      <c r="C1751" s="75" t="s">
        <v>781</v>
      </c>
      <c r="D1751" s="75">
        <v>200</v>
      </c>
      <c r="E1751" s="75">
        <v>250</v>
      </c>
      <c r="F1751" s="73">
        <v>57</v>
      </c>
      <c r="G1751" s="81"/>
    </row>
    <row r="1752" spans="1:7" ht="15.75">
      <c r="A1752" s="107" t="s">
        <v>786</v>
      </c>
      <c r="B1752" s="72" t="s">
        <v>780</v>
      </c>
      <c r="C1752" s="75" t="s">
        <v>781</v>
      </c>
      <c r="D1752" s="75">
        <v>201</v>
      </c>
      <c r="E1752" s="75">
        <v>250</v>
      </c>
      <c r="F1752" s="73">
        <v>194</v>
      </c>
      <c r="G1752" s="81"/>
    </row>
    <row r="1753" spans="1:7" ht="15.75">
      <c r="A1753" s="107" t="s">
        <v>786</v>
      </c>
      <c r="B1753" s="72" t="s">
        <v>780</v>
      </c>
      <c r="C1753" s="75" t="s">
        <v>781</v>
      </c>
      <c r="D1753" s="75" t="s">
        <v>787</v>
      </c>
      <c r="E1753" s="75">
        <v>160</v>
      </c>
      <c r="F1753" s="73">
        <v>158.04986149584488</v>
      </c>
      <c r="G1753" s="81"/>
    </row>
    <row r="1754" spans="1:7" ht="15.75">
      <c r="A1754" s="107" t="s">
        <v>786</v>
      </c>
      <c r="B1754" s="72" t="s">
        <v>780</v>
      </c>
      <c r="C1754" s="75" t="s">
        <v>781</v>
      </c>
      <c r="D1754" s="75">
        <v>204</v>
      </c>
      <c r="E1754" s="75">
        <v>100</v>
      </c>
      <c r="F1754" s="73">
        <v>92.9</v>
      </c>
      <c r="G1754" s="81"/>
    </row>
    <row r="1755" spans="1:7" ht="15.75">
      <c r="A1755" s="107" t="s">
        <v>786</v>
      </c>
      <c r="B1755" s="72" t="s">
        <v>780</v>
      </c>
      <c r="C1755" s="75" t="s">
        <v>781</v>
      </c>
      <c r="D1755" s="75" t="s">
        <v>788</v>
      </c>
      <c r="E1755" s="75">
        <v>63</v>
      </c>
      <c r="F1755" s="73">
        <v>43.658999999999999</v>
      </c>
      <c r="G1755" s="81"/>
    </row>
    <row r="1756" spans="1:7" ht="15.75">
      <c r="A1756" s="107" t="s">
        <v>786</v>
      </c>
      <c r="B1756" s="72" t="s">
        <v>780</v>
      </c>
      <c r="C1756" s="75" t="s">
        <v>781</v>
      </c>
      <c r="D1756" s="75">
        <v>206</v>
      </c>
      <c r="E1756" s="75">
        <v>100</v>
      </c>
      <c r="F1756" s="73">
        <v>84</v>
      </c>
      <c r="G1756" s="81"/>
    </row>
    <row r="1757" spans="1:7" ht="15.75">
      <c r="A1757" s="107" t="s">
        <v>786</v>
      </c>
      <c r="B1757" s="72" t="s">
        <v>780</v>
      </c>
      <c r="C1757" s="75" t="s">
        <v>781</v>
      </c>
      <c r="D1757" s="75">
        <v>207</v>
      </c>
      <c r="E1757" s="75">
        <v>63</v>
      </c>
      <c r="F1757" s="73">
        <v>55.062000000000005</v>
      </c>
      <c r="G1757" s="81"/>
    </row>
    <row r="1758" spans="1:7" ht="15.75">
      <c r="A1758" s="107" t="s">
        <v>786</v>
      </c>
      <c r="B1758" s="72" t="s">
        <v>780</v>
      </c>
      <c r="C1758" s="75" t="s">
        <v>781</v>
      </c>
      <c r="D1758" s="75" t="s">
        <v>789</v>
      </c>
      <c r="E1758" s="75">
        <v>400</v>
      </c>
      <c r="F1758" s="73">
        <v>371.6</v>
      </c>
      <c r="G1758" s="81"/>
    </row>
    <row r="1759" spans="1:7" ht="15.75">
      <c r="A1759" s="107" t="s">
        <v>786</v>
      </c>
      <c r="B1759" s="72" t="s">
        <v>780</v>
      </c>
      <c r="C1759" s="75" t="s">
        <v>781</v>
      </c>
      <c r="D1759" s="75">
        <v>212</v>
      </c>
      <c r="E1759" s="75">
        <v>100</v>
      </c>
      <c r="F1759" s="73">
        <v>96.3</v>
      </c>
      <c r="G1759" s="81"/>
    </row>
    <row r="1760" spans="1:7" ht="15.75">
      <c r="A1760" s="107" t="s">
        <v>786</v>
      </c>
      <c r="B1760" s="72" t="s">
        <v>780</v>
      </c>
      <c r="C1760" s="75" t="s">
        <v>781</v>
      </c>
      <c r="D1760" s="75" t="s">
        <v>790</v>
      </c>
      <c r="E1760" s="75">
        <v>63</v>
      </c>
      <c r="F1760" s="73">
        <v>57.456000000000003</v>
      </c>
      <c r="G1760" s="81"/>
    </row>
    <row r="1761" spans="1:7" ht="15.75">
      <c r="A1761" s="107" t="s">
        <v>786</v>
      </c>
      <c r="B1761" s="72" t="s">
        <v>780</v>
      </c>
      <c r="C1761" s="75" t="s">
        <v>781</v>
      </c>
      <c r="D1761" s="75" t="s">
        <v>791</v>
      </c>
      <c r="E1761" s="75">
        <v>63</v>
      </c>
      <c r="F1761" s="73">
        <v>55.692000000000007</v>
      </c>
      <c r="G1761" s="81"/>
    </row>
    <row r="1762" spans="1:7" ht="15.75">
      <c r="A1762" s="107" t="s">
        <v>786</v>
      </c>
      <c r="B1762" s="72" t="s">
        <v>780</v>
      </c>
      <c r="C1762" s="75" t="s">
        <v>781</v>
      </c>
      <c r="D1762" s="75" t="s">
        <v>792</v>
      </c>
      <c r="E1762" s="75">
        <v>25</v>
      </c>
      <c r="F1762" s="73">
        <v>22.7</v>
      </c>
      <c r="G1762" s="81"/>
    </row>
    <row r="1763" spans="1:7" ht="15.75">
      <c r="A1763" s="107" t="s">
        <v>786</v>
      </c>
      <c r="B1763" s="72" t="s">
        <v>780</v>
      </c>
      <c r="C1763" s="75" t="s">
        <v>781</v>
      </c>
      <c r="D1763" s="75">
        <v>197</v>
      </c>
      <c r="E1763" s="75">
        <v>160</v>
      </c>
      <c r="F1763" s="73">
        <v>135</v>
      </c>
      <c r="G1763" s="81"/>
    </row>
    <row r="1764" spans="1:7" ht="15.75">
      <c r="A1764" s="107" t="s">
        <v>786</v>
      </c>
      <c r="B1764" s="72" t="s">
        <v>780</v>
      </c>
      <c r="C1764" s="75" t="s">
        <v>781</v>
      </c>
      <c r="D1764" s="75" t="s">
        <v>793</v>
      </c>
      <c r="E1764" s="75">
        <v>63</v>
      </c>
      <c r="F1764" s="73">
        <v>58.527000000000001</v>
      </c>
      <c r="G1764" s="81"/>
    </row>
    <row r="1765" spans="1:7" ht="15.75">
      <c r="A1765" s="107" t="s">
        <v>786</v>
      </c>
      <c r="B1765" s="72" t="s">
        <v>780</v>
      </c>
      <c r="C1765" s="75" t="s">
        <v>781</v>
      </c>
      <c r="D1765" s="75">
        <v>209</v>
      </c>
      <c r="E1765" s="75">
        <v>63</v>
      </c>
      <c r="F1765" s="73">
        <v>57.081818181818186</v>
      </c>
      <c r="G1765" s="81"/>
    </row>
    <row r="1766" spans="1:7" ht="15.75">
      <c r="A1766" s="107" t="s">
        <v>794</v>
      </c>
      <c r="B1766" s="72" t="s">
        <v>780</v>
      </c>
      <c r="C1766" s="75" t="s">
        <v>781</v>
      </c>
      <c r="D1766" s="75">
        <v>210</v>
      </c>
      <c r="E1766" s="75">
        <v>160</v>
      </c>
      <c r="F1766" s="73">
        <v>125</v>
      </c>
      <c r="G1766" s="81"/>
    </row>
    <row r="1767" spans="1:7" ht="15.75">
      <c r="A1767" s="107" t="s">
        <v>786</v>
      </c>
      <c r="B1767" s="72" t="s">
        <v>780</v>
      </c>
      <c r="C1767" s="75" t="s">
        <v>781</v>
      </c>
      <c r="D1767" s="75">
        <v>211</v>
      </c>
      <c r="E1767" s="75">
        <v>100</v>
      </c>
      <c r="F1767" s="73">
        <v>89.4</v>
      </c>
      <c r="G1767" s="81"/>
    </row>
    <row r="1768" spans="1:7" ht="15.75">
      <c r="A1768" s="107" t="s">
        <v>795</v>
      </c>
      <c r="B1768" s="72" t="s">
        <v>780</v>
      </c>
      <c r="C1768" s="75" t="s">
        <v>781</v>
      </c>
      <c r="D1768" s="75" t="s">
        <v>796</v>
      </c>
      <c r="E1768" s="75">
        <v>40</v>
      </c>
      <c r="F1768" s="73">
        <v>36</v>
      </c>
      <c r="G1768" s="81"/>
    </row>
    <row r="1769" spans="1:7" ht="15.75">
      <c r="A1769" s="107" t="s">
        <v>795</v>
      </c>
      <c r="B1769" s="72" t="s">
        <v>780</v>
      </c>
      <c r="C1769" s="75" t="s">
        <v>781</v>
      </c>
      <c r="D1769" s="75">
        <v>112</v>
      </c>
      <c r="E1769" s="75">
        <v>160</v>
      </c>
      <c r="F1769" s="73">
        <v>105</v>
      </c>
      <c r="G1769" s="81"/>
    </row>
    <row r="1770" spans="1:7" ht="15.75">
      <c r="A1770" s="107" t="s">
        <v>795</v>
      </c>
      <c r="B1770" s="72" t="s">
        <v>780</v>
      </c>
      <c r="C1770" s="75" t="s">
        <v>781</v>
      </c>
      <c r="D1770" s="75" t="s">
        <v>797</v>
      </c>
      <c r="E1770" s="75">
        <v>400</v>
      </c>
      <c r="F1770" s="73">
        <v>364</v>
      </c>
      <c r="G1770" s="81"/>
    </row>
    <row r="1771" spans="1:7" ht="15.75">
      <c r="A1771" s="107" t="s">
        <v>795</v>
      </c>
      <c r="B1771" s="72" t="s">
        <v>780</v>
      </c>
      <c r="C1771" s="75" t="s">
        <v>781</v>
      </c>
      <c r="D1771" s="75">
        <v>115</v>
      </c>
      <c r="E1771" s="75">
        <v>250</v>
      </c>
      <c r="F1771" s="73">
        <v>125</v>
      </c>
      <c r="G1771" s="81"/>
    </row>
    <row r="1772" spans="1:7" ht="15.75">
      <c r="A1772" s="107" t="s">
        <v>795</v>
      </c>
      <c r="B1772" s="72" t="s">
        <v>780</v>
      </c>
      <c r="C1772" s="75" t="s">
        <v>781</v>
      </c>
      <c r="D1772" s="75" t="s">
        <v>798</v>
      </c>
      <c r="E1772" s="75">
        <v>250</v>
      </c>
      <c r="F1772" s="73">
        <v>204.25</v>
      </c>
      <c r="G1772" s="81"/>
    </row>
    <row r="1773" spans="1:7" ht="15.75">
      <c r="A1773" s="107" t="s">
        <v>795</v>
      </c>
      <c r="B1773" s="72" t="s">
        <v>780</v>
      </c>
      <c r="C1773" s="75" t="s">
        <v>781</v>
      </c>
      <c r="D1773" s="75" t="s">
        <v>799</v>
      </c>
      <c r="E1773" s="75">
        <v>160</v>
      </c>
      <c r="F1773" s="73">
        <v>135</v>
      </c>
      <c r="G1773" s="81"/>
    </row>
    <row r="1774" spans="1:7" ht="15.75">
      <c r="A1774" s="107" t="s">
        <v>795</v>
      </c>
      <c r="B1774" s="72" t="s">
        <v>780</v>
      </c>
      <c r="C1774" s="75" t="s">
        <v>781</v>
      </c>
      <c r="D1774" s="75">
        <v>118</v>
      </c>
      <c r="E1774" s="75">
        <v>250</v>
      </c>
      <c r="F1774" s="73">
        <v>168</v>
      </c>
      <c r="G1774" s="81"/>
    </row>
    <row r="1775" spans="1:7" ht="15.75">
      <c r="A1775" s="107" t="s">
        <v>795</v>
      </c>
      <c r="B1775" s="72" t="s">
        <v>780</v>
      </c>
      <c r="C1775" s="75" t="s">
        <v>781</v>
      </c>
      <c r="D1775" s="75" t="s">
        <v>800</v>
      </c>
      <c r="E1775" s="75">
        <v>63</v>
      </c>
      <c r="F1775" s="73">
        <v>55</v>
      </c>
      <c r="G1775" s="81"/>
    </row>
    <row r="1776" spans="1:7" ht="15.75">
      <c r="A1776" s="107" t="s">
        <v>795</v>
      </c>
      <c r="B1776" s="72" t="s">
        <v>780</v>
      </c>
      <c r="C1776" s="75" t="s">
        <v>781</v>
      </c>
      <c r="D1776" s="75">
        <v>120</v>
      </c>
      <c r="E1776" s="75">
        <v>63</v>
      </c>
      <c r="F1776" s="73">
        <v>48</v>
      </c>
      <c r="G1776" s="81"/>
    </row>
    <row r="1777" spans="1:7" ht="15.75">
      <c r="A1777" s="107" t="s">
        <v>795</v>
      </c>
      <c r="B1777" s="72" t="s">
        <v>780</v>
      </c>
      <c r="C1777" s="75" t="s">
        <v>781</v>
      </c>
      <c r="D1777" s="75" t="s">
        <v>801</v>
      </c>
      <c r="E1777" s="75">
        <v>250</v>
      </c>
      <c r="F1777" s="73">
        <v>203</v>
      </c>
      <c r="G1777" s="81"/>
    </row>
    <row r="1778" spans="1:7" ht="15.75">
      <c r="A1778" s="107" t="s">
        <v>795</v>
      </c>
      <c r="B1778" s="72" t="s">
        <v>780</v>
      </c>
      <c r="C1778" s="75" t="s">
        <v>781</v>
      </c>
      <c r="D1778" s="75" t="s">
        <v>802</v>
      </c>
      <c r="E1778" s="75">
        <v>250</v>
      </c>
      <c r="F1778" s="73">
        <v>221.75</v>
      </c>
      <c r="G1778" s="81"/>
    </row>
    <row r="1779" spans="1:7" ht="15.75">
      <c r="A1779" s="107" t="s">
        <v>795</v>
      </c>
      <c r="B1779" s="72" t="s">
        <v>780</v>
      </c>
      <c r="C1779" s="75" t="s">
        <v>781</v>
      </c>
      <c r="D1779" s="75" t="s">
        <v>803</v>
      </c>
      <c r="E1779" s="75">
        <v>400</v>
      </c>
      <c r="F1779" s="73">
        <v>398.4</v>
      </c>
      <c r="G1779" s="81"/>
    </row>
    <row r="1780" spans="1:7" ht="15.75">
      <c r="A1780" s="107" t="s">
        <v>795</v>
      </c>
      <c r="B1780" s="72" t="s">
        <v>780</v>
      </c>
      <c r="C1780" s="75" t="s">
        <v>781</v>
      </c>
      <c r="D1780" s="75" t="s">
        <v>804</v>
      </c>
      <c r="E1780" s="75">
        <v>630</v>
      </c>
      <c r="F1780" s="73">
        <v>514.71</v>
      </c>
      <c r="G1780" s="81"/>
    </row>
    <row r="1781" spans="1:7" ht="15.75">
      <c r="A1781" s="107" t="s">
        <v>795</v>
      </c>
      <c r="B1781" s="72" t="s">
        <v>780</v>
      </c>
      <c r="C1781" s="75" t="s">
        <v>781</v>
      </c>
      <c r="D1781" s="75" t="s">
        <v>805</v>
      </c>
      <c r="E1781" s="75">
        <v>40</v>
      </c>
      <c r="F1781" s="73">
        <v>21.76</v>
      </c>
      <c r="G1781" s="81"/>
    </row>
    <row r="1782" spans="1:7" ht="15.75">
      <c r="A1782" s="107" t="s">
        <v>795</v>
      </c>
      <c r="B1782" s="72" t="s">
        <v>780</v>
      </c>
      <c r="C1782" s="75" t="s">
        <v>781</v>
      </c>
      <c r="D1782" s="75" t="s">
        <v>806</v>
      </c>
      <c r="E1782" s="75">
        <v>400</v>
      </c>
      <c r="F1782" s="73">
        <v>325.54112554112555</v>
      </c>
      <c r="G1782" s="81"/>
    </row>
    <row r="1783" spans="1:7" ht="15.75">
      <c r="A1783" s="107" t="s">
        <v>795</v>
      </c>
      <c r="B1783" s="72" t="s">
        <v>780</v>
      </c>
      <c r="C1783" s="75" t="s">
        <v>781</v>
      </c>
      <c r="D1783" s="75" t="s">
        <v>807</v>
      </c>
      <c r="E1783" s="75">
        <v>400</v>
      </c>
      <c r="F1783" s="73">
        <v>368.0886426592798</v>
      </c>
      <c r="G1783" s="81"/>
    </row>
    <row r="1784" spans="1:7" ht="15.75">
      <c r="A1784" s="107" t="s">
        <v>795</v>
      </c>
      <c r="B1784" s="72" t="s">
        <v>780</v>
      </c>
      <c r="C1784" s="75" t="s">
        <v>781</v>
      </c>
      <c r="D1784" s="75" t="s">
        <v>808</v>
      </c>
      <c r="E1784" s="75" t="s">
        <v>809</v>
      </c>
      <c r="F1784" s="73">
        <v>270</v>
      </c>
      <c r="G1784" s="81"/>
    </row>
    <row r="1785" spans="1:7" ht="15.75">
      <c r="A1785" s="107" t="s">
        <v>795</v>
      </c>
      <c r="B1785" s="72" t="s">
        <v>780</v>
      </c>
      <c r="C1785" s="75" t="s">
        <v>781</v>
      </c>
      <c r="D1785" s="75" t="s">
        <v>810</v>
      </c>
      <c r="E1785" s="75">
        <v>1000</v>
      </c>
      <c r="F1785" s="73">
        <v>856</v>
      </c>
      <c r="G1785" s="81"/>
    </row>
    <row r="1786" spans="1:7" ht="15.75">
      <c r="A1786" s="107" t="s">
        <v>795</v>
      </c>
      <c r="B1786" s="72" t="s">
        <v>780</v>
      </c>
      <c r="C1786" s="75" t="s">
        <v>781</v>
      </c>
      <c r="D1786" s="75" t="s">
        <v>811</v>
      </c>
      <c r="E1786" s="75">
        <v>1000</v>
      </c>
      <c r="F1786" s="73">
        <v>875</v>
      </c>
      <c r="G1786" s="81"/>
    </row>
    <row r="1787" spans="1:7" ht="15.75">
      <c r="A1787" s="107" t="s">
        <v>795</v>
      </c>
      <c r="B1787" s="72" t="s">
        <v>780</v>
      </c>
      <c r="C1787" s="75" t="s">
        <v>781</v>
      </c>
      <c r="D1787" s="75" t="s">
        <v>812</v>
      </c>
      <c r="E1787" s="75">
        <v>400</v>
      </c>
      <c r="F1787" s="73">
        <v>276</v>
      </c>
      <c r="G1787" s="81"/>
    </row>
    <row r="1788" spans="1:7" ht="15.75">
      <c r="A1788" s="107" t="s">
        <v>795</v>
      </c>
      <c r="B1788" s="72" t="s">
        <v>780</v>
      </c>
      <c r="C1788" s="75" t="s">
        <v>781</v>
      </c>
      <c r="D1788" s="75" t="s">
        <v>813</v>
      </c>
      <c r="E1788" s="75">
        <v>100</v>
      </c>
      <c r="F1788" s="73">
        <v>80.5</v>
      </c>
      <c r="G1788" s="81"/>
    </row>
    <row r="1789" spans="1:7" ht="15.75">
      <c r="A1789" s="107" t="s">
        <v>795</v>
      </c>
      <c r="B1789" s="72" t="s">
        <v>780</v>
      </c>
      <c r="C1789" s="75" t="s">
        <v>781</v>
      </c>
      <c r="D1789" s="75" t="s">
        <v>814</v>
      </c>
      <c r="E1789" s="75">
        <v>100</v>
      </c>
      <c r="F1789" s="73">
        <v>91.8</v>
      </c>
      <c r="G1789" s="81"/>
    </row>
    <row r="1790" spans="1:7" ht="15.75">
      <c r="A1790" s="107" t="s">
        <v>795</v>
      </c>
      <c r="B1790" s="72" t="s">
        <v>780</v>
      </c>
      <c r="C1790" s="75" t="s">
        <v>781</v>
      </c>
      <c r="D1790" s="75" t="s">
        <v>815</v>
      </c>
      <c r="E1790" s="75">
        <v>100</v>
      </c>
      <c r="F1790" s="73">
        <v>84</v>
      </c>
      <c r="G1790" s="81"/>
    </row>
    <row r="1791" spans="1:7" ht="15.75">
      <c r="A1791" s="107" t="s">
        <v>795</v>
      </c>
      <c r="B1791" s="72" t="s">
        <v>780</v>
      </c>
      <c r="C1791" s="75" t="s">
        <v>781</v>
      </c>
      <c r="D1791" s="75">
        <v>137</v>
      </c>
      <c r="E1791" s="75">
        <v>63</v>
      </c>
      <c r="F1791" s="73">
        <v>42.713999999999999</v>
      </c>
      <c r="G1791" s="81"/>
    </row>
    <row r="1792" spans="1:7" ht="15.75">
      <c r="A1792" s="107" t="s">
        <v>795</v>
      </c>
      <c r="B1792" s="72" t="s">
        <v>780</v>
      </c>
      <c r="C1792" s="75" t="s">
        <v>781</v>
      </c>
      <c r="D1792" s="75">
        <v>142</v>
      </c>
      <c r="E1792" s="75">
        <v>250</v>
      </c>
      <c r="F1792" s="73">
        <v>90</v>
      </c>
      <c r="G1792" s="81"/>
    </row>
    <row r="1793" spans="1:7" ht="15.75">
      <c r="A1793" s="107" t="s">
        <v>795</v>
      </c>
      <c r="B1793" s="72" t="s">
        <v>780</v>
      </c>
      <c r="C1793" s="75" t="s">
        <v>781</v>
      </c>
      <c r="D1793" s="75" t="s">
        <v>816</v>
      </c>
      <c r="E1793" s="75">
        <v>160</v>
      </c>
      <c r="F1793" s="73">
        <v>141.12</v>
      </c>
      <c r="G1793" s="81"/>
    </row>
    <row r="1794" spans="1:7" ht="15.75">
      <c r="A1794" s="107" t="s">
        <v>795</v>
      </c>
      <c r="B1794" s="72" t="s">
        <v>780</v>
      </c>
      <c r="C1794" s="75" t="s">
        <v>781</v>
      </c>
      <c r="D1794" s="75" t="s">
        <v>817</v>
      </c>
      <c r="E1794" s="75">
        <v>250</v>
      </c>
      <c r="F1794" s="73">
        <v>225.75</v>
      </c>
      <c r="G1794" s="81"/>
    </row>
    <row r="1795" spans="1:7" ht="15.75">
      <c r="A1795" s="107" t="s">
        <v>795</v>
      </c>
      <c r="B1795" s="72" t="s">
        <v>780</v>
      </c>
      <c r="C1795" s="75" t="s">
        <v>781</v>
      </c>
      <c r="D1795" s="75" t="s">
        <v>818</v>
      </c>
      <c r="E1795" s="75">
        <v>160</v>
      </c>
      <c r="F1795" s="73">
        <v>118.4</v>
      </c>
      <c r="G1795" s="81"/>
    </row>
    <row r="1796" spans="1:7" ht="15.75">
      <c r="A1796" s="107" t="s">
        <v>795</v>
      </c>
      <c r="B1796" s="72" t="s">
        <v>780</v>
      </c>
      <c r="C1796" s="75" t="s">
        <v>781</v>
      </c>
      <c r="D1796" s="75" t="s">
        <v>819</v>
      </c>
      <c r="E1796" s="75">
        <v>160</v>
      </c>
      <c r="F1796" s="73">
        <v>112</v>
      </c>
      <c r="G1796" s="81"/>
    </row>
    <row r="1797" spans="1:7" ht="15.75">
      <c r="A1797" s="107" t="s">
        <v>795</v>
      </c>
      <c r="B1797" s="72" t="s">
        <v>780</v>
      </c>
      <c r="C1797" s="75" t="s">
        <v>781</v>
      </c>
      <c r="D1797" s="75" t="s">
        <v>820</v>
      </c>
      <c r="E1797" s="75">
        <v>250</v>
      </c>
      <c r="F1797" s="73">
        <v>198.75</v>
      </c>
      <c r="G1797" s="81"/>
    </row>
    <row r="1798" spans="1:7" ht="15.75">
      <c r="A1798" s="107" t="s">
        <v>795</v>
      </c>
      <c r="B1798" s="72" t="s">
        <v>780</v>
      </c>
      <c r="C1798" s="75" t="s">
        <v>781</v>
      </c>
      <c r="D1798" s="75" t="s">
        <v>821</v>
      </c>
      <c r="E1798" s="75">
        <v>63</v>
      </c>
      <c r="F1798" s="73">
        <v>55</v>
      </c>
      <c r="G1798" s="81"/>
    </row>
    <row r="1799" spans="1:7" ht="15.75">
      <c r="A1799" s="107" t="s">
        <v>795</v>
      </c>
      <c r="B1799" s="72" t="s">
        <v>780</v>
      </c>
      <c r="C1799" s="75" t="s">
        <v>781</v>
      </c>
      <c r="D1799" s="75" t="s">
        <v>822</v>
      </c>
      <c r="E1799" s="75">
        <v>63</v>
      </c>
      <c r="F1799" s="73">
        <v>55</v>
      </c>
      <c r="G1799" s="81"/>
    </row>
    <row r="1800" spans="1:7" ht="15.75">
      <c r="A1800" s="107" t="s">
        <v>795</v>
      </c>
      <c r="B1800" s="72" t="s">
        <v>780</v>
      </c>
      <c r="C1800" s="75" t="s">
        <v>781</v>
      </c>
      <c r="D1800" s="75" t="s">
        <v>823</v>
      </c>
      <c r="E1800" s="75">
        <v>250</v>
      </c>
      <c r="F1800" s="73">
        <v>180</v>
      </c>
      <c r="G1800" s="81"/>
    </row>
    <row r="1801" spans="1:7" ht="15.75">
      <c r="A1801" s="107" t="s">
        <v>824</v>
      </c>
      <c r="B1801" s="72" t="s">
        <v>780</v>
      </c>
      <c r="C1801" s="75" t="s">
        <v>781</v>
      </c>
      <c r="D1801" s="75">
        <v>136</v>
      </c>
      <c r="E1801" s="75">
        <v>100</v>
      </c>
      <c r="F1801" s="73">
        <v>65</v>
      </c>
      <c r="G1801" s="81"/>
    </row>
    <row r="1802" spans="1:7" ht="15.75">
      <c r="A1802" s="107" t="s">
        <v>824</v>
      </c>
      <c r="B1802" s="72" t="s">
        <v>780</v>
      </c>
      <c r="C1802" s="75" t="s">
        <v>781</v>
      </c>
      <c r="D1802" s="75">
        <v>138</v>
      </c>
      <c r="E1802" s="75">
        <v>63</v>
      </c>
      <c r="F1802" s="73">
        <v>46</v>
      </c>
      <c r="G1802" s="81"/>
    </row>
    <row r="1803" spans="1:7" ht="15.75">
      <c r="A1803" s="107" t="s">
        <v>824</v>
      </c>
      <c r="B1803" s="72" t="s">
        <v>780</v>
      </c>
      <c r="C1803" s="75" t="s">
        <v>781</v>
      </c>
      <c r="D1803" s="75">
        <v>139</v>
      </c>
      <c r="E1803" s="75">
        <v>250</v>
      </c>
      <c r="F1803" s="73">
        <v>127.04000000000002</v>
      </c>
      <c r="G1803" s="81"/>
    </row>
    <row r="1804" spans="1:7" ht="15.75">
      <c r="A1804" s="107" t="s">
        <v>824</v>
      </c>
      <c r="B1804" s="72" t="s">
        <v>780</v>
      </c>
      <c r="C1804" s="75" t="s">
        <v>781</v>
      </c>
      <c r="D1804" s="75">
        <v>140</v>
      </c>
      <c r="E1804" s="75">
        <v>250</v>
      </c>
      <c r="F1804" s="73">
        <v>210</v>
      </c>
      <c r="G1804" s="81"/>
    </row>
    <row r="1805" spans="1:7" ht="15.75">
      <c r="A1805" s="107" t="s">
        <v>824</v>
      </c>
      <c r="B1805" s="72" t="s">
        <v>780</v>
      </c>
      <c r="C1805" s="75" t="s">
        <v>781</v>
      </c>
      <c r="D1805" s="75" t="s">
        <v>825</v>
      </c>
      <c r="E1805" s="75">
        <v>63</v>
      </c>
      <c r="F1805" s="73">
        <v>56.721799307958477</v>
      </c>
      <c r="G1805" s="81"/>
    </row>
    <row r="1806" spans="1:7" ht="15.75">
      <c r="A1806" s="107" t="s">
        <v>824</v>
      </c>
      <c r="B1806" s="72" t="s">
        <v>780</v>
      </c>
      <c r="C1806" s="75" t="s">
        <v>781</v>
      </c>
      <c r="D1806" s="75">
        <v>144</v>
      </c>
      <c r="E1806" s="75">
        <v>160</v>
      </c>
      <c r="F1806" s="73">
        <v>103</v>
      </c>
      <c r="G1806" s="81"/>
    </row>
    <row r="1807" spans="1:7" ht="15.75">
      <c r="A1807" s="107" t="s">
        <v>824</v>
      </c>
      <c r="B1807" s="72" t="s">
        <v>780</v>
      </c>
      <c r="C1807" s="75" t="s">
        <v>781</v>
      </c>
      <c r="D1807" s="75">
        <v>147</v>
      </c>
      <c r="E1807" s="75">
        <v>160</v>
      </c>
      <c r="F1807" s="73">
        <v>85</v>
      </c>
      <c r="G1807" s="81"/>
    </row>
    <row r="1808" spans="1:7" ht="15.75">
      <c r="A1808" s="107" t="s">
        <v>826</v>
      </c>
      <c r="B1808" s="72" t="s">
        <v>780</v>
      </c>
      <c r="C1808" s="75" t="s">
        <v>781</v>
      </c>
      <c r="D1808" s="75" t="s">
        <v>827</v>
      </c>
      <c r="E1808" s="75">
        <v>25</v>
      </c>
      <c r="F1808" s="73">
        <v>22.2</v>
      </c>
      <c r="G1808" s="81"/>
    </row>
    <row r="1809" spans="1:7" ht="15.75">
      <c r="A1809" s="107" t="s">
        <v>826</v>
      </c>
      <c r="B1809" s="72" t="s">
        <v>780</v>
      </c>
      <c r="C1809" s="75" t="s">
        <v>781</v>
      </c>
      <c r="D1809" s="75" t="s">
        <v>828</v>
      </c>
      <c r="E1809" s="75">
        <v>63</v>
      </c>
      <c r="F1809" s="73">
        <v>56.952000000000005</v>
      </c>
      <c r="G1809" s="81"/>
    </row>
    <row r="1810" spans="1:7" ht="15.75">
      <c r="A1810" s="107" t="s">
        <v>826</v>
      </c>
      <c r="B1810" s="72" t="s">
        <v>780</v>
      </c>
      <c r="C1810" s="75" t="s">
        <v>781</v>
      </c>
      <c r="D1810" s="75" t="s">
        <v>829</v>
      </c>
      <c r="E1810" s="75">
        <v>63</v>
      </c>
      <c r="F1810" s="73">
        <v>57.33</v>
      </c>
      <c r="G1810" s="81"/>
    </row>
    <row r="1811" spans="1:7" ht="15.75">
      <c r="A1811" s="107" t="s">
        <v>826</v>
      </c>
      <c r="B1811" s="72" t="s">
        <v>780</v>
      </c>
      <c r="C1811" s="75" t="s">
        <v>781</v>
      </c>
      <c r="D1811" s="75" t="s">
        <v>830</v>
      </c>
      <c r="E1811" s="75">
        <v>100</v>
      </c>
      <c r="F1811" s="73">
        <v>98</v>
      </c>
      <c r="G1811" s="81"/>
    </row>
    <row r="1812" spans="1:7" ht="15.75">
      <c r="A1812" s="107" t="s">
        <v>826</v>
      </c>
      <c r="B1812" s="72" t="s">
        <v>780</v>
      </c>
      <c r="C1812" s="75" t="s">
        <v>781</v>
      </c>
      <c r="D1812" s="75" t="s">
        <v>831</v>
      </c>
      <c r="E1812" s="75">
        <v>63</v>
      </c>
      <c r="F1812" s="73">
        <v>60.353999999999999</v>
      </c>
      <c r="G1812" s="81"/>
    </row>
    <row r="1813" spans="1:7" ht="15.75">
      <c r="A1813" s="107" t="s">
        <v>826</v>
      </c>
      <c r="B1813" s="72" t="s">
        <v>780</v>
      </c>
      <c r="C1813" s="75" t="s">
        <v>781</v>
      </c>
      <c r="D1813" s="75" t="s">
        <v>832</v>
      </c>
      <c r="E1813" s="75">
        <v>25</v>
      </c>
      <c r="F1813" s="73">
        <v>24.7</v>
      </c>
      <c r="G1813" s="81"/>
    </row>
    <row r="1814" spans="1:7" ht="15.75">
      <c r="A1814" s="107" t="s">
        <v>826</v>
      </c>
      <c r="B1814" s="72" t="s">
        <v>780</v>
      </c>
      <c r="C1814" s="75" t="s">
        <v>781</v>
      </c>
      <c r="D1814" s="75" t="s">
        <v>833</v>
      </c>
      <c r="E1814" s="75">
        <v>63</v>
      </c>
      <c r="F1814" s="73">
        <v>62.37</v>
      </c>
      <c r="G1814" s="81"/>
    </row>
    <row r="1815" spans="1:7" ht="15.75">
      <c r="A1815" s="107" t="s">
        <v>826</v>
      </c>
      <c r="B1815" s="72" t="s">
        <v>780</v>
      </c>
      <c r="C1815" s="75" t="s">
        <v>781</v>
      </c>
      <c r="D1815" s="75">
        <v>156</v>
      </c>
      <c r="E1815" s="75">
        <v>100</v>
      </c>
      <c r="F1815" s="73">
        <v>93</v>
      </c>
      <c r="G1815" s="81"/>
    </row>
    <row r="1816" spans="1:7" ht="15.75">
      <c r="A1816" s="107" t="s">
        <v>834</v>
      </c>
      <c r="B1816" s="72" t="s">
        <v>780</v>
      </c>
      <c r="C1816" s="75" t="s">
        <v>781</v>
      </c>
      <c r="D1816" s="75">
        <v>369</v>
      </c>
      <c r="E1816" s="75">
        <v>160</v>
      </c>
      <c r="F1816" s="73">
        <v>86.3</v>
      </c>
      <c r="G1816" s="81"/>
    </row>
    <row r="1817" spans="1:7" ht="15.75">
      <c r="A1817" s="107" t="s">
        <v>834</v>
      </c>
      <c r="B1817" s="72" t="s">
        <v>780</v>
      </c>
      <c r="C1817" s="75" t="s">
        <v>781</v>
      </c>
      <c r="D1817" s="75">
        <v>370</v>
      </c>
      <c r="E1817" s="75">
        <v>100</v>
      </c>
      <c r="F1817" s="73">
        <v>83</v>
      </c>
      <c r="G1817" s="81"/>
    </row>
    <row r="1818" spans="1:7" ht="15.75">
      <c r="A1818" s="107" t="s">
        <v>834</v>
      </c>
      <c r="B1818" s="72" t="s">
        <v>780</v>
      </c>
      <c r="C1818" s="75" t="s">
        <v>781</v>
      </c>
      <c r="D1818" s="75">
        <v>371</v>
      </c>
      <c r="E1818" s="75">
        <v>160</v>
      </c>
      <c r="F1818" s="73">
        <v>138.24</v>
      </c>
      <c r="G1818" s="81"/>
    </row>
    <row r="1819" spans="1:7" ht="15.75">
      <c r="A1819" s="107" t="s">
        <v>834</v>
      </c>
      <c r="B1819" s="72" t="s">
        <v>780</v>
      </c>
      <c r="C1819" s="75" t="s">
        <v>781</v>
      </c>
      <c r="D1819" s="75">
        <v>372</v>
      </c>
      <c r="E1819" s="75">
        <v>250</v>
      </c>
      <c r="F1819" s="73">
        <v>242.31601731601731</v>
      </c>
      <c r="G1819" s="81"/>
    </row>
    <row r="1820" spans="1:7" ht="15.75">
      <c r="A1820" s="107" t="s">
        <v>834</v>
      </c>
      <c r="B1820" s="72" t="s">
        <v>780</v>
      </c>
      <c r="C1820" s="75" t="s">
        <v>781</v>
      </c>
      <c r="D1820" s="75">
        <v>373</v>
      </c>
      <c r="E1820" s="75">
        <v>250</v>
      </c>
      <c r="F1820" s="73">
        <v>225.5</v>
      </c>
      <c r="G1820" s="81"/>
    </row>
    <row r="1821" spans="1:7" ht="15.75">
      <c r="A1821" s="107" t="s">
        <v>834</v>
      </c>
      <c r="B1821" s="72" t="s">
        <v>780</v>
      </c>
      <c r="C1821" s="75" t="s">
        <v>781</v>
      </c>
      <c r="D1821" s="75">
        <v>374</v>
      </c>
      <c r="E1821" s="75">
        <v>160</v>
      </c>
      <c r="F1821" s="73">
        <v>145.46260387811637</v>
      </c>
      <c r="G1821" s="81"/>
    </row>
    <row r="1822" spans="1:7" ht="15.75">
      <c r="A1822" s="107" t="s">
        <v>834</v>
      </c>
      <c r="B1822" s="72" t="s">
        <v>780</v>
      </c>
      <c r="C1822" s="75" t="s">
        <v>781</v>
      </c>
      <c r="D1822" s="75">
        <v>375</v>
      </c>
      <c r="E1822" s="75">
        <v>160</v>
      </c>
      <c r="F1822" s="73">
        <v>147.20000000000002</v>
      </c>
      <c r="G1822" s="81"/>
    </row>
    <row r="1823" spans="1:7" ht="15.75">
      <c r="A1823" s="107" t="s">
        <v>834</v>
      </c>
      <c r="B1823" s="72" t="s">
        <v>780</v>
      </c>
      <c r="C1823" s="75" t="s">
        <v>781</v>
      </c>
      <c r="D1823" s="75">
        <v>376</v>
      </c>
      <c r="E1823" s="75">
        <v>250</v>
      </c>
      <c r="F1823" s="73">
        <v>198</v>
      </c>
      <c r="G1823" s="81"/>
    </row>
    <row r="1824" spans="1:7" ht="15.75">
      <c r="A1824" s="107" t="s">
        <v>835</v>
      </c>
      <c r="B1824" s="72" t="s">
        <v>780</v>
      </c>
      <c r="C1824" s="75" t="s">
        <v>781</v>
      </c>
      <c r="D1824" s="75">
        <v>380</v>
      </c>
      <c r="E1824" s="75">
        <v>100</v>
      </c>
      <c r="F1824" s="73">
        <v>90.5</v>
      </c>
      <c r="G1824" s="81"/>
    </row>
    <row r="1825" spans="1:7" ht="15.75">
      <c r="A1825" s="107" t="s">
        <v>835</v>
      </c>
      <c r="B1825" s="72" t="s">
        <v>780</v>
      </c>
      <c r="C1825" s="75" t="s">
        <v>781</v>
      </c>
      <c r="D1825" s="75">
        <v>382</v>
      </c>
      <c r="E1825" s="75">
        <v>63</v>
      </c>
      <c r="F1825" s="73">
        <v>53</v>
      </c>
      <c r="G1825" s="81"/>
    </row>
    <row r="1826" spans="1:7" ht="15.75">
      <c r="A1826" s="107" t="s">
        <v>835</v>
      </c>
      <c r="B1826" s="72" t="s">
        <v>780</v>
      </c>
      <c r="C1826" s="75" t="s">
        <v>781</v>
      </c>
      <c r="D1826" s="75">
        <v>385</v>
      </c>
      <c r="E1826" s="75">
        <v>40</v>
      </c>
      <c r="F1826" s="73">
        <v>30</v>
      </c>
      <c r="G1826" s="81"/>
    </row>
    <row r="1827" spans="1:7" ht="15.75">
      <c r="A1827" s="107" t="s">
        <v>835</v>
      </c>
      <c r="B1827" s="72" t="s">
        <v>780</v>
      </c>
      <c r="C1827" s="75" t="s">
        <v>781</v>
      </c>
      <c r="D1827" s="75">
        <v>386</v>
      </c>
      <c r="E1827" s="75">
        <v>40</v>
      </c>
      <c r="F1827" s="73">
        <v>35</v>
      </c>
      <c r="G1827" s="81"/>
    </row>
    <row r="1828" spans="1:7" ht="15.75">
      <c r="A1828" s="107" t="s">
        <v>836</v>
      </c>
      <c r="B1828" s="72" t="s">
        <v>780</v>
      </c>
      <c r="C1828" s="75" t="s">
        <v>781</v>
      </c>
      <c r="D1828" s="75">
        <v>388</v>
      </c>
      <c r="E1828" s="75">
        <v>250</v>
      </c>
      <c r="F1828" s="73">
        <v>140</v>
      </c>
      <c r="G1828" s="81"/>
    </row>
    <row r="1829" spans="1:7" ht="15.75">
      <c r="A1829" s="107" t="s">
        <v>836</v>
      </c>
      <c r="B1829" s="72" t="s">
        <v>780</v>
      </c>
      <c r="C1829" s="75" t="s">
        <v>781</v>
      </c>
      <c r="D1829" s="75">
        <v>391</v>
      </c>
      <c r="E1829" s="75">
        <v>100</v>
      </c>
      <c r="F1829" s="73">
        <v>55</v>
      </c>
      <c r="G1829" s="81"/>
    </row>
    <row r="1830" spans="1:7" ht="15.75">
      <c r="A1830" s="107" t="s">
        <v>835</v>
      </c>
      <c r="B1830" s="72" t="s">
        <v>780</v>
      </c>
      <c r="C1830" s="75" t="s">
        <v>781</v>
      </c>
      <c r="D1830" s="75">
        <v>392</v>
      </c>
      <c r="E1830" s="75">
        <v>63</v>
      </c>
      <c r="F1830" s="73">
        <v>61</v>
      </c>
      <c r="G1830" s="81"/>
    </row>
    <row r="1831" spans="1:7" ht="15.75">
      <c r="A1831" s="107" t="s">
        <v>835</v>
      </c>
      <c r="B1831" s="72" t="s">
        <v>780</v>
      </c>
      <c r="C1831" s="75" t="s">
        <v>781</v>
      </c>
      <c r="D1831" s="75">
        <v>394</v>
      </c>
      <c r="E1831" s="75">
        <v>100</v>
      </c>
      <c r="F1831" s="73">
        <v>98</v>
      </c>
      <c r="G1831" s="81"/>
    </row>
    <row r="1832" spans="1:7" ht="15.75">
      <c r="A1832" s="107" t="s">
        <v>835</v>
      </c>
      <c r="B1832" s="72" t="s">
        <v>780</v>
      </c>
      <c r="C1832" s="75" t="s">
        <v>781</v>
      </c>
      <c r="D1832" s="75">
        <v>396</v>
      </c>
      <c r="E1832" s="75">
        <v>40</v>
      </c>
      <c r="F1832" s="73">
        <v>38.997802197802201</v>
      </c>
      <c r="G1832" s="81"/>
    </row>
    <row r="1833" spans="1:7" ht="15.75">
      <c r="A1833" s="107" t="s">
        <v>835</v>
      </c>
      <c r="B1833" s="72" t="s">
        <v>780</v>
      </c>
      <c r="C1833" s="75" t="s">
        <v>781</v>
      </c>
      <c r="D1833" s="75">
        <v>397</v>
      </c>
      <c r="E1833" s="75">
        <v>100</v>
      </c>
      <c r="F1833" s="73">
        <v>98</v>
      </c>
      <c r="G1833" s="81"/>
    </row>
    <row r="1834" spans="1:7" ht="15.75">
      <c r="A1834" s="107" t="s">
        <v>837</v>
      </c>
      <c r="B1834" s="72" t="s">
        <v>780</v>
      </c>
      <c r="C1834" s="75" t="s">
        <v>781</v>
      </c>
      <c r="D1834" s="75">
        <v>311</v>
      </c>
      <c r="E1834" s="75">
        <v>160</v>
      </c>
      <c r="F1834" s="73">
        <v>60</v>
      </c>
      <c r="G1834" s="81"/>
    </row>
    <row r="1835" spans="1:7" ht="15.75">
      <c r="A1835" s="107" t="s">
        <v>837</v>
      </c>
      <c r="B1835" s="72" t="s">
        <v>780</v>
      </c>
      <c r="C1835" s="75" t="s">
        <v>781</v>
      </c>
      <c r="D1835" s="75">
        <v>312</v>
      </c>
      <c r="E1835" s="75">
        <v>160</v>
      </c>
      <c r="F1835" s="73">
        <v>58</v>
      </c>
      <c r="G1835" s="81"/>
    </row>
    <row r="1836" spans="1:7" ht="15.75">
      <c r="A1836" s="107" t="s">
        <v>837</v>
      </c>
      <c r="B1836" s="72" t="s">
        <v>780</v>
      </c>
      <c r="C1836" s="75" t="s">
        <v>781</v>
      </c>
      <c r="D1836" s="75">
        <v>313</v>
      </c>
      <c r="E1836" s="75">
        <v>63</v>
      </c>
      <c r="F1836" s="73">
        <v>55</v>
      </c>
      <c r="G1836" s="81"/>
    </row>
    <row r="1837" spans="1:7" ht="15.75">
      <c r="A1837" s="107" t="s">
        <v>837</v>
      </c>
      <c r="B1837" s="72" t="s">
        <v>780</v>
      </c>
      <c r="C1837" s="75" t="s">
        <v>781</v>
      </c>
      <c r="D1837" s="75">
        <v>314</v>
      </c>
      <c r="E1837" s="75">
        <v>63</v>
      </c>
      <c r="F1837" s="73">
        <v>55</v>
      </c>
      <c r="G1837" s="81"/>
    </row>
    <row r="1838" spans="1:7" ht="15.75">
      <c r="A1838" s="107" t="s">
        <v>837</v>
      </c>
      <c r="B1838" s="72" t="s">
        <v>780</v>
      </c>
      <c r="C1838" s="75" t="s">
        <v>781</v>
      </c>
      <c r="D1838" s="75">
        <v>315</v>
      </c>
      <c r="E1838" s="75">
        <v>100</v>
      </c>
      <c r="F1838" s="73">
        <v>87</v>
      </c>
      <c r="G1838" s="81"/>
    </row>
    <row r="1839" spans="1:7" ht="15.75">
      <c r="A1839" s="107" t="s">
        <v>837</v>
      </c>
      <c r="B1839" s="72" t="s">
        <v>780</v>
      </c>
      <c r="C1839" s="75" t="s">
        <v>781</v>
      </c>
      <c r="D1839" s="75">
        <v>317</v>
      </c>
      <c r="E1839" s="75">
        <v>100</v>
      </c>
      <c r="F1839" s="73">
        <v>93.241758241758248</v>
      </c>
      <c r="G1839" s="81"/>
    </row>
    <row r="1840" spans="1:7" ht="15.75">
      <c r="A1840" s="107" t="s">
        <v>837</v>
      </c>
      <c r="B1840" s="72" t="s">
        <v>780</v>
      </c>
      <c r="C1840" s="75" t="s">
        <v>781</v>
      </c>
      <c r="D1840" s="75">
        <v>318</v>
      </c>
      <c r="E1840" s="75">
        <v>63</v>
      </c>
      <c r="F1840" s="73">
        <v>58</v>
      </c>
      <c r="G1840" s="81"/>
    </row>
    <row r="1841" spans="1:7" ht="15.75">
      <c r="A1841" s="107" t="s">
        <v>837</v>
      </c>
      <c r="B1841" s="72" t="s">
        <v>780</v>
      </c>
      <c r="C1841" s="75" t="s">
        <v>781</v>
      </c>
      <c r="D1841" s="75">
        <v>320</v>
      </c>
      <c r="E1841" s="75">
        <v>63</v>
      </c>
      <c r="F1841" s="73">
        <v>55.05</v>
      </c>
      <c r="G1841" s="81"/>
    </row>
    <row r="1842" spans="1:7" ht="15.75">
      <c r="A1842" s="107" t="s">
        <v>838</v>
      </c>
      <c r="B1842" s="72" t="s">
        <v>780</v>
      </c>
      <c r="C1842" s="75" t="s">
        <v>781</v>
      </c>
      <c r="D1842" s="75">
        <v>321</v>
      </c>
      <c r="E1842" s="75">
        <v>250</v>
      </c>
      <c r="F1842" s="73">
        <v>202</v>
      </c>
      <c r="G1842" s="81"/>
    </row>
    <row r="1843" spans="1:7" ht="15.75">
      <c r="A1843" s="107" t="s">
        <v>838</v>
      </c>
      <c r="B1843" s="72" t="s">
        <v>780</v>
      </c>
      <c r="C1843" s="75" t="s">
        <v>781</v>
      </c>
      <c r="D1843" s="75">
        <v>322</v>
      </c>
      <c r="E1843" s="75">
        <v>160</v>
      </c>
      <c r="F1843" s="73">
        <v>120</v>
      </c>
      <c r="G1843" s="81"/>
    </row>
    <row r="1844" spans="1:7" ht="15.75">
      <c r="A1844" s="107" t="s">
        <v>838</v>
      </c>
      <c r="B1844" s="72" t="s">
        <v>780</v>
      </c>
      <c r="C1844" s="75" t="s">
        <v>781</v>
      </c>
      <c r="D1844" s="75">
        <v>323</v>
      </c>
      <c r="E1844" s="75">
        <v>250</v>
      </c>
      <c r="F1844" s="73">
        <v>182.99861495844877</v>
      </c>
      <c r="G1844" s="81"/>
    </row>
    <row r="1845" spans="1:7" ht="15.75">
      <c r="A1845" s="107" t="s">
        <v>838</v>
      </c>
      <c r="B1845" s="72" t="s">
        <v>780</v>
      </c>
      <c r="C1845" s="75" t="s">
        <v>781</v>
      </c>
      <c r="D1845" s="75">
        <v>324</v>
      </c>
      <c r="E1845" s="75">
        <v>250</v>
      </c>
      <c r="F1845" s="73">
        <v>135</v>
      </c>
      <c r="G1845" s="81"/>
    </row>
    <row r="1846" spans="1:7" ht="15.75">
      <c r="A1846" s="107" t="s">
        <v>837</v>
      </c>
      <c r="B1846" s="72" t="s">
        <v>780</v>
      </c>
      <c r="C1846" s="75" t="s">
        <v>781</v>
      </c>
      <c r="D1846" s="75">
        <v>326</v>
      </c>
      <c r="E1846" s="75">
        <v>63</v>
      </c>
      <c r="F1846" s="73">
        <v>59.780193905817178</v>
      </c>
      <c r="G1846" s="81"/>
    </row>
    <row r="1847" spans="1:7" ht="15.75">
      <c r="A1847" s="107" t="s">
        <v>839</v>
      </c>
      <c r="B1847" s="72" t="s">
        <v>780</v>
      </c>
      <c r="C1847" s="75" t="s">
        <v>781</v>
      </c>
      <c r="D1847" s="75">
        <v>331</v>
      </c>
      <c r="E1847" s="75">
        <v>160</v>
      </c>
      <c r="F1847" s="73">
        <v>140</v>
      </c>
      <c r="G1847" s="81"/>
    </row>
    <row r="1848" spans="1:7" ht="15.75">
      <c r="A1848" s="107" t="s">
        <v>839</v>
      </c>
      <c r="B1848" s="72" t="s">
        <v>780</v>
      </c>
      <c r="C1848" s="75" t="s">
        <v>781</v>
      </c>
      <c r="D1848" s="75">
        <v>332</v>
      </c>
      <c r="E1848" s="75">
        <v>63</v>
      </c>
      <c r="F1848" s="73">
        <v>50.225000000000001</v>
      </c>
      <c r="G1848" s="81"/>
    </row>
    <row r="1849" spans="1:7" ht="15.75">
      <c r="A1849" s="107" t="s">
        <v>839</v>
      </c>
      <c r="B1849" s="72" t="s">
        <v>780</v>
      </c>
      <c r="C1849" s="75" t="s">
        <v>781</v>
      </c>
      <c r="D1849" s="75">
        <v>334</v>
      </c>
      <c r="E1849" s="75">
        <v>40</v>
      </c>
      <c r="F1849" s="73">
        <v>37.740259740259738</v>
      </c>
      <c r="G1849" s="81"/>
    </row>
    <row r="1850" spans="1:7" ht="15.75">
      <c r="A1850" s="107" t="s">
        <v>839</v>
      </c>
      <c r="B1850" s="72" t="s">
        <v>780</v>
      </c>
      <c r="C1850" s="75" t="s">
        <v>781</v>
      </c>
      <c r="D1850" s="75">
        <v>335</v>
      </c>
      <c r="E1850" s="75">
        <v>63</v>
      </c>
      <c r="F1850" s="73">
        <v>48.762</v>
      </c>
      <c r="G1850" s="81"/>
    </row>
    <row r="1851" spans="1:7" ht="15.75">
      <c r="A1851" s="107" t="s">
        <v>839</v>
      </c>
      <c r="B1851" s="72" t="s">
        <v>780</v>
      </c>
      <c r="C1851" s="75" t="s">
        <v>781</v>
      </c>
      <c r="D1851" s="75">
        <v>336</v>
      </c>
      <c r="E1851" s="75">
        <v>40</v>
      </c>
      <c r="F1851" s="73">
        <v>21</v>
      </c>
      <c r="G1851" s="81"/>
    </row>
    <row r="1852" spans="1:7" ht="15.75">
      <c r="A1852" s="107" t="s">
        <v>839</v>
      </c>
      <c r="B1852" s="72" t="s">
        <v>780</v>
      </c>
      <c r="C1852" s="75" t="s">
        <v>781</v>
      </c>
      <c r="D1852" s="75">
        <v>337</v>
      </c>
      <c r="E1852" s="75">
        <v>63</v>
      </c>
      <c r="F1852" s="73">
        <v>54</v>
      </c>
      <c r="G1852" s="81"/>
    </row>
    <row r="1853" spans="1:7" ht="15.75">
      <c r="A1853" s="107" t="s">
        <v>840</v>
      </c>
      <c r="B1853" s="72" t="s">
        <v>780</v>
      </c>
      <c r="C1853" s="75" t="s">
        <v>781</v>
      </c>
      <c r="D1853" s="75">
        <v>343</v>
      </c>
      <c r="E1853" s="75">
        <v>160</v>
      </c>
      <c r="F1853" s="73">
        <v>68</v>
      </c>
      <c r="G1853" s="81"/>
    </row>
    <row r="1854" spans="1:7" ht="15.75">
      <c r="A1854" s="107" t="s">
        <v>840</v>
      </c>
      <c r="B1854" s="72" t="s">
        <v>780</v>
      </c>
      <c r="C1854" s="75" t="s">
        <v>781</v>
      </c>
      <c r="D1854" s="75">
        <v>345</v>
      </c>
      <c r="E1854" s="75">
        <v>250</v>
      </c>
      <c r="F1854" s="73">
        <v>155</v>
      </c>
      <c r="G1854" s="81"/>
    </row>
    <row r="1855" spans="1:7" ht="15.75">
      <c r="A1855" s="107" t="s">
        <v>840</v>
      </c>
      <c r="B1855" s="72" t="s">
        <v>780</v>
      </c>
      <c r="C1855" s="75" t="s">
        <v>781</v>
      </c>
      <c r="D1855" s="75">
        <v>346</v>
      </c>
      <c r="E1855" s="75">
        <v>100</v>
      </c>
      <c r="F1855" s="73">
        <v>58</v>
      </c>
      <c r="G1855" s="81"/>
    </row>
    <row r="1856" spans="1:7" ht="15.75">
      <c r="A1856" s="107" t="s">
        <v>841</v>
      </c>
      <c r="B1856" s="72" t="s">
        <v>780</v>
      </c>
      <c r="C1856" s="75" t="s">
        <v>781</v>
      </c>
      <c r="D1856" s="75">
        <v>400</v>
      </c>
      <c r="E1856" s="75">
        <v>63</v>
      </c>
      <c r="F1856" s="73">
        <v>58</v>
      </c>
      <c r="G1856" s="81"/>
    </row>
    <row r="1857" spans="1:7" ht="15.75">
      <c r="A1857" s="107" t="s">
        <v>841</v>
      </c>
      <c r="B1857" s="72" t="s">
        <v>780</v>
      </c>
      <c r="C1857" s="75" t="s">
        <v>781</v>
      </c>
      <c r="D1857" s="75">
        <v>401</v>
      </c>
      <c r="E1857" s="75">
        <v>63</v>
      </c>
      <c r="F1857" s="73">
        <v>55</v>
      </c>
      <c r="G1857" s="81"/>
    </row>
    <row r="1858" spans="1:7" ht="15.75">
      <c r="A1858" s="107" t="s">
        <v>841</v>
      </c>
      <c r="B1858" s="72" t="s">
        <v>780</v>
      </c>
      <c r="C1858" s="75" t="s">
        <v>781</v>
      </c>
      <c r="D1858" s="75">
        <v>402</v>
      </c>
      <c r="E1858" s="75">
        <v>250</v>
      </c>
      <c r="F1858" s="73">
        <v>221</v>
      </c>
      <c r="G1858" s="81"/>
    </row>
    <row r="1859" spans="1:7" ht="15.75">
      <c r="A1859" s="107" t="s">
        <v>841</v>
      </c>
      <c r="B1859" s="72" t="s">
        <v>780</v>
      </c>
      <c r="C1859" s="75" t="s">
        <v>781</v>
      </c>
      <c r="D1859" s="75">
        <v>403</v>
      </c>
      <c r="E1859" s="75">
        <v>40</v>
      </c>
      <c r="F1859" s="73">
        <v>32</v>
      </c>
      <c r="G1859" s="81"/>
    </row>
    <row r="1860" spans="1:7" ht="15.75">
      <c r="A1860" s="107" t="s">
        <v>841</v>
      </c>
      <c r="B1860" s="72" t="s">
        <v>780</v>
      </c>
      <c r="C1860" s="75" t="s">
        <v>781</v>
      </c>
      <c r="D1860" s="75">
        <v>404</v>
      </c>
      <c r="E1860" s="75">
        <v>40</v>
      </c>
      <c r="F1860" s="73">
        <v>32</v>
      </c>
      <c r="G1860" s="81"/>
    </row>
    <row r="1861" spans="1:7" ht="15.75">
      <c r="A1861" s="107" t="s">
        <v>841</v>
      </c>
      <c r="B1861" s="72" t="s">
        <v>780</v>
      </c>
      <c r="C1861" s="75" t="s">
        <v>781</v>
      </c>
      <c r="D1861" s="75">
        <v>405</v>
      </c>
      <c r="E1861" s="75">
        <v>100</v>
      </c>
      <c r="F1861" s="73">
        <v>77</v>
      </c>
      <c r="G1861" s="81"/>
    </row>
    <row r="1862" spans="1:7" ht="15.75">
      <c r="A1862" s="107" t="s">
        <v>842</v>
      </c>
      <c r="B1862" s="72" t="s">
        <v>780</v>
      </c>
      <c r="C1862" s="75" t="s">
        <v>781</v>
      </c>
      <c r="D1862" s="75">
        <v>407</v>
      </c>
      <c r="E1862" s="75">
        <v>160</v>
      </c>
      <c r="F1862" s="73">
        <v>76</v>
      </c>
      <c r="G1862" s="81"/>
    </row>
    <row r="1863" spans="1:7" ht="15.75">
      <c r="A1863" s="107" t="s">
        <v>842</v>
      </c>
      <c r="B1863" s="72" t="s">
        <v>780</v>
      </c>
      <c r="C1863" s="75" t="s">
        <v>781</v>
      </c>
      <c r="D1863" s="75">
        <v>408</v>
      </c>
      <c r="E1863" s="75">
        <v>400</v>
      </c>
      <c r="F1863" s="73">
        <v>265</v>
      </c>
      <c r="G1863" s="81"/>
    </row>
    <row r="1864" spans="1:7" ht="15.75">
      <c r="A1864" s="107" t="s">
        <v>842</v>
      </c>
      <c r="B1864" s="72" t="s">
        <v>780</v>
      </c>
      <c r="C1864" s="75" t="s">
        <v>781</v>
      </c>
      <c r="D1864" s="75">
        <v>409</v>
      </c>
      <c r="E1864" s="75">
        <v>100</v>
      </c>
      <c r="F1864" s="73">
        <v>42</v>
      </c>
      <c r="G1864" s="81"/>
    </row>
    <row r="1865" spans="1:7" ht="15.75">
      <c r="A1865" s="107" t="s">
        <v>842</v>
      </c>
      <c r="B1865" s="72" t="s">
        <v>780</v>
      </c>
      <c r="C1865" s="75" t="s">
        <v>781</v>
      </c>
      <c r="D1865" s="75">
        <v>412</v>
      </c>
      <c r="E1865" s="75">
        <v>250</v>
      </c>
      <c r="F1865" s="73">
        <v>192</v>
      </c>
      <c r="G1865" s="81"/>
    </row>
    <row r="1866" spans="1:7" ht="15.75">
      <c r="A1866" s="107" t="s">
        <v>842</v>
      </c>
      <c r="B1866" s="72" t="s">
        <v>780</v>
      </c>
      <c r="C1866" s="75" t="s">
        <v>781</v>
      </c>
      <c r="D1866" s="75">
        <v>413</v>
      </c>
      <c r="E1866" s="75">
        <v>160</v>
      </c>
      <c r="F1866" s="73">
        <v>115</v>
      </c>
      <c r="G1866" s="81"/>
    </row>
    <row r="1867" spans="1:7" ht="15.75">
      <c r="A1867" s="107" t="s">
        <v>842</v>
      </c>
      <c r="B1867" s="72" t="s">
        <v>780</v>
      </c>
      <c r="C1867" s="75" t="s">
        <v>781</v>
      </c>
      <c r="D1867" s="75">
        <v>414</v>
      </c>
      <c r="E1867" s="75">
        <v>250</v>
      </c>
      <c r="F1867" s="73">
        <v>168</v>
      </c>
      <c r="G1867" s="81"/>
    </row>
    <row r="1868" spans="1:7" ht="15.75">
      <c r="A1868" s="107" t="s">
        <v>842</v>
      </c>
      <c r="B1868" s="72" t="s">
        <v>780</v>
      </c>
      <c r="C1868" s="75" t="s">
        <v>781</v>
      </c>
      <c r="D1868" s="75">
        <v>415</v>
      </c>
      <c r="E1868" s="75">
        <v>250</v>
      </c>
      <c r="F1868" s="73">
        <v>159</v>
      </c>
      <c r="G1868" s="81"/>
    </row>
    <row r="1869" spans="1:7" ht="15.75">
      <c r="A1869" s="107" t="s">
        <v>842</v>
      </c>
      <c r="B1869" s="72" t="s">
        <v>780</v>
      </c>
      <c r="C1869" s="75" t="s">
        <v>781</v>
      </c>
      <c r="D1869" s="75">
        <v>416</v>
      </c>
      <c r="E1869" s="75">
        <v>40</v>
      </c>
      <c r="F1869" s="73">
        <v>29</v>
      </c>
      <c r="G1869" s="81"/>
    </row>
    <row r="1870" spans="1:7" ht="15.75">
      <c r="A1870" s="107" t="s">
        <v>841</v>
      </c>
      <c r="B1870" s="72" t="s">
        <v>780</v>
      </c>
      <c r="C1870" s="75" t="s">
        <v>781</v>
      </c>
      <c r="D1870" s="75">
        <v>417</v>
      </c>
      <c r="E1870" s="75">
        <v>63</v>
      </c>
      <c r="F1870" s="73">
        <v>48</v>
      </c>
      <c r="G1870" s="81"/>
    </row>
    <row r="1871" spans="1:7" ht="15.75">
      <c r="A1871" s="107" t="s">
        <v>841</v>
      </c>
      <c r="B1871" s="72" t="s">
        <v>780</v>
      </c>
      <c r="C1871" s="75" t="s">
        <v>781</v>
      </c>
      <c r="D1871" s="75">
        <v>418</v>
      </c>
      <c r="E1871" s="75">
        <v>63</v>
      </c>
      <c r="F1871" s="73">
        <v>52</v>
      </c>
      <c r="G1871" s="81"/>
    </row>
    <row r="1872" spans="1:7" ht="15.75">
      <c r="A1872" s="107" t="s">
        <v>841</v>
      </c>
      <c r="B1872" s="72" t="s">
        <v>780</v>
      </c>
      <c r="C1872" s="75" t="s">
        <v>781</v>
      </c>
      <c r="D1872" s="75">
        <v>420</v>
      </c>
      <c r="E1872" s="75">
        <v>25</v>
      </c>
      <c r="F1872" s="73">
        <v>18</v>
      </c>
      <c r="G1872" s="81"/>
    </row>
    <row r="1873" spans="1:7" ht="15.75">
      <c r="A1873" s="107" t="s">
        <v>841</v>
      </c>
      <c r="B1873" s="72" t="s">
        <v>780</v>
      </c>
      <c r="C1873" s="75" t="s">
        <v>781</v>
      </c>
      <c r="D1873" s="75">
        <v>421</v>
      </c>
      <c r="E1873" s="75">
        <v>63</v>
      </c>
      <c r="F1873" s="73">
        <v>59</v>
      </c>
      <c r="G1873" s="81"/>
    </row>
    <row r="1874" spans="1:7" ht="15.75">
      <c r="A1874" s="107" t="s">
        <v>841</v>
      </c>
      <c r="B1874" s="72" t="s">
        <v>780</v>
      </c>
      <c r="C1874" s="75" t="s">
        <v>781</v>
      </c>
      <c r="D1874" s="75">
        <v>422</v>
      </c>
      <c r="E1874" s="75">
        <v>100</v>
      </c>
      <c r="F1874" s="73">
        <v>92</v>
      </c>
      <c r="G1874" s="81"/>
    </row>
    <row r="1875" spans="1:7" ht="15.75">
      <c r="A1875" s="107" t="s">
        <v>843</v>
      </c>
      <c r="B1875" s="72" t="s">
        <v>780</v>
      </c>
      <c r="C1875" s="75" t="s">
        <v>781</v>
      </c>
      <c r="D1875" s="75">
        <v>423</v>
      </c>
      <c r="E1875" s="75">
        <v>250</v>
      </c>
      <c r="F1875" s="73">
        <v>229</v>
      </c>
      <c r="G1875" s="81"/>
    </row>
    <row r="1876" spans="1:7" ht="15.75">
      <c r="A1876" s="107" t="s">
        <v>843</v>
      </c>
      <c r="B1876" s="72" t="s">
        <v>780</v>
      </c>
      <c r="C1876" s="75" t="s">
        <v>781</v>
      </c>
      <c r="D1876" s="75">
        <v>424</v>
      </c>
      <c r="E1876" s="75">
        <v>100</v>
      </c>
      <c r="F1876" s="73">
        <v>74</v>
      </c>
      <c r="G1876" s="81"/>
    </row>
    <row r="1877" spans="1:7" ht="15.75">
      <c r="A1877" s="107" t="s">
        <v>841</v>
      </c>
      <c r="B1877" s="72" t="s">
        <v>780</v>
      </c>
      <c r="C1877" s="75" t="s">
        <v>781</v>
      </c>
      <c r="D1877" s="75">
        <v>425</v>
      </c>
      <c r="E1877" s="75">
        <v>40</v>
      </c>
      <c r="F1877" s="73">
        <v>32</v>
      </c>
      <c r="G1877" s="81"/>
    </row>
    <row r="1878" spans="1:7" ht="15.75">
      <c r="A1878" s="107" t="s">
        <v>844</v>
      </c>
      <c r="B1878" s="72" t="s">
        <v>780</v>
      </c>
      <c r="C1878" s="75" t="s">
        <v>781</v>
      </c>
      <c r="D1878" s="75">
        <v>427</v>
      </c>
      <c r="E1878" s="75">
        <v>100</v>
      </c>
      <c r="F1878" s="73">
        <v>96</v>
      </c>
      <c r="G1878" s="81"/>
    </row>
    <row r="1879" spans="1:7" ht="15.75">
      <c r="A1879" s="107" t="s">
        <v>844</v>
      </c>
      <c r="B1879" s="72" t="s">
        <v>780</v>
      </c>
      <c r="C1879" s="75" t="s">
        <v>781</v>
      </c>
      <c r="D1879" s="75">
        <v>428</v>
      </c>
      <c r="E1879" s="75">
        <v>100</v>
      </c>
      <c r="F1879" s="73">
        <v>95</v>
      </c>
      <c r="G1879" s="81"/>
    </row>
    <row r="1880" spans="1:7" ht="15.75">
      <c r="A1880" s="107" t="s">
        <v>844</v>
      </c>
      <c r="B1880" s="72" t="s">
        <v>780</v>
      </c>
      <c r="C1880" s="75" t="s">
        <v>781</v>
      </c>
      <c r="D1880" s="75">
        <v>431</v>
      </c>
      <c r="E1880" s="75">
        <v>250</v>
      </c>
      <c r="F1880" s="73">
        <v>201</v>
      </c>
      <c r="G1880" s="81"/>
    </row>
    <row r="1881" spans="1:7" ht="15.75">
      <c r="A1881" s="107" t="s">
        <v>844</v>
      </c>
      <c r="B1881" s="72" t="s">
        <v>780</v>
      </c>
      <c r="C1881" s="75" t="s">
        <v>781</v>
      </c>
      <c r="D1881" s="75">
        <v>432</v>
      </c>
      <c r="E1881" s="75">
        <v>100</v>
      </c>
      <c r="F1881" s="73">
        <v>83</v>
      </c>
    </row>
    <row r="1882" spans="1:7" ht="15.75">
      <c r="A1882" s="107" t="s">
        <v>844</v>
      </c>
      <c r="B1882" s="72" t="s">
        <v>780</v>
      </c>
      <c r="C1882" s="75" t="s">
        <v>781</v>
      </c>
      <c r="D1882" s="75">
        <v>433</v>
      </c>
      <c r="E1882" s="75">
        <v>160</v>
      </c>
      <c r="F1882" s="73">
        <v>123</v>
      </c>
    </row>
    <row r="1883" spans="1:7" ht="15.75">
      <c r="A1883" s="107" t="s">
        <v>844</v>
      </c>
      <c r="B1883" s="72" t="s">
        <v>780</v>
      </c>
      <c r="C1883" s="75" t="s">
        <v>781</v>
      </c>
      <c r="D1883" s="75">
        <v>436</v>
      </c>
      <c r="E1883" s="75">
        <v>40</v>
      </c>
      <c r="F1883" s="73">
        <v>32</v>
      </c>
    </row>
    <row r="1884" spans="1:7" ht="15.75">
      <c r="A1884" s="107" t="s">
        <v>845</v>
      </c>
      <c r="B1884" s="72" t="s">
        <v>780</v>
      </c>
      <c r="C1884" s="75" t="s">
        <v>781</v>
      </c>
      <c r="D1884" s="75">
        <v>437</v>
      </c>
      <c r="E1884" s="75">
        <v>100</v>
      </c>
      <c r="F1884" s="73">
        <v>86</v>
      </c>
    </row>
    <row r="1885" spans="1:7" ht="15.75">
      <c r="A1885" s="107" t="s">
        <v>845</v>
      </c>
      <c r="B1885" s="72" t="s">
        <v>780</v>
      </c>
      <c r="C1885" s="75" t="s">
        <v>781</v>
      </c>
      <c r="D1885" s="75">
        <v>438</v>
      </c>
      <c r="E1885" s="75">
        <v>63</v>
      </c>
      <c r="F1885" s="73">
        <v>55</v>
      </c>
    </row>
    <row r="1886" spans="1:7" ht="15.75">
      <c r="A1886" s="107" t="s">
        <v>845</v>
      </c>
      <c r="B1886" s="72" t="s">
        <v>780</v>
      </c>
      <c r="C1886" s="75" t="s">
        <v>781</v>
      </c>
      <c r="D1886" s="75">
        <v>440</v>
      </c>
      <c r="E1886" s="75">
        <v>63</v>
      </c>
      <c r="F1886" s="73">
        <v>55</v>
      </c>
    </row>
    <row r="1887" spans="1:7" ht="15.75">
      <c r="A1887" s="107" t="s">
        <v>846</v>
      </c>
      <c r="B1887" s="72" t="s">
        <v>780</v>
      </c>
      <c r="C1887" s="75" t="s">
        <v>781</v>
      </c>
      <c r="D1887" s="75">
        <v>259</v>
      </c>
      <c r="E1887" s="75">
        <v>250</v>
      </c>
      <c r="F1887" s="73">
        <v>170</v>
      </c>
    </row>
    <row r="1888" spans="1:7" ht="15.75">
      <c r="A1888" s="107" t="s">
        <v>846</v>
      </c>
      <c r="B1888" s="72" t="s">
        <v>780</v>
      </c>
      <c r="C1888" s="75" t="s">
        <v>781</v>
      </c>
      <c r="D1888" s="75">
        <v>261</v>
      </c>
      <c r="E1888" s="75">
        <v>160</v>
      </c>
      <c r="F1888" s="73">
        <v>120</v>
      </c>
    </row>
    <row r="1889" spans="1:6" ht="15.75">
      <c r="A1889" s="107" t="s">
        <v>847</v>
      </c>
      <c r="B1889" s="72" t="s">
        <v>780</v>
      </c>
      <c r="C1889" s="75" t="s">
        <v>781</v>
      </c>
      <c r="D1889" s="75">
        <v>262</v>
      </c>
      <c r="E1889" s="75">
        <v>100</v>
      </c>
      <c r="F1889" s="73">
        <v>93</v>
      </c>
    </row>
    <row r="1890" spans="1:6" ht="15.75">
      <c r="A1890" s="107" t="s">
        <v>847</v>
      </c>
      <c r="B1890" s="72" t="s">
        <v>780</v>
      </c>
      <c r="C1890" s="75" t="s">
        <v>781</v>
      </c>
      <c r="D1890" s="75">
        <v>263</v>
      </c>
      <c r="E1890" s="75">
        <v>160</v>
      </c>
      <c r="F1890" s="73">
        <v>152</v>
      </c>
    </row>
    <row r="1891" spans="1:6" ht="15.75">
      <c r="A1891" s="107" t="s">
        <v>847</v>
      </c>
      <c r="B1891" s="72" t="s">
        <v>780</v>
      </c>
      <c r="C1891" s="75" t="s">
        <v>781</v>
      </c>
      <c r="D1891" s="75">
        <v>264</v>
      </c>
      <c r="E1891" s="75">
        <v>100</v>
      </c>
      <c r="F1891" s="73">
        <v>97</v>
      </c>
    </row>
    <row r="1892" spans="1:6" ht="15.75">
      <c r="A1892" s="107" t="s">
        <v>847</v>
      </c>
      <c r="B1892" s="72" t="s">
        <v>780</v>
      </c>
      <c r="C1892" s="75" t="s">
        <v>781</v>
      </c>
      <c r="D1892" s="75">
        <v>267</v>
      </c>
      <c r="E1892" s="75">
        <v>40</v>
      </c>
      <c r="F1892" s="73">
        <v>40</v>
      </c>
    </row>
    <row r="1893" spans="1:6" ht="15.75">
      <c r="A1893" s="107" t="s">
        <v>847</v>
      </c>
      <c r="B1893" s="72" t="s">
        <v>780</v>
      </c>
      <c r="C1893" s="75" t="s">
        <v>781</v>
      </c>
      <c r="D1893" s="75">
        <v>268</v>
      </c>
      <c r="E1893" s="75">
        <v>40</v>
      </c>
      <c r="F1893" s="73">
        <v>35</v>
      </c>
    </row>
    <row r="1894" spans="1:6" ht="15.75">
      <c r="A1894" s="107" t="s">
        <v>848</v>
      </c>
      <c r="B1894" s="72" t="s">
        <v>780</v>
      </c>
      <c r="C1894" s="75" t="s">
        <v>781</v>
      </c>
      <c r="D1894" s="75">
        <v>218</v>
      </c>
      <c r="E1894" s="75">
        <v>63</v>
      </c>
      <c r="F1894" s="73">
        <v>56</v>
      </c>
    </row>
    <row r="1895" spans="1:6" ht="15.75">
      <c r="A1895" s="107" t="s">
        <v>849</v>
      </c>
      <c r="B1895" s="72" t="s">
        <v>780</v>
      </c>
      <c r="C1895" s="75" t="s">
        <v>781</v>
      </c>
      <c r="D1895" s="75">
        <v>219</v>
      </c>
      <c r="E1895" s="75">
        <v>100</v>
      </c>
      <c r="F1895" s="73">
        <v>81</v>
      </c>
    </row>
    <row r="1896" spans="1:6" ht="15.75">
      <c r="A1896" s="107" t="s">
        <v>849</v>
      </c>
      <c r="B1896" s="72" t="s">
        <v>780</v>
      </c>
      <c r="C1896" s="75" t="s">
        <v>781</v>
      </c>
      <c r="D1896" s="75">
        <v>221</v>
      </c>
      <c r="E1896" s="75">
        <v>40</v>
      </c>
      <c r="F1896" s="73">
        <v>28</v>
      </c>
    </row>
    <row r="1897" spans="1:6" ht="15.75">
      <c r="A1897" s="107" t="s">
        <v>848</v>
      </c>
      <c r="B1897" s="72" t="s">
        <v>780</v>
      </c>
      <c r="C1897" s="75" t="s">
        <v>781</v>
      </c>
      <c r="D1897" s="75">
        <v>222</v>
      </c>
      <c r="E1897" s="75">
        <v>63</v>
      </c>
      <c r="F1897" s="73">
        <v>42</v>
      </c>
    </row>
    <row r="1898" spans="1:6" ht="15.75">
      <c r="A1898" s="107" t="s">
        <v>848</v>
      </c>
      <c r="B1898" s="72" t="s">
        <v>780</v>
      </c>
      <c r="C1898" s="75" t="s">
        <v>781</v>
      </c>
      <c r="D1898" s="75">
        <v>223</v>
      </c>
      <c r="E1898" s="75">
        <v>40</v>
      </c>
      <c r="F1898" s="73">
        <v>37</v>
      </c>
    </row>
    <row r="1899" spans="1:6" ht="15.75">
      <c r="A1899" s="107" t="s">
        <v>848</v>
      </c>
      <c r="B1899" s="72" t="s">
        <v>780</v>
      </c>
      <c r="C1899" s="75" t="s">
        <v>781</v>
      </c>
      <c r="D1899" s="75">
        <v>224</v>
      </c>
      <c r="E1899" s="75">
        <v>40</v>
      </c>
      <c r="F1899" s="73">
        <v>35</v>
      </c>
    </row>
    <row r="1900" spans="1:6" ht="15.75">
      <c r="A1900" s="107" t="s">
        <v>850</v>
      </c>
      <c r="B1900" s="72" t="s">
        <v>780</v>
      </c>
      <c r="C1900" s="75" t="s">
        <v>781</v>
      </c>
      <c r="D1900" s="75">
        <v>225</v>
      </c>
      <c r="E1900" s="75">
        <v>250</v>
      </c>
      <c r="F1900" s="73">
        <v>178</v>
      </c>
    </row>
    <row r="1901" spans="1:6" ht="15.75">
      <c r="A1901" s="107" t="s">
        <v>851</v>
      </c>
      <c r="B1901" s="72" t="s">
        <v>780</v>
      </c>
      <c r="C1901" s="75" t="s">
        <v>781</v>
      </c>
      <c r="D1901" s="75">
        <v>226</v>
      </c>
      <c r="E1901" s="75">
        <v>100</v>
      </c>
      <c r="F1901" s="73">
        <v>35</v>
      </c>
    </row>
    <row r="1902" spans="1:6" ht="15.75">
      <c r="A1902" s="107" t="s">
        <v>848</v>
      </c>
      <c r="B1902" s="72" t="s">
        <v>780</v>
      </c>
      <c r="C1902" s="75" t="s">
        <v>781</v>
      </c>
      <c r="D1902" s="75">
        <v>227</v>
      </c>
      <c r="E1902" s="75">
        <v>63</v>
      </c>
      <c r="F1902" s="73">
        <v>56</v>
      </c>
    </row>
    <row r="1903" spans="1:6" ht="15.75">
      <c r="A1903" s="107" t="s">
        <v>848</v>
      </c>
      <c r="B1903" s="72" t="s">
        <v>780</v>
      </c>
      <c r="C1903" s="75" t="s">
        <v>781</v>
      </c>
      <c r="D1903" s="75">
        <v>228</v>
      </c>
      <c r="E1903" s="75">
        <v>63</v>
      </c>
      <c r="F1903" s="73">
        <v>58</v>
      </c>
    </row>
    <row r="1904" spans="1:6" ht="15.75">
      <c r="A1904" s="107" t="s">
        <v>848</v>
      </c>
      <c r="B1904" s="72" t="s">
        <v>780</v>
      </c>
      <c r="C1904" s="75" t="s">
        <v>781</v>
      </c>
      <c r="D1904" s="75" t="s">
        <v>1000</v>
      </c>
      <c r="E1904" s="75">
        <v>25</v>
      </c>
      <c r="F1904" s="73">
        <v>17</v>
      </c>
    </row>
    <row r="1905" spans="1:6" ht="15.75">
      <c r="A1905" s="107" t="s">
        <v>852</v>
      </c>
      <c r="B1905" s="72" t="s">
        <v>780</v>
      </c>
      <c r="C1905" s="75" t="s">
        <v>781</v>
      </c>
      <c r="D1905" s="75">
        <v>229</v>
      </c>
      <c r="E1905" s="75">
        <v>250</v>
      </c>
      <c r="F1905" s="73">
        <v>192</v>
      </c>
    </row>
    <row r="1906" spans="1:6" ht="15.75">
      <c r="A1906" s="107" t="s">
        <v>852</v>
      </c>
      <c r="B1906" s="72" t="s">
        <v>780</v>
      </c>
      <c r="C1906" s="75" t="s">
        <v>781</v>
      </c>
      <c r="D1906" s="75">
        <v>230</v>
      </c>
      <c r="E1906" s="75">
        <v>250</v>
      </c>
      <c r="F1906" s="73">
        <v>170</v>
      </c>
    </row>
    <row r="1907" spans="1:6" ht="15.75">
      <c r="A1907" s="107" t="s">
        <v>852</v>
      </c>
      <c r="B1907" s="72" t="s">
        <v>780</v>
      </c>
      <c r="C1907" s="75" t="s">
        <v>781</v>
      </c>
      <c r="D1907" s="75">
        <v>231</v>
      </c>
      <c r="E1907" s="75">
        <v>160</v>
      </c>
      <c r="F1907" s="73">
        <v>94</v>
      </c>
    </row>
    <row r="1908" spans="1:6" ht="15.75">
      <c r="A1908" s="107" t="s">
        <v>852</v>
      </c>
      <c r="B1908" s="72" t="s">
        <v>780</v>
      </c>
      <c r="C1908" s="75" t="s">
        <v>781</v>
      </c>
      <c r="D1908" s="75">
        <v>232</v>
      </c>
      <c r="E1908" s="75">
        <v>160</v>
      </c>
      <c r="F1908" s="73">
        <v>98</v>
      </c>
    </row>
    <row r="1909" spans="1:6" ht="15.75">
      <c r="A1909" s="107" t="s">
        <v>852</v>
      </c>
      <c r="B1909" s="72" t="s">
        <v>780</v>
      </c>
      <c r="C1909" s="75" t="s">
        <v>781</v>
      </c>
      <c r="D1909" s="75">
        <v>233</v>
      </c>
      <c r="E1909" s="75">
        <v>100</v>
      </c>
      <c r="F1909" s="73">
        <v>98</v>
      </c>
    </row>
    <row r="1910" spans="1:6" ht="15.75">
      <c r="A1910" s="107" t="s">
        <v>852</v>
      </c>
      <c r="B1910" s="72" t="s">
        <v>780</v>
      </c>
      <c r="C1910" s="75" t="s">
        <v>781</v>
      </c>
      <c r="D1910" s="75">
        <v>235</v>
      </c>
      <c r="E1910" s="75">
        <v>250</v>
      </c>
      <c r="F1910" s="73">
        <v>201</v>
      </c>
    </row>
    <row r="1911" spans="1:6" ht="15.75">
      <c r="A1911" s="107" t="s">
        <v>852</v>
      </c>
      <c r="B1911" s="72" t="s">
        <v>780</v>
      </c>
      <c r="C1911" s="75" t="s">
        <v>781</v>
      </c>
      <c r="D1911" s="75">
        <v>236</v>
      </c>
      <c r="E1911" s="75">
        <v>160</v>
      </c>
      <c r="F1911" s="73">
        <v>132</v>
      </c>
    </row>
    <row r="1912" spans="1:6" ht="15.75">
      <c r="A1912" s="107" t="s">
        <v>853</v>
      </c>
      <c r="B1912" s="72" t="s">
        <v>780</v>
      </c>
      <c r="C1912" s="75" t="s">
        <v>781</v>
      </c>
      <c r="D1912" s="75">
        <v>240</v>
      </c>
      <c r="E1912" s="75">
        <v>250</v>
      </c>
      <c r="F1912" s="73">
        <v>161</v>
      </c>
    </row>
    <row r="1913" spans="1:6" ht="15.75">
      <c r="A1913" s="107" t="s">
        <v>848</v>
      </c>
      <c r="B1913" s="72" t="s">
        <v>780</v>
      </c>
      <c r="C1913" s="75" t="s">
        <v>781</v>
      </c>
      <c r="D1913" s="75">
        <v>241</v>
      </c>
      <c r="E1913" s="75">
        <v>63</v>
      </c>
      <c r="F1913" s="73">
        <v>53</v>
      </c>
    </row>
    <row r="1914" spans="1:6" ht="15.75">
      <c r="A1914" s="107" t="s">
        <v>848</v>
      </c>
      <c r="B1914" s="72" t="s">
        <v>780</v>
      </c>
      <c r="C1914" s="75" t="s">
        <v>781</v>
      </c>
      <c r="D1914" s="75">
        <v>242</v>
      </c>
      <c r="E1914" s="75">
        <v>63</v>
      </c>
      <c r="F1914" s="73">
        <v>57</v>
      </c>
    </row>
    <row r="1915" spans="1:6" ht="15.75">
      <c r="A1915" s="107" t="s">
        <v>848</v>
      </c>
      <c r="B1915" s="72" t="s">
        <v>780</v>
      </c>
      <c r="C1915" s="75" t="s">
        <v>781</v>
      </c>
      <c r="D1915" s="75">
        <v>244</v>
      </c>
      <c r="E1915" s="75">
        <v>63</v>
      </c>
      <c r="F1915" s="73">
        <v>35</v>
      </c>
    </row>
    <row r="1916" spans="1:6" ht="15.75">
      <c r="A1916" s="107" t="s">
        <v>848</v>
      </c>
      <c r="B1916" s="72" t="s">
        <v>780</v>
      </c>
      <c r="C1916" s="75" t="s">
        <v>781</v>
      </c>
      <c r="D1916" s="75">
        <v>245</v>
      </c>
      <c r="E1916" s="75">
        <v>40</v>
      </c>
      <c r="F1916" s="73">
        <v>35</v>
      </c>
    </row>
    <row r="1917" spans="1:6" ht="15.75">
      <c r="A1917" s="107" t="s">
        <v>848</v>
      </c>
      <c r="B1917" s="72" t="s">
        <v>780</v>
      </c>
      <c r="C1917" s="75" t="s">
        <v>781</v>
      </c>
      <c r="D1917" s="75">
        <v>246</v>
      </c>
      <c r="E1917" s="75">
        <v>63</v>
      </c>
      <c r="F1917" s="73">
        <v>55</v>
      </c>
    </row>
    <row r="1918" spans="1:6" ht="15.75">
      <c r="A1918" s="107" t="s">
        <v>848</v>
      </c>
      <c r="B1918" s="72" t="s">
        <v>780</v>
      </c>
      <c r="C1918" s="75" t="s">
        <v>781</v>
      </c>
      <c r="D1918" s="75">
        <v>247</v>
      </c>
      <c r="E1918" s="75">
        <v>63</v>
      </c>
      <c r="F1918" s="73">
        <v>56</v>
      </c>
    </row>
    <row r="1919" spans="1:6" ht="15.75">
      <c r="A1919" s="107" t="s">
        <v>848</v>
      </c>
      <c r="B1919" s="72" t="s">
        <v>780</v>
      </c>
      <c r="C1919" s="75" t="s">
        <v>781</v>
      </c>
      <c r="D1919" s="75">
        <v>248</v>
      </c>
      <c r="E1919" s="75">
        <v>63</v>
      </c>
      <c r="F1919" s="73">
        <v>59</v>
      </c>
    </row>
    <row r="1920" spans="1:6" ht="15.75">
      <c r="A1920" s="107" t="s">
        <v>848</v>
      </c>
      <c r="B1920" s="72" t="s">
        <v>780</v>
      </c>
      <c r="C1920" s="75" t="s">
        <v>781</v>
      </c>
      <c r="D1920" s="75">
        <v>250</v>
      </c>
      <c r="E1920" s="75">
        <v>40</v>
      </c>
      <c r="F1920" s="73">
        <v>35</v>
      </c>
    </row>
    <row r="1921" spans="1:6" ht="15.75">
      <c r="A1921" s="107" t="s">
        <v>848</v>
      </c>
      <c r="B1921" s="72" t="s">
        <v>780</v>
      </c>
      <c r="C1921" s="75" t="s">
        <v>781</v>
      </c>
      <c r="D1921" s="75">
        <v>251</v>
      </c>
      <c r="E1921" s="75">
        <v>40</v>
      </c>
      <c r="F1921" s="73">
        <v>32</v>
      </c>
    </row>
    <row r="1922" spans="1:6" ht="15.75">
      <c r="A1922" s="107" t="s">
        <v>848</v>
      </c>
      <c r="B1922" s="72" t="s">
        <v>780</v>
      </c>
      <c r="C1922" s="75" t="s">
        <v>781</v>
      </c>
      <c r="D1922" s="75">
        <v>252</v>
      </c>
      <c r="E1922" s="75">
        <v>40</v>
      </c>
      <c r="F1922" s="73">
        <v>32</v>
      </c>
    </row>
    <row r="1923" spans="1:6" ht="15.75">
      <c r="A1923" s="107" t="s">
        <v>848</v>
      </c>
      <c r="B1923" s="72" t="s">
        <v>780</v>
      </c>
      <c r="C1923" s="75" t="s">
        <v>781</v>
      </c>
      <c r="D1923" s="75">
        <v>253</v>
      </c>
      <c r="E1923" s="75">
        <v>40</v>
      </c>
      <c r="F1923" s="73">
        <v>27</v>
      </c>
    </row>
    <row r="1924" spans="1:6" ht="15.75">
      <c r="A1924" s="107" t="s">
        <v>848</v>
      </c>
      <c r="B1924" s="72" t="s">
        <v>780</v>
      </c>
      <c r="C1924" s="75" t="s">
        <v>781</v>
      </c>
      <c r="D1924" s="75">
        <v>254</v>
      </c>
      <c r="E1924" s="75">
        <v>40</v>
      </c>
      <c r="F1924" s="73">
        <v>33</v>
      </c>
    </row>
    <row r="1925" spans="1:6" ht="15.75">
      <c r="A1925" s="107" t="s">
        <v>848</v>
      </c>
      <c r="B1925" s="72" t="s">
        <v>780</v>
      </c>
      <c r="C1925" s="75" t="s">
        <v>781</v>
      </c>
      <c r="D1925" s="75">
        <v>255</v>
      </c>
      <c r="E1925" s="75">
        <v>40</v>
      </c>
      <c r="F1925" s="73">
        <v>32</v>
      </c>
    </row>
    <row r="1926" spans="1:6" ht="15.75">
      <c r="A1926" s="107" t="s">
        <v>848</v>
      </c>
      <c r="B1926" s="72" t="s">
        <v>780</v>
      </c>
      <c r="C1926" s="75" t="s">
        <v>781</v>
      </c>
      <c r="D1926" s="75">
        <v>256</v>
      </c>
      <c r="E1926" s="75">
        <v>40</v>
      </c>
      <c r="F1926" s="73">
        <v>32</v>
      </c>
    </row>
    <row r="1927" spans="1:6" ht="15.75">
      <c r="A1927" s="107" t="s">
        <v>854</v>
      </c>
      <c r="B1927" s="72" t="s">
        <v>780</v>
      </c>
      <c r="C1927" s="75" t="s">
        <v>781</v>
      </c>
      <c r="D1927" s="75">
        <v>270</v>
      </c>
      <c r="E1927" s="75">
        <v>160</v>
      </c>
      <c r="F1927" s="73">
        <v>139</v>
      </c>
    </row>
    <row r="1928" spans="1:6" ht="15.75">
      <c r="A1928" s="107" t="s">
        <v>854</v>
      </c>
      <c r="B1928" s="72" t="s">
        <v>780</v>
      </c>
      <c r="C1928" s="75" t="s">
        <v>781</v>
      </c>
      <c r="D1928" s="75">
        <v>273</v>
      </c>
      <c r="E1928" s="75">
        <v>63</v>
      </c>
      <c r="F1928" s="73">
        <v>54</v>
      </c>
    </row>
    <row r="1929" spans="1:6" ht="15.75">
      <c r="A1929" s="107" t="s">
        <v>854</v>
      </c>
      <c r="B1929" s="72" t="s">
        <v>780</v>
      </c>
      <c r="C1929" s="75" t="s">
        <v>781</v>
      </c>
      <c r="D1929" s="75">
        <v>274</v>
      </c>
      <c r="E1929" s="75">
        <v>100</v>
      </c>
      <c r="F1929" s="73">
        <v>88</v>
      </c>
    </row>
    <row r="1930" spans="1:6" ht="15.75">
      <c r="A1930" s="107" t="s">
        <v>854</v>
      </c>
      <c r="B1930" s="72" t="s">
        <v>780</v>
      </c>
      <c r="C1930" s="75" t="s">
        <v>781</v>
      </c>
      <c r="D1930" s="75">
        <v>275</v>
      </c>
      <c r="E1930" s="75">
        <v>25</v>
      </c>
      <c r="F1930" s="73">
        <v>22</v>
      </c>
    </row>
    <row r="1931" spans="1:6" ht="15.75">
      <c r="A1931" s="107" t="s">
        <v>854</v>
      </c>
      <c r="B1931" s="72" t="s">
        <v>780</v>
      </c>
      <c r="C1931" s="75" t="s">
        <v>781</v>
      </c>
      <c r="D1931" s="75">
        <v>276</v>
      </c>
      <c r="E1931" s="75">
        <v>63</v>
      </c>
      <c r="F1931" s="73">
        <v>55</v>
      </c>
    </row>
    <row r="1932" spans="1:6" ht="15.75">
      <c r="A1932" s="107" t="s">
        <v>854</v>
      </c>
      <c r="B1932" s="72" t="s">
        <v>780</v>
      </c>
      <c r="C1932" s="75" t="s">
        <v>781</v>
      </c>
      <c r="D1932" s="75">
        <v>277</v>
      </c>
      <c r="E1932" s="75">
        <v>100</v>
      </c>
      <c r="F1932" s="73">
        <v>94</v>
      </c>
    </row>
    <row r="1933" spans="1:6" ht="15.75">
      <c r="A1933" s="107" t="s">
        <v>854</v>
      </c>
      <c r="B1933" s="72" t="s">
        <v>780</v>
      </c>
      <c r="C1933" s="75" t="s">
        <v>781</v>
      </c>
      <c r="D1933" s="75">
        <v>278</v>
      </c>
      <c r="E1933" s="75">
        <v>160</v>
      </c>
      <c r="F1933" s="73">
        <v>151</v>
      </c>
    </row>
    <row r="1934" spans="1:6" ht="15.75">
      <c r="A1934" s="107" t="s">
        <v>854</v>
      </c>
      <c r="B1934" s="72" t="s">
        <v>780</v>
      </c>
      <c r="C1934" s="75" t="s">
        <v>781</v>
      </c>
      <c r="D1934" s="75">
        <v>279</v>
      </c>
      <c r="E1934" s="75">
        <v>63</v>
      </c>
      <c r="F1934" s="73">
        <v>55</v>
      </c>
    </row>
    <row r="1935" spans="1:6" ht="15.75">
      <c r="A1935" s="107" t="s">
        <v>854</v>
      </c>
      <c r="B1935" s="72" t="s">
        <v>780</v>
      </c>
      <c r="C1935" s="75" t="s">
        <v>781</v>
      </c>
      <c r="D1935" s="75">
        <v>281</v>
      </c>
      <c r="E1935" s="75">
        <v>100</v>
      </c>
      <c r="F1935" s="73">
        <v>97</v>
      </c>
    </row>
    <row r="1936" spans="1:6" ht="15.75">
      <c r="A1936" s="107" t="s">
        <v>854</v>
      </c>
      <c r="B1936" s="72" t="s">
        <v>780</v>
      </c>
      <c r="C1936" s="75" t="s">
        <v>781</v>
      </c>
      <c r="D1936" s="75">
        <v>283</v>
      </c>
      <c r="E1936" s="75">
        <v>40</v>
      </c>
      <c r="F1936" s="73">
        <v>36</v>
      </c>
    </row>
    <row r="1937" spans="1:6" ht="15.75">
      <c r="A1937" s="107" t="s">
        <v>855</v>
      </c>
      <c r="B1937" s="72" t="s">
        <v>780</v>
      </c>
      <c r="C1937" s="75" t="s">
        <v>781</v>
      </c>
      <c r="D1937" s="75">
        <v>285</v>
      </c>
      <c r="E1937" s="75">
        <v>100</v>
      </c>
      <c r="F1937" s="73">
        <v>65</v>
      </c>
    </row>
    <row r="1938" spans="1:6" ht="15.75">
      <c r="A1938" s="107" t="s">
        <v>855</v>
      </c>
      <c r="B1938" s="72" t="s">
        <v>780</v>
      </c>
      <c r="C1938" s="75" t="s">
        <v>781</v>
      </c>
      <c r="D1938" s="75">
        <v>286</v>
      </c>
      <c r="E1938" s="75">
        <v>250</v>
      </c>
      <c r="F1938" s="73">
        <v>235</v>
      </c>
    </row>
    <row r="1939" spans="1:6" ht="15.75">
      <c r="A1939" s="107" t="s">
        <v>855</v>
      </c>
      <c r="B1939" s="72" t="s">
        <v>780</v>
      </c>
      <c r="C1939" s="75" t="s">
        <v>781</v>
      </c>
      <c r="D1939" s="75">
        <v>287</v>
      </c>
      <c r="E1939" s="75">
        <v>250</v>
      </c>
      <c r="F1939" s="73">
        <v>235</v>
      </c>
    </row>
    <row r="1940" spans="1:6" ht="15.75">
      <c r="A1940" s="107" t="s">
        <v>855</v>
      </c>
      <c r="B1940" s="72" t="s">
        <v>780</v>
      </c>
      <c r="C1940" s="75" t="s">
        <v>781</v>
      </c>
      <c r="D1940" s="75">
        <v>288</v>
      </c>
      <c r="E1940" s="75">
        <v>250</v>
      </c>
      <c r="F1940" s="73">
        <v>212</v>
      </c>
    </row>
    <row r="1941" spans="1:6" ht="15.75">
      <c r="A1941" s="107" t="s">
        <v>855</v>
      </c>
      <c r="B1941" s="72" t="s">
        <v>780</v>
      </c>
      <c r="C1941" s="75" t="s">
        <v>781</v>
      </c>
      <c r="D1941" s="75">
        <v>289</v>
      </c>
      <c r="E1941" s="75">
        <v>100</v>
      </c>
      <c r="F1941" s="73">
        <v>68</v>
      </c>
    </row>
    <row r="1942" spans="1:6" ht="15.75">
      <c r="A1942" s="107" t="s">
        <v>855</v>
      </c>
      <c r="B1942" s="72" t="s">
        <v>780</v>
      </c>
      <c r="C1942" s="75" t="s">
        <v>781</v>
      </c>
      <c r="D1942" s="75">
        <v>290</v>
      </c>
      <c r="E1942" s="75">
        <v>250</v>
      </c>
      <c r="F1942" s="73">
        <v>210</v>
      </c>
    </row>
    <row r="1943" spans="1:6" ht="15.75">
      <c r="A1943" s="107" t="s">
        <v>854</v>
      </c>
      <c r="B1943" s="72" t="s">
        <v>780</v>
      </c>
      <c r="C1943" s="75" t="s">
        <v>781</v>
      </c>
      <c r="D1943" s="75">
        <v>282</v>
      </c>
      <c r="E1943" s="75">
        <v>40</v>
      </c>
      <c r="F1943" s="73">
        <v>35</v>
      </c>
    </row>
    <row r="1944" spans="1:6" ht="15.75">
      <c r="A1944" s="107" t="s">
        <v>854</v>
      </c>
      <c r="B1944" s="72" t="s">
        <v>780</v>
      </c>
      <c r="C1944" s="75" t="s">
        <v>781</v>
      </c>
      <c r="D1944" s="75">
        <v>292</v>
      </c>
      <c r="E1944" s="75">
        <v>63</v>
      </c>
      <c r="F1944" s="73">
        <v>55</v>
      </c>
    </row>
    <row r="1945" spans="1:6" ht="15.75">
      <c r="A1945" s="107" t="s">
        <v>854</v>
      </c>
      <c r="B1945" s="72" t="s">
        <v>780</v>
      </c>
      <c r="C1945" s="75" t="s">
        <v>781</v>
      </c>
      <c r="D1945" s="75">
        <v>293</v>
      </c>
      <c r="E1945" s="75">
        <v>40</v>
      </c>
      <c r="F1945" s="73">
        <v>37</v>
      </c>
    </row>
    <row r="1946" spans="1:6" ht="15.75">
      <c r="A1946" s="107" t="s">
        <v>854</v>
      </c>
      <c r="B1946" s="72" t="s">
        <v>780</v>
      </c>
      <c r="C1946" s="75" t="s">
        <v>781</v>
      </c>
      <c r="D1946" s="75">
        <v>294</v>
      </c>
      <c r="E1946" s="75">
        <v>25</v>
      </c>
      <c r="F1946" s="73">
        <v>17</v>
      </c>
    </row>
    <row r="1947" spans="1:6" ht="15.75">
      <c r="A1947" s="107" t="s">
        <v>854</v>
      </c>
      <c r="B1947" s="72" t="s">
        <v>780</v>
      </c>
      <c r="C1947" s="75" t="s">
        <v>781</v>
      </c>
      <c r="D1947" s="75">
        <v>295</v>
      </c>
      <c r="E1947" s="75">
        <v>25</v>
      </c>
      <c r="F1947" s="73">
        <v>15</v>
      </c>
    </row>
    <row r="1948" spans="1:6" ht="15.75">
      <c r="A1948" s="107" t="s">
        <v>854</v>
      </c>
      <c r="B1948" s="72" t="s">
        <v>780</v>
      </c>
      <c r="C1948" s="75" t="s">
        <v>781</v>
      </c>
      <c r="D1948" s="75">
        <v>296</v>
      </c>
      <c r="E1948" s="75">
        <v>63</v>
      </c>
      <c r="F1948" s="73">
        <v>60</v>
      </c>
    </row>
    <row r="1949" spans="1:6" ht="15.75">
      <c r="A1949" s="107" t="s">
        <v>854</v>
      </c>
      <c r="B1949" s="72" t="s">
        <v>780</v>
      </c>
      <c r="C1949" s="75" t="s">
        <v>781</v>
      </c>
      <c r="D1949" s="75">
        <v>297</v>
      </c>
      <c r="E1949" s="75">
        <v>100</v>
      </c>
      <c r="F1949" s="73">
        <v>94</v>
      </c>
    </row>
    <row r="1950" spans="1:6" ht="15.75">
      <c r="A1950" s="107" t="s">
        <v>854</v>
      </c>
      <c r="B1950" s="72" t="s">
        <v>780</v>
      </c>
      <c r="C1950" s="75" t="s">
        <v>781</v>
      </c>
      <c r="D1950" s="75">
        <v>298</v>
      </c>
      <c r="E1950" s="75">
        <v>100</v>
      </c>
      <c r="F1950" s="73">
        <v>88</v>
      </c>
    </row>
    <row r="1951" spans="1:6" ht="15.75">
      <c r="A1951" s="107" t="s">
        <v>854</v>
      </c>
      <c r="B1951" s="72" t="s">
        <v>780</v>
      </c>
      <c r="C1951" s="75" t="s">
        <v>781</v>
      </c>
      <c r="D1951" s="75">
        <v>299</v>
      </c>
      <c r="E1951" s="75">
        <v>63</v>
      </c>
      <c r="F1951" s="73">
        <v>55</v>
      </c>
    </row>
    <row r="1952" spans="1:6" ht="15.75">
      <c r="A1952" s="107" t="s">
        <v>854</v>
      </c>
      <c r="B1952" s="72" t="s">
        <v>780</v>
      </c>
      <c r="C1952" s="75" t="s">
        <v>781</v>
      </c>
      <c r="D1952" s="75">
        <v>300</v>
      </c>
      <c r="E1952" s="75">
        <v>63</v>
      </c>
      <c r="F1952" s="73">
        <v>52</v>
      </c>
    </row>
    <row r="1953" spans="1:6" ht="15.75">
      <c r="A1953" s="107" t="s">
        <v>854</v>
      </c>
      <c r="B1953" s="72" t="s">
        <v>780</v>
      </c>
      <c r="C1953" s="75" t="s">
        <v>781</v>
      </c>
      <c r="D1953" s="75">
        <v>301</v>
      </c>
      <c r="E1953" s="75">
        <v>25</v>
      </c>
      <c r="F1953" s="73">
        <v>22</v>
      </c>
    </row>
    <row r="1954" spans="1:6" ht="15.75">
      <c r="A1954" s="107" t="s">
        <v>836</v>
      </c>
      <c r="B1954" s="72" t="s">
        <v>780</v>
      </c>
      <c r="C1954" s="75" t="s">
        <v>781</v>
      </c>
      <c r="D1954" s="75">
        <v>302</v>
      </c>
      <c r="E1954" s="75">
        <v>160</v>
      </c>
      <c r="F1954" s="73">
        <v>131</v>
      </c>
    </row>
    <row r="1955" spans="1:6" ht="15.75">
      <c r="A1955" s="107" t="s">
        <v>854</v>
      </c>
      <c r="B1955" s="72" t="s">
        <v>780</v>
      </c>
      <c r="C1955" s="75" t="s">
        <v>781</v>
      </c>
      <c r="D1955" s="75">
        <v>303</v>
      </c>
      <c r="E1955" s="75">
        <v>40</v>
      </c>
      <c r="F1955" s="73">
        <v>28</v>
      </c>
    </row>
    <row r="1956" spans="1:6" ht="15.75">
      <c r="A1956" s="107" t="s">
        <v>854</v>
      </c>
      <c r="B1956" s="72" t="s">
        <v>780</v>
      </c>
      <c r="C1956" s="75" t="s">
        <v>781</v>
      </c>
      <c r="D1956" s="75">
        <v>304</v>
      </c>
      <c r="E1956" s="75">
        <v>100</v>
      </c>
      <c r="F1956" s="73">
        <v>92</v>
      </c>
    </row>
    <row r="1957" spans="1:6" ht="15.75">
      <c r="A1957" s="107" t="s">
        <v>854</v>
      </c>
      <c r="B1957" s="72" t="s">
        <v>780</v>
      </c>
      <c r="C1957" s="75" t="s">
        <v>781</v>
      </c>
      <c r="D1957" s="75">
        <v>305</v>
      </c>
      <c r="E1957" s="75">
        <v>40</v>
      </c>
      <c r="F1957" s="73">
        <v>35</v>
      </c>
    </row>
    <row r="1958" spans="1:6" ht="15.75">
      <c r="A1958" s="107" t="s">
        <v>855</v>
      </c>
      <c r="B1958" s="72" t="s">
        <v>780</v>
      </c>
      <c r="C1958" s="75" t="s">
        <v>781</v>
      </c>
      <c r="D1958" s="75">
        <v>308</v>
      </c>
      <c r="E1958" s="75">
        <v>100</v>
      </c>
      <c r="F1958" s="73">
        <v>85</v>
      </c>
    </row>
    <row r="1959" spans="1:6" ht="15.75">
      <c r="A1959" s="107" t="s">
        <v>856</v>
      </c>
      <c r="B1959" s="72" t="s">
        <v>780</v>
      </c>
      <c r="C1959" s="75" t="s">
        <v>781</v>
      </c>
      <c r="D1959" s="75">
        <v>348</v>
      </c>
      <c r="E1959" s="75">
        <v>160</v>
      </c>
      <c r="F1959" s="73">
        <v>144</v>
      </c>
    </row>
    <row r="1960" spans="1:6" ht="15.75">
      <c r="A1960" s="107" t="s">
        <v>856</v>
      </c>
      <c r="B1960" s="72" t="s">
        <v>780</v>
      </c>
      <c r="C1960" s="75" t="s">
        <v>781</v>
      </c>
      <c r="D1960" s="75">
        <v>354</v>
      </c>
      <c r="E1960" s="75">
        <v>160</v>
      </c>
      <c r="F1960" s="73">
        <v>102</v>
      </c>
    </row>
    <row r="1961" spans="1:6" ht="15.75">
      <c r="A1961" s="107" t="s">
        <v>856</v>
      </c>
      <c r="B1961" s="72" t="s">
        <v>780</v>
      </c>
      <c r="C1961" s="75" t="s">
        <v>781</v>
      </c>
      <c r="D1961" s="75">
        <v>355</v>
      </c>
      <c r="E1961" s="75">
        <v>250</v>
      </c>
      <c r="F1961" s="73">
        <v>201</v>
      </c>
    </row>
    <row r="1962" spans="1:6" ht="15.75">
      <c r="A1962" s="107" t="s">
        <v>856</v>
      </c>
      <c r="B1962" s="72" t="s">
        <v>780</v>
      </c>
      <c r="C1962" s="75" t="s">
        <v>781</v>
      </c>
      <c r="D1962" s="75">
        <v>357</v>
      </c>
      <c r="E1962" s="75">
        <v>250</v>
      </c>
      <c r="F1962" s="73">
        <v>99</v>
      </c>
    </row>
    <row r="1963" spans="1:6" ht="15.75">
      <c r="A1963" s="107" t="s">
        <v>856</v>
      </c>
      <c r="B1963" s="72" t="s">
        <v>780</v>
      </c>
      <c r="C1963" s="75" t="s">
        <v>781</v>
      </c>
      <c r="D1963" s="75">
        <v>358</v>
      </c>
      <c r="E1963" s="75">
        <v>250</v>
      </c>
      <c r="F1963" s="73">
        <v>144</v>
      </c>
    </row>
    <row r="1964" spans="1:6" ht="15.75">
      <c r="A1964" s="107" t="s">
        <v>839</v>
      </c>
      <c r="B1964" s="72" t="s">
        <v>780</v>
      </c>
      <c r="C1964" s="75" t="s">
        <v>781</v>
      </c>
      <c r="D1964" s="75">
        <v>360</v>
      </c>
      <c r="E1964" s="75">
        <v>63</v>
      </c>
      <c r="F1964" s="73">
        <v>55</v>
      </c>
    </row>
    <row r="1965" spans="1:6" ht="15.75">
      <c r="A1965" s="107" t="s">
        <v>839</v>
      </c>
      <c r="B1965" s="72" t="s">
        <v>780</v>
      </c>
      <c r="C1965" s="75" t="s">
        <v>781</v>
      </c>
      <c r="D1965" s="75">
        <v>361</v>
      </c>
      <c r="E1965" s="75">
        <v>40</v>
      </c>
      <c r="F1965" s="73">
        <v>32</v>
      </c>
    </row>
    <row r="1966" spans="1:6" ht="15.75">
      <c r="A1966" s="107" t="s">
        <v>839</v>
      </c>
      <c r="B1966" s="72" t="s">
        <v>780</v>
      </c>
      <c r="C1966" s="75" t="s">
        <v>781</v>
      </c>
      <c r="D1966" s="75">
        <v>362</v>
      </c>
      <c r="E1966" s="75">
        <v>40</v>
      </c>
      <c r="F1966" s="73">
        <v>32</v>
      </c>
    </row>
    <row r="1967" spans="1:6" ht="15.75">
      <c r="A1967" s="107" t="s">
        <v>839</v>
      </c>
      <c r="B1967" s="72" t="s">
        <v>780</v>
      </c>
      <c r="C1967" s="75" t="s">
        <v>781</v>
      </c>
      <c r="D1967" s="75">
        <v>363</v>
      </c>
      <c r="E1967" s="75">
        <v>40</v>
      </c>
      <c r="F1967" s="73">
        <v>35</v>
      </c>
    </row>
    <row r="1968" spans="1:6" ht="15.75">
      <c r="A1968" s="107" t="s">
        <v>839</v>
      </c>
      <c r="B1968" s="72" t="s">
        <v>780</v>
      </c>
      <c r="C1968" s="75" t="s">
        <v>781</v>
      </c>
      <c r="D1968" s="75">
        <v>365</v>
      </c>
      <c r="E1968" s="75">
        <v>160</v>
      </c>
      <c r="F1968" s="73">
        <v>145</v>
      </c>
    </row>
    <row r="1969" spans="1:6" ht="15.75">
      <c r="A1969" s="107" t="s">
        <v>839</v>
      </c>
      <c r="B1969" s="72" t="s">
        <v>780</v>
      </c>
      <c r="C1969" s="75" t="s">
        <v>781</v>
      </c>
      <c r="D1969" s="75">
        <v>367</v>
      </c>
      <c r="E1969" s="75">
        <v>100</v>
      </c>
      <c r="F1969" s="73">
        <v>85</v>
      </c>
    </row>
    <row r="1970" spans="1:6" ht="15.75">
      <c r="A1970" s="107" t="s">
        <v>857</v>
      </c>
      <c r="B1970" s="72" t="s">
        <v>780</v>
      </c>
      <c r="C1970" s="75" t="s">
        <v>781</v>
      </c>
      <c r="D1970" s="75">
        <v>44</v>
      </c>
      <c r="E1970" s="75">
        <v>160</v>
      </c>
      <c r="F1970" s="73">
        <v>60</v>
      </c>
    </row>
    <row r="1971" spans="1:6" ht="15.75">
      <c r="A1971" s="107" t="s">
        <v>857</v>
      </c>
      <c r="B1971" s="72" t="s">
        <v>780</v>
      </c>
      <c r="C1971" s="75" t="s">
        <v>781</v>
      </c>
      <c r="D1971" s="75">
        <v>46</v>
      </c>
      <c r="E1971" s="75">
        <v>400</v>
      </c>
      <c r="F1971" s="73">
        <v>156</v>
      </c>
    </row>
    <row r="1972" spans="1:6" ht="15.75">
      <c r="A1972" s="107" t="s">
        <v>857</v>
      </c>
      <c r="B1972" s="72" t="s">
        <v>780</v>
      </c>
      <c r="C1972" s="75" t="s">
        <v>781</v>
      </c>
      <c r="D1972" s="75">
        <v>1</v>
      </c>
      <c r="E1972" s="75">
        <v>630</v>
      </c>
      <c r="F1972" s="73">
        <v>378</v>
      </c>
    </row>
    <row r="1973" spans="1:6" ht="15.75">
      <c r="A1973" s="107" t="s">
        <v>857</v>
      </c>
      <c r="B1973" s="72" t="s">
        <v>780</v>
      </c>
      <c r="C1973" s="75" t="s">
        <v>781</v>
      </c>
      <c r="D1973" s="75">
        <v>11</v>
      </c>
      <c r="E1973" s="75">
        <v>400</v>
      </c>
      <c r="F1973" s="73">
        <v>306</v>
      </c>
    </row>
    <row r="1974" spans="1:6" ht="15.75">
      <c r="A1974" s="107" t="s">
        <v>857</v>
      </c>
      <c r="B1974" s="72" t="s">
        <v>780</v>
      </c>
      <c r="C1974" s="75" t="s">
        <v>781</v>
      </c>
      <c r="D1974" s="75">
        <v>35</v>
      </c>
      <c r="E1974" s="75">
        <v>250</v>
      </c>
      <c r="F1974" s="73">
        <v>78</v>
      </c>
    </row>
    <row r="1975" spans="1:6" ht="15.75">
      <c r="A1975" s="107" t="s">
        <v>857</v>
      </c>
      <c r="B1975" s="72" t="s">
        <v>780</v>
      </c>
      <c r="C1975" s="75" t="s">
        <v>781</v>
      </c>
      <c r="D1975" s="75">
        <v>18</v>
      </c>
      <c r="E1975" s="75">
        <v>37</v>
      </c>
      <c r="F1975" s="73">
        <v>36</v>
      </c>
    </row>
    <row r="1976" spans="1:6" ht="15.75">
      <c r="A1976" s="107" t="s">
        <v>857</v>
      </c>
      <c r="B1976" s="72" t="s">
        <v>780</v>
      </c>
      <c r="C1976" s="75" t="s">
        <v>781</v>
      </c>
      <c r="D1976" s="75">
        <v>21</v>
      </c>
      <c r="E1976" s="75">
        <v>100</v>
      </c>
      <c r="F1976" s="89">
        <v>93.7</v>
      </c>
    </row>
    <row r="1977" spans="1:6" ht="15.75">
      <c r="A1977" s="107" t="s">
        <v>857</v>
      </c>
      <c r="B1977" s="72" t="s">
        <v>780</v>
      </c>
      <c r="C1977" s="75" t="s">
        <v>781</v>
      </c>
      <c r="D1977" s="75">
        <v>24</v>
      </c>
      <c r="E1977" s="75">
        <v>250</v>
      </c>
      <c r="F1977" s="89">
        <v>190.80086580086578</v>
      </c>
    </row>
    <row r="1978" spans="1:6" ht="15.75">
      <c r="A1978" s="107" t="s">
        <v>857</v>
      </c>
      <c r="B1978" s="72" t="s">
        <v>780</v>
      </c>
      <c r="C1978" s="75" t="s">
        <v>781</v>
      </c>
      <c r="D1978" s="75">
        <v>25</v>
      </c>
      <c r="E1978" s="75">
        <v>60</v>
      </c>
      <c r="F1978" s="89">
        <v>54.84</v>
      </c>
    </row>
    <row r="1979" spans="1:6" ht="15.75">
      <c r="A1979" s="107" t="s">
        <v>857</v>
      </c>
      <c r="B1979" s="72" t="s">
        <v>780</v>
      </c>
      <c r="C1979" s="75" t="s">
        <v>781</v>
      </c>
      <c r="D1979" s="75">
        <v>26</v>
      </c>
      <c r="E1979" s="75">
        <v>180</v>
      </c>
      <c r="F1979" s="89">
        <v>145</v>
      </c>
    </row>
    <row r="1980" spans="1:6" ht="15.75">
      <c r="A1980" s="107" t="s">
        <v>857</v>
      </c>
      <c r="B1980" s="72" t="s">
        <v>780</v>
      </c>
      <c r="C1980" s="75" t="s">
        <v>781</v>
      </c>
      <c r="D1980" s="75">
        <v>27</v>
      </c>
      <c r="E1980" s="75">
        <v>100</v>
      </c>
      <c r="F1980" s="89">
        <v>62</v>
      </c>
    </row>
    <row r="1981" spans="1:6" ht="15.75">
      <c r="A1981" s="107" t="s">
        <v>857</v>
      </c>
      <c r="B1981" s="72" t="s">
        <v>780</v>
      </c>
      <c r="C1981" s="75" t="s">
        <v>781</v>
      </c>
      <c r="D1981" s="75">
        <v>29</v>
      </c>
      <c r="E1981" s="75">
        <v>100</v>
      </c>
      <c r="F1981" s="89">
        <v>30</v>
      </c>
    </row>
    <row r="1982" spans="1:6" ht="15.75">
      <c r="A1982" s="107" t="s">
        <v>857</v>
      </c>
      <c r="B1982" s="72" t="s">
        <v>780</v>
      </c>
      <c r="C1982" s="75" t="s">
        <v>781</v>
      </c>
      <c r="D1982" s="75">
        <v>30</v>
      </c>
      <c r="E1982" s="75">
        <v>160</v>
      </c>
      <c r="F1982" s="114">
        <v>68</v>
      </c>
    </row>
    <row r="1983" spans="1:6" ht="15.75">
      <c r="A1983" s="108" t="s">
        <v>2446</v>
      </c>
      <c r="B1983" s="85" t="s">
        <v>2448</v>
      </c>
      <c r="C1983" s="72" t="s">
        <v>481</v>
      </c>
      <c r="D1983" s="84" t="s">
        <v>2447</v>
      </c>
      <c r="E1983" s="84">
        <v>250</v>
      </c>
      <c r="F1983" s="66">
        <v>182</v>
      </c>
    </row>
    <row r="1984" spans="1:6" ht="15.75">
      <c r="A1984" s="108" t="s">
        <v>482</v>
      </c>
      <c r="B1984" s="85" t="s">
        <v>2448</v>
      </c>
      <c r="C1984" s="72" t="s">
        <v>481</v>
      </c>
      <c r="D1984" s="84">
        <v>3</v>
      </c>
      <c r="E1984" s="84">
        <v>250</v>
      </c>
      <c r="F1984" s="66">
        <v>130</v>
      </c>
    </row>
    <row r="1985" spans="1:6" ht="15.75">
      <c r="A1985" s="108" t="s">
        <v>482</v>
      </c>
      <c r="B1985" s="85" t="s">
        <v>2448</v>
      </c>
      <c r="C1985" s="72" t="s">
        <v>481</v>
      </c>
      <c r="D1985" s="84">
        <v>4</v>
      </c>
      <c r="E1985" s="84">
        <v>250</v>
      </c>
      <c r="F1985" s="66">
        <v>145</v>
      </c>
    </row>
    <row r="1986" spans="1:6" ht="15.75">
      <c r="A1986" s="108" t="s">
        <v>482</v>
      </c>
      <c r="B1986" s="85" t="s">
        <v>2448</v>
      </c>
      <c r="C1986" s="72" t="s">
        <v>481</v>
      </c>
      <c r="D1986" s="84">
        <v>5</v>
      </c>
      <c r="E1986" s="84">
        <v>160</v>
      </c>
      <c r="F1986" s="66">
        <v>83</v>
      </c>
    </row>
    <row r="1987" spans="1:6" ht="15.75">
      <c r="A1987" s="108" t="s">
        <v>482</v>
      </c>
      <c r="B1987" s="85" t="s">
        <v>2448</v>
      </c>
      <c r="C1987" s="72" t="s">
        <v>481</v>
      </c>
      <c r="D1987" s="84">
        <v>8</v>
      </c>
      <c r="E1987" s="84">
        <v>100</v>
      </c>
      <c r="F1987" s="66">
        <v>58</v>
      </c>
    </row>
    <row r="1988" spans="1:6" ht="15.75">
      <c r="A1988" s="108" t="s">
        <v>482</v>
      </c>
      <c r="B1988" s="85" t="s">
        <v>2448</v>
      </c>
      <c r="C1988" s="72" t="s">
        <v>481</v>
      </c>
      <c r="D1988" s="84">
        <v>9</v>
      </c>
      <c r="E1988" s="84">
        <v>100</v>
      </c>
      <c r="F1988" s="66">
        <v>90</v>
      </c>
    </row>
    <row r="1989" spans="1:6" ht="15.75">
      <c r="A1989" s="108" t="s">
        <v>482</v>
      </c>
      <c r="B1989" s="85" t="s">
        <v>2448</v>
      </c>
      <c r="C1989" s="72" t="s">
        <v>481</v>
      </c>
      <c r="D1989" s="84">
        <v>40</v>
      </c>
      <c r="E1989" s="84">
        <v>160</v>
      </c>
      <c r="F1989" s="66">
        <v>99</v>
      </c>
    </row>
    <row r="1990" spans="1:6" ht="15.75">
      <c r="A1990" s="108" t="s">
        <v>482</v>
      </c>
      <c r="B1990" s="85" t="s">
        <v>2448</v>
      </c>
      <c r="C1990" s="72" t="s">
        <v>481</v>
      </c>
      <c r="D1990" s="84">
        <v>42</v>
      </c>
      <c r="E1990" s="84">
        <v>100</v>
      </c>
      <c r="F1990" s="66">
        <v>41</v>
      </c>
    </row>
    <row r="1991" spans="1:6" ht="15.75">
      <c r="A1991" s="108" t="s">
        <v>482</v>
      </c>
      <c r="B1991" s="85" t="s">
        <v>2448</v>
      </c>
      <c r="C1991" s="72" t="s">
        <v>481</v>
      </c>
      <c r="D1991" s="84">
        <v>49</v>
      </c>
      <c r="E1991" s="84">
        <v>160</v>
      </c>
      <c r="F1991" s="66">
        <v>89</v>
      </c>
    </row>
    <row r="1992" spans="1:6" ht="15.75">
      <c r="A1992" s="108" t="s">
        <v>482</v>
      </c>
      <c r="B1992" s="85" t="s">
        <v>2448</v>
      </c>
      <c r="C1992" s="72" t="s">
        <v>481</v>
      </c>
      <c r="D1992" s="84">
        <v>61</v>
      </c>
      <c r="E1992" s="84">
        <v>160</v>
      </c>
      <c r="F1992" s="66">
        <v>89</v>
      </c>
    </row>
    <row r="1993" spans="1:6" ht="15.75">
      <c r="A1993" s="108" t="s">
        <v>482</v>
      </c>
      <c r="B1993" s="85" t="s">
        <v>2448</v>
      </c>
      <c r="C1993" s="72" t="s">
        <v>481</v>
      </c>
      <c r="D1993" s="84">
        <v>65</v>
      </c>
      <c r="E1993" s="84">
        <v>400</v>
      </c>
      <c r="F1993" s="66">
        <v>328</v>
      </c>
    </row>
    <row r="1994" spans="1:6" ht="15.75">
      <c r="A1994" s="108" t="s">
        <v>482</v>
      </c>
      <c r="B1994" s="85" t="s">
        <v>2448</v>
      </c>
      <c r="C1994" s="72" t="s">
        <v>481</v>
      </c>
      <c r="D1994" s="84">
        <v>68</v>
      </c>
      <c r="E1994" s="84">
        <v>160</v>
      </c>
      <c r="F1994" s="66">
        <v>123</v>
      </c>
    </row>
    <row r="1995" spans="1:6" ht="15.75">
      <c r="A1995" s="108" t="s">
        <v>482</v>
      </c>
      <c r="B1995" s="85" t="s">
        <v>2448</v>
      </c>
      <c r="C1995" s="72" t="s">
        <v>481</v>
      </c>
      <c r="D1995" s="84">
        <v>79</v>
      </c>
      <c r="E1995" s="84">
        <v>250</v>
      </c>
      <c r="F1995" s="66">
        <v>215</v>
      </c>
    </row>
    <row r="1996" spans="1:6" ht="15.75">
      <c r="A1996" s="108" t="s">
        <v>482</v>
      </c>
      <c r="B1996" s="85" t="s">
        <v>2448</v>
      </c>
      <c r="C1996" s="72" t="s">
        <v>481</v>
      </c>
      <c r="D1996" s="84">
        <v>80</v>
      </c>
      <c r="E1996" s="84">
        <v>250</v>
      </c>
      <c r="F1996" s="66">
        <v>227</v>
      </c>
    </row>
    <row r="1997" spans="1:6" ht="15.75">
      <c r="A1997" s="108" t="s">
        <v>482</v>
      </c>
      <c r="B1997" s="85" t="s">
        <v>2448</v>
      </c>
      <c r="C1997" s="72" t="s">
        <v>481</v>
      </c>
      <c r="D1997" s="84">
        <v>89</v>
      </c>
      <c r="E1997" s="84">
        <v>100</v>
      </c>
      <c r="F1997" s="66">
        <v>43</v>
      </c>
    </row>
    <row r="1998" spans="1:6" ht="15.75">
      <c r="A1998" s="108" t="s">
        <v>482</v>
      </c>
      <c r="B1998" s="85" t="s">
        <v>2448</v>
      </c>
      <c r="C1998" s="72" t="s">
        <v>481</v>
      </c>
      <c r="D1998" s="84">
        <v>2</v>
      </c>
      <c r="E1998" s="84">
        <v>160</v>
      </c>
      <c r="F1998" s="66">
        <v>142</v>
      </c>
    </row>
    <row r="1999" spans="1:6" ht="15.75">
      <c r="A1999" s="108" t="s">
        <v>482</v>
      </c>
      <c r="B1999" s="85" t="s">
        <v>2448</v>
      </c>
      <c r="C1999" s="72" t="s">
        <v>481</v>
      </c>
      <c r="D1999" s="84">
        <v>92</v>
      </c>
      <c r="E1999" s="84">
        <v>400</v>
      </c>
      <c r="F1999" s="66">
        <v>308</v>
      </c>
    </row>
    <row r="2000" spans="1:6" ht="15.75">
      <c r="A2000" s="108" t="s">
        <v>483</v>
      </c>
      <c r="B2000" s="85" t="s">
        <v>2448</v>
      </c>
      <c r="C2000" s="72" t="s">
        <v>481</v>
      </c>
      <c r="D2000" s="84">
        <v>94</v>
      </c>
      <c r="E2000" s="84">
        <v>100</v>
      </c>
      <c r="F2000" s="66">
        <v>91</v>
      </c>
    </row>
    <row r="2001" spans="1:6" ht="15.75">
      <c r="A2001" s="108" t="s">
        <v>482</v>
      </c>
      <c r="B2001" s="85" t="s">
        <v>2448</v>
      </c>
      <c r="C2001" s="72" t="s">
        <v>481</v>
      </c>
      <c r="D2001" s="84">
        <v>34</v>
      </c>
      <c r="E2001" s="84">
        <v>100</v>
      </c>
      <c r="F2001" s="66">
        <v>70</v>
      </c>
    </row>
    <row r="2002" spans="1:6" ht="15.75">
      <c r="A2002" s="108" t="s">
        <v>482</v>
      </c>
      <c r="B2002" s="85" t="s">
        <v>2448</v>
      </c>
      <c r="C2002" s="72" t="s">
        <v>481</v>
      </c>
      <c r="D2002" s="84">
        <v>104</v>
      </c>
      <c r="E2002" s="84">
        <v>160</v>
      </c>
      <c r="F2002" s="66">
        <v>107</v>
      </c>
    </row>
    <row r="2003" spans="1:6" ht="15.75">
      <c r="A2003" s="108" t="s">
        <v>483</v>
      </c>
      <c r="B2003" s="85" t="s">
        <v>2448</v>
      </c>
      <c r="C2003" s="72" t="s">
        <v>481</v>
      </c>
      <c r="D2003" s="84">
        <v>90</v>
      </c>
      <c r="E2003" s="84">
        <v>160</v>
      </c>
      <c r="F2003" s="66">
        <v>136</v>
      </c>
    </row>
    <row r="2004" spans="1:6" ht="15.75">
      <c r="A2004" s="108" t="s">
        <v>482</v>
      </c>
      <c r="B2004" s="85" t="s">
        <v>2448</v>
      </c>
      <c r="C2004" s="72" t="s">
        <v>481</v>
      </c>
      <c r="D2004" s="84">
        <v>39</v>
      </c>
      <c r="E2004" s="84">
        <v>250</v>
      </c>
      <c r="F2004" s="66">
        <v>115</v>
      </c>
    </row>
    <row r="2005" spans="1:6" ht="15.75">
      <c r="A2005" s="108" t="s">
        <v>482</v>
      </c>
      <c r="B2005" s="85" t="s">
        <v>2448</v>
      </c>
      <c r="C2005" s="72" t="s">
        <v>481</v>
      </c>
      <c r="D2005" s="84">
        <v>75</v>
      </c>
      <c r="E2005" s="84">
        <v>100</v>
      </c>
      <c r="F2005" s="66">
        <v>79</v>
      </c>
    </row>
    <row r="2006" spans="1:6" ht="15.75">
      <c r="A2006" s="108" t="s">
        <v>482</v>
      </c>
      <c r="B2006" s="85" t="s">
        <v>2448</v>
      </c>
      <c r="C2006" s="72" t="s">
        <v>481</v>
      </c>
      <c r="D2006" s="84">
        <v>35</v>
      </c>
      <c r="E2006" s="84">
        <v>60</v>
      </c>
      <c r="F2006" s="66">
        <v>50</v>
      </c>
    </row>
    <row r="2007" spans="1:6" ht="15.75">
      <c r="A2007" s="108" t="s">
        <v>482</v>
      </c>
      <c r="B2007" s="85" t="s">
        <v>2448</v>
      </c>
      <c r="C2007" s="72" t="s">
        <v>481</v>
      </c>
      <c r="D2007" s="84">
        <v>87</v>
      </c>
      <c r="E2007" s="84">
        <v>100</v>
      </c>
      <c r="F2007" s="66">
        <v>92</v>
      </c>
    </row>
    <row r="2008" spans="1:6" ht="15.75">
      <c r="A2008" s="108" t="s">
        <v>484</v>
      </c>
      <c r="B2008" s="85" t="s">
        <v>2448</v>
      </c>
      <c r="C2008" s="72" t="s">
        <v>481</v>
      </c>
      <c r="D2008" s="84">
        <v>98</v>
      </c>
      <c r="E2008" s="84">
        <v>63</v>
      </c>
      <c r="F2008" s="66">
        <v>56</v>
      </c>
    </row>
    <row r="2009" spans="1:6" ht="15.75">
      <c r="A2009" s="108" t="s">
        <v>482</v>
      </c>
      <c r="B2009" s="85" t="s">
        <v>2448</v>
      </c>
      <c r="C2009" s="72" t="s">
        <v>481</v>
      </c>
      <c r="D2009" s="84">
        <v>31</v>
      </c>
      <c r="E2009" s="84">
        <v>160</v>
      </c>
      <c r="F2009" s="66">
        <v>72</v>
      </c>
    </row>
    <row r="2010" spans="1:6" ht="15.75">
      <c r="A2010" s="108" t="s">
        <v>482</v>
      </c>
      <c r="B2010" s="85" t="s">
        <v>2448</v>
      </c>
      <c r="C2010" s="72" t="s">
        <v>481</v>
      </c>
      <c r="D2010" s="84">
        <v>41</v>
      </c>
      <c r="E2010" s="84">
        <v>250</v>
      </c>
      <c r="F2010" s="66">
        <v>230</v>
      </c>
    </row>
    <row r="2011" spans="1:6" ht="15.75">
      <c r="A2011" s="108" t="s">
        <v>482</v>
      </c>
      <c r="B2011" s="85" t="s">
        <v>2448</v>
      </c>
      <c r="C2011" s="72" t="s">
        <v>481</v>
      </c>
      <c r="D2011" s="84">
        <v>62</v>
      </c>
      <c r="E2011" s="84">
        <v>400</v>
      </c>
      <c r="F2011" s="66">
        <v>368</v>
      </c>
    </row>
    <row r="2012" spans="1:6" ht="15.75">
      <c r="A2012" s="108" t="s">
        <v>483</v>
      </c>
      <c r="B2012" s="85" t="s">
        <v>2448</v>
      </c>
      <c r="C2012" s="72" t="s">
        <v>481</v>
      </c>
      <c r="D2012" s="84">
        <v>66</v>
      </c>
      <c r="E2012" s="84">
        <v>100</v>
      </c>
      <c r="F2012" s="66">
        <v>65</v>
      </c>
    </row>
    <row r="2013" spans="1:6" ht="15.75">
      <c r="A2013" s="108" t="s">
        <v>482</v>
      </c>
      <c r="B2013" s="85" t="s">
        <v>2448</v>
      </c>
      <c r="C2013" s="72" t="s">
        <v>481</v>
      </c>
      <c r="D2013" s="84">
        <v>69</v>
      </c>
      <c r="E2013" s="84">
        <v>100</v>
      </c>
      <c r="F2013" s="66">
        <v>36</v>
      </c>
    </row>
    <row r="2014" spans="1:6" ht="15.75">
      <c r="A2014" s="108" t="s">
        <v>482</v>
      </c>
      <c r="B2014" s="85" t="s">
        <v>2448</v>
      </c>
      <c r="C2014" s="72" t="s">
        <v>481</v>
      </c>
      <c r="D2014" s="84">
        <v>77</v>
      </c>
      <c r="E2014" s="84">
        <v>250</v>
      </c>
      <c r="F2014" s="66">
        <v>225</v>
      </c>
    </row>
    <row r="2015" spans="1:6" ht="15.75">
      <c r="A2015" s="108" t="s">
        <v>482</v>
      </c>
      <c r="B2015" s="85" t="s">
        <v>2448</v>
      </c>
      <c r="C2015" s="72" t="s">
        <v>481</v>
      </c>
      <c r="D2015" s="84">
        <v>93</v>
      </c>
      <c r="E2015" s="84">
        <v>160</v>
      </c>
      <c r="F2015" s="66">
        <v>110</v>
      </c>
    </row>
    <row r="2016" spans="1:6" ht="15.75">
      <c r="A2016" s="108" t="s">
        <v>482</v>
      </c>
      <c r="B2016" s="85" t="s">
        <v>2448</v>
      </c>
      <c r="C2016" s="72" t="s">
        <v>481</v>
      </c>
      <c r="D2016" s="84">
        <v>95</v>
      </c>
      <c r="E2016" s="84">
        <v>160</v>
      </c>
      <c r="F2016" s="66">
        <v>99</v>
      </c>
    </row>
    <row r="2017" spans="1:6" ht="15.75">
      <c r="A2017" s="108" t="s">
        <v>482</v>
      </c>
      <c r="B2017" s="85" t="s">
        <v>2448</v>
      </c>
      <c r="C2017" s="72" t="s">
        <v>481</v>
      </c>
      <c r="D2017" s="84">
        <v>99</v>
      </c>
      <c r="E2017" s="84">
        <v>100</v>
      </c>
      <c r="F2017" s="66">
        <v>70</v>
      </c>
    </row>
    <row r="2018" spans="1:6" ht="15.75">
      <c r="A2018" s="108" t="s">
        <v>482</v>
      </c>
      <c r="B2018" s="85" t="s">
        <v>2448</v>
      </c>
      <c r="C2018" s="72" t="s">
        <v>481</v>
      </c>
      <c r="D2018" s="84">
        <v>25</v>
      </c>
      <c r="E2018" s="84">
        <v>160</v>
      </c>
      <c r="F2018" s="66">
        <v>60</v>
      </c>
    </row>
    <row r="2019" spans="1:6" ht="15.75">
      <c r="A2019" s="108" t="s">
        <v>482</v>
      </c>
      <c r="B2019" s="85" t="s">
        <v>2448</v>
      </c>
      <c r="C2019" s="72" t="s">
        <v>481</v>
      </c>
      <c r="D2019" s="84">
        <v>26</v>
      </c>
      <c r="E2019" s="84">
        <v>160</v>
      </c>
      <c r="F2019" s="66">
        <v>136</v>
      </c>
    </row>
    <row r="2020" spans="1:6" ht="15.75">
      <c r="A2020" s="108" t="s">
        <v>482</v>
      </c>
      <c r="B2020" s="85" t="s">
        <v>2448</v>
      </c>
      <c r="C2020" s="72" t="s">
        <v>481</v>
      </c>
      <c r="D2020" s="86">
        <v>27</v>
      </c>
      <c r="E2020" s="86">
        <v>160</v>
      </c>
      <c r="F2020" s="66">
        <v>64</v>
      </c>
    </row>
    <row r="2021" spans="1:6" ht="15.75">
      <c r="A2021" s="108" t="s">
        <v>482</v>
      </c>
      <c r="B2021" s="85" t="s">
        <v>2448</v>
      </c>
      <c r="C2021" s="72" t="s">
        <v>481</v>
      </c>
      <c r="D2021" s="86">
        <v>28</v>
      </c>
      <c r="E2021" s="86">
        <v>100</v>
      </c>
      <c r="F2021" s="66">
        <v>18</v>
      </c>
    </row>
    <row r="2022" spans="1:6" ht="15.75">
      <c r="A2022" s="108" t="s">
        <v>482</v>
      </c>
      <c r="B2022" s="85" t="s">
        <v>2448</v>
      </c>
      <c r="C2022" s="72" t="s">
        <v>481</v>
      </c>
      <c r="D2022" s="86">
        <v>32</v>
      </c>
      <c r="E2022" s="86">
        <v>60</v>
      </c>
      <c r="F2022" s="66">
        <v>25</v>
      </c>
    </row>
    <row r="2023" spans="1:6" ht="15.75">
      <c r="A2023" s="108" t="s">
        <v>482</v>
      </c>
      <c r="B2023" s="85" t="s">
        <v>2448</v>
      </c>
      <c r="C2023" s="72" t="s">
        <v>481</v>
      </c>
      <c r="D2023" s="86">
        <v>33</v>
      </c>
      <c r="E2023" s="86">
        <v>160</v>
      </c>
      <c r="F2023" s="66">
        <v>147</v>
      </c>
    </row>
    <row r="2024" spans="1:6" ht="15.75">
      <c r="A2024" s="108" t="s">
        <v>482</v>
      </c>
      <c r="B2024" s="85" t="s">
        <v>2448</v>
      </c>
      <c r="C2024" s="72" t="s">
        <v>481</v>
      </c>
      <c r="D2024" s="86">
        <v>47</v>
      </c>
      <c r="E2024" s="86">
        <v>100</v>
      </c>
      <c r="F2024" s="66">
        <v>58</v>
      </c>
    </row>
    <row r="2025" spans="1:6" ht="15.75">
      <c r="A2025" s="108" t="s">
        <v>482</v>
      </c>
      <c r="B2025" s="85" t="s">
        <v>2448</v>
      </c>
      <c r="C2025" s="72" t="s">
        <v>481</v>
      </c>
      <c r="D2025" s="86">
        <v>83</v>
      </c>
      <c r="E2025" s="86">
        <v>63</v>
      </c>
      <c r="F2025" s="66">
        <v>55.4</v>
      </c>
    </row>
    <row r="2026" spans="1:6" ht="15.75">
      <c r="A2026" s="108" t="s">
        <v>482</v>
      </c>
      <c r="B2026" s="85" t="s">
        <v>2448</v>
      </c>
      <c r="C2026" s="72" t="s">
        <v>481</v>
      </c>
      <c r="D2026" s="86">
        <v>86</v>
      </c>
      <c r="E2026" s="86">
        <v>160</v>
      </c>
      <c r="F2026" s="66">
        <v>61</v>
      </c>
    </row>
    <row r="2027" spans="1:6" ht="15.75">
      <c r="A2027" s="108" t="s">
        <v>482</v>
      </c>
      <c r="B2027" s="85" t="s">
        <v>2448</v>
      </c>
      <c r="C2027" s="72" t="s">
        <v>481</v>
      </c>
      <c r="D2027" s="86">
        <v>91</v>
      </c>
      <c r="E2027" s="86">
        <v>60</v>
      </c>
      <c r="F2027" s="66">
        <v>89</v>
      </c>
    </row>
    <row r="2028" spans="1:6" ht="15.75">
      <c r="A2028" s="108" t="s">
        <v>482</v>
      </c>
      <c r="B2028" s="85" t="s">
        <v>2448</v>
      </c>
      <c r="C2028" s="72" t="s">
        <v>481</v>
      </c>
      <c r="D2028" s="86">
        <v>67</v>
      </c>
      <c r="E2028" s="86">
        <v>40</v>
      </c>
      <c r="F2028" s="66">
        <v>33</v>
      </c>
    </row>
    <row r="2029" spans="1:6" ht="15.75">
      <c r="A2029" s="108" t="s">
        <v>482</v>
      </c>
      <c r="B2029" s="85" t="s">
        <v>2448</v>
      </c>
      <c r="C2029" s="72" t="s">
        <v>481</v>
      </c>
      <c r="D2029" s="86">
        <v>10</v>
      </c>
      <c r="E2029" s="86">
        <v>250</v>
      </c>
      <c r="F2029" s="66">
        <v>175</v>
      </c>
    </row>
    <row r="2030" spans="1:6" ht="15.75">
      <c r="A2030" s="108" t="s">
        <v>482</v>
      </c>
      <c r="B2030" s="85" t="s">
        <v>2448</v>
      </c>
      <c r="C2030" s="72" t="s">
        <v>481</v>
      </c>
      <c r="D2030" s="86">
        <v>11</v>
      </c>
      <c r="E2030" s="86">
        <v>160</v>
      </c>
      <c r="F2030" s="66">
        <v>104</v>
      </c>
    </row>
    <row r="2031" spans="1:6" ht="15.75">
      <c r="A2031" s="108" t="s">
        <v>482</v>
      </c>
      <c r="B2031" s="85" t="s">
        <v>2448</v>
      </c>
      <c r="C2031" s="72" t="s">
        <v>481</v>
      </c>
      <c r="D2031" s="86">
        <v>12</v>
      </c>
      <c r="E2031" s="86">
        <v>60</v>
      </c>
      <c r="F2031" s="66">
        <v>31</v>
      </c>
    </row>
    <row r="2032" spans="1:6" ht="15.75">
      <c r="A2032" s="108" t="s">
        <v>482</v>
      </c>
      <c r="B2032" s="85" t="s">
        <v>2448</v>
      </c>
      <c r="C2032" s="72" t="s">
        <v>481</v>
      </c>
      <c r="D2032" s="86">
        <v>13</v>
      </c>
      <c r="E2032" s="86">
        <v>160</v>
      </c>
      <c r="F2032" s="66">
        <v>107</v>
      </c>
    </row>
    <row r="2033" spans="1:6" ht="15.75">
      <c r="A2033" s="108" t="s">
        <v>482</v>
      </c>
      <c r="B2033" s="85" t="s">
        <v>2448</v>
      </c>
      <c r="C2033" s="72" t="s">
        <v>481</v>
      </c>
      <c r="D2033" s="86">
        <v>14</v>
      </c>
      <c r="E2033" s="86">
        <v>100</v>
      </c>
      <c r="F2033" s="66">
        <v>58</v>
      </c>
    </row>
    <row r="2034" spans="1:6" ht="15.75">
      <c r="A2034" s="108" t="s">
        <v>482</v>
      </c>
      <c r="B2034" s="85" t="s">
        <v>2448</v>
      </c>
      <c r="C2034" s="72" t="s">
        <v>481</v>
      </c>
      <c r="D2034" s="86">
        <v>15</v>
      </c>
      <c r="E2034" s="86">
        <v>250</v>
      </c>
      <c r="F2034" s="66">
        <v>132</v>
      </c>
    </row>
    <row r="2035" spans="1:6" ht="15.75">
      <c r="A2035" s="108" t="s">
        <v>482</v>
      </c>
      <c r="B2035" s="85" t="s">
        <v>2448</v>
      </c>
      <c r="C2035" s="72" t="s">
        <v>481</v>
      </c>
      <c r="D2035" s="86">
        <v>17</v>
      </c>
      <c r="E2035" s="86">
        <v>250</v>
      </c>
      <c r="F2035" s="66">
        <v>142</v>
      </c>
    </row>
    <row r="2036" spans="1:6" ht="15.75">
      <c r="A2036" s="108" t="s">
        <v>482</v>
      </c>
      <c r="B2036" s="85" t="s">
        <v>2448</v>
      </c>
      <c r="C2036" s="72" t="s">
        <v>481</v>
      </c>
      <c r="D2036" s="85">
        <v>18</v>
      </c>
      <c r="E2036" s="85">
        <v>250</v>
      </c>
      <c r="F2036" s="66">
        <v>160</v>
      </c>
    </row>
    <row r="2037" spans="1:6" ht="15.75">
      <c r="A2037" s="108" t="s">
        <v>482</v>
      </c>
      <c r="B2037" s="85" t="s">
        <v>2448</v>
      </c>
      <c r="C2037" s="72" t="s">
        <v>481</v>
      </c>
      <c r="D2037" s="85">
        <v>19</v>
      </c>
      <c r="E2037" s="85">
        <v>250</v>
      </c>
      <c r="F2037" s="66">
        <v>167</v>
      </c>
    </row>
    <row r="2038" spans="1:6" ht="15.75">
      <c r="A2038" s="108" t="s">
        <v>482</v>
      </c>
      <c r="B2038" s="85" t="s">
        <v>2448</v>
      </c>
      <c r="C2038" s="72" t="s">
        <v>481</v>
      </c>
      <c r="D2038" s="85">
        <v>20</v>
      </c>
      <c r="E2038" s="85">
        <v>100</v>
      </c>
      <c r="F2038" s="66">
        <v>73</v>
      </c>
    </row>
    <row r="2039" spans="1:6" ht="15.75">
      <c r="A2039" s="108" t="s">
        <v>482</v>
      </c>
      <c r="B2039" s="85" t="s">
        <v>2448</v>
      </c>
      <c r="C2039" s="72" t="s">
        <v>481</v>
      </c>
      <c r="D2039" s="85">
        <v>36</v>
      </c>
      <c r="E2039" s="85">
        <v>100</v>
      </c>
      <c r="F2039" s="66">
        <v>86</v>
      </c>
    </row>
    <row r="2040" spans="1:6" ht="15.75">
      <c r="A2040" s="108" t="s">
        <v>482</v>
      </c>
      <c r="B2040" s="85" t="s">
        <v>2448</v>
      </c>
      <c r="C2040" s="72" t="s">
        <v>481</v>
      </c>
      <c r="D2040" s="85">
        <v>38</v>
      </c>
      <c r="E2040" s="85">
        <v>160</v>
      </c>
      <c r="F2040" s="66">
        <v>122</v>
      </c>
    </row>
    <row r="2041" spans="1:6" ht="15.75">
      <c r="A2041" s="108" t="s">
        <v>482</v>
      </c>
      <c r="B2041" s="85" t="s">
        <v>2448</v>
      </c>
      <c r="C2041" s="72" t="s">
        <v>481</v>
      </c>
      <c r="D2041" s="85">
        <v>43</v>
      </c>
      <c r="E2041" s="85">
        <v>100</v>
      </c>
      <c r="F2041" s="66">
        <v>52</v>
      </c>
    </row>
    <row r="2042" spans="1:6" ht="15.75">
      <c r="A2042" s="108" t="s">
        <v>482</v>
      </c>
      <c r="B2042" s="85" t="s">
        <v>2448</v>
      </c>
      <c r="C2042" s="72" t="s">
        <v>481</v>
      </c>
      <c r="D2042" s="85">
        <v>50</v>
      </c>
      <c r="E2042" s="85">
        <v>100</v>
      </c>
      <c r="F2042" s="66">
        <v>92</v>
      </c>
    </row>
    <row r="2043" spans="1:6" ht="15.75">
      <c r="A2043" s="108" t="s">
        <v>482</v>
      </c>
      <c r="B2043" s="85" t="s">
        <v>2448</v>
      </c>
      <c r="C2043" s="72" t="s">
        <v>481</v>
      </c>
      <c r="D2043" s="85">
        <v>51</v>
      </c>
      <c r="E2043" s="85">
        <v>100</v>
      </c>
      <c r="F2043" s="66">
        <v>30</v>
      </c>
    </row>
    <row r="2044" spans="1:6" ht="15.75">
      <c r="A2044" s="108" t="s">
        <v>482</v>
      </c>
      <c r="B2044" s="85" t="s">
        <v>2448</v>
      </c>
      <c r="C2044" s="72" t="s">
        <v>481</v>
      </c>
      <c r="D2044" s="85">
        <v>52</v>
      </c>
      <c r="E2044" s="85">
        <v>250</v>
      </c>
      <c r="F2044" s="66">
        <v>195</v>
      </c>
    </row>
    <row r="2045" spans="1:6" ht="15.75">
      <c r="A2045" s="108" t="s">
        <v>482</v>
      </c>
      <c r="B2045" s="85" t="s">
        <v>2448</v>
      </c>
      <c r="C2045" s="72" t="s">
        <v>481</v>
      </c>
      <c r="D2045" s="85">
        <v>55</v>
      </c>
      <c r="E2045" s="85">
        <v>100</v>
      </c>
      <c r="F2045" s="66">
        <v>54</v>
      </c>
    </row>
    <row r="2046" spans="1:6" ht="15.75">
      <c r="A2046" s="108" t="s">
        <v>482</v>
      </c>
      <c r="B2046" s="85" t="s">
        <v>2448</v>
      </c>
      <c r="C2046" s="72" t="s">
        <v>481</v>
      </c>
      <c r="D2046" s="85">
        <v>63</v>
      </c>
      <c r="E2046" s="85">
        <v>100</v>
      </c>
      <c r="F2046" s="66">
        <v>47</v>
      </c>
    </row>
    <row r="2047" spans="1:6" ht="15.75">
      <c r="A2047" s="108" t="s">
        <v>482</v>
      </c>
      <c r="B2047" s="85" t="s">
        <v>2448</v>
      </c>
      <c r="C2047" s="72" t="s">
        <v>481</v>
      </c>
      <c r="D2047" s="85">
        <v>85</v>
      </c>
      <c r="E2047" s="85">
        <v>63</v>
      </c>
      <c r="F2047" s="66">
        <v>57</v>
      </c>
    </row>
    <row r="2048" spans="1:6" ht="15.75">
      <c r="A2048" s="108" t="s">
        <v>482</v>
      </c>
      <c r="B2048" s="85" t="s">
        <v>2448</v>
      </c>
      <c r="C2048" s="72" t="s">
        <v>481</v>
      </c>
      <c r="D2048" s="85">
        <v>97</v>
      </c>
      <c r="E2048" s="85">
        <v>100</v>
      </c>
      <c r="F2048" s="66">
        <v>26</v>
      </c>
    </row>
    <row r="2049" spans="1:6" ht="15.75">
      <c r="A2049" s="108" t="s">
        <v>482</v>
      </c>
      <c r="B2049" s="85" t="s">
        <v>2448</v>
      </c>
      <c r="C2049" s="72" t="s">
        <v>481</v>
      </c>
      <c r="D2049" s="85">
        <v>100</v>
      </c>
      <c r="E2049" s="85">
        <v>100</v>
      </c>
      <c r="F2049" s="66">
        <v>45</v>
      </c>
    </row>
    <row r="2050" spans="1:6" ht="15.75">
      <c r="A2050" s="108" t="s">
        <v>482</v>
      </c>
      <c r="B2050" s="85" t="s">
        <v>2448</v>
      </c>
      <c r="C2050" s="72" t="s">
        <v>481</v>
      </c>
      <c r="D2050" s="87">
        <v>58</v>
      </c>
      <c r="E2050" s="87">
        <v>100</v>
      </c>
      <c r="F2050" s="66">
        <v>92</v>
      </c>
    </row>
    <row r="2051" spans="1:6" ht="15.75">
      <c r="A2051" s="108" t="s">
        <v>482</v>
      </c>
      <c r="B2051" s="85" t="s">
        <v>2448</v>
      </c>
      <c r="C2051" s="72" t="s">
        <v>481</v>
      </c>
      <c r="D2051" s="87">
        <v>59</v>
      </c>
      <c r="E2051" s="87">
        <v>160</v>
      </c>
      <c r="F2051" s="66">
        <v>125</v>
      </c>
    </row>
    <row r="2052" spans="1:6" ht="15.75">
      <c r="A2052" s="108" t="s">
        <v>482</v>
      </c>
      <c r="B2052" s="85" t="s">
        <v>2448</v>
      </c>
      <c r="C2052" s="72" t="s">
        <v>481</v>
      </c>
      <c r="D2052" s="87">
        <v>82</v>
      </c>
      <c r="E2052" s="87">
        <v>100</v>
      </c>
      <c r="F2052" s="66">
        <v>49</v>
      </c>
    </row>
    <row r="2053" spans="1:6" ht="15.75">
      <c r="A2053" s="108" t="s">
        <v>482</v>
      </c>
      <c r="B2053" s="85" t="s">
        <v>2448</v>
      </c>
      <c r="C2053" s="72" t="s">
        <v>481</v>
      </c>
      <c r="D2053" s="87">
        <v>88</v>
      </c>
      <c r="E2053" s="87">
        <v>60</v>
      </c>
      <c r="F2053" s="66">
        <v>32</v>
      </c>
    </row>
    <row r="2054" spans="1:6" ht="15.75">
      <c r="A2054" s="109" t="s">
        <v>485</v>
      </c>
      <c r="B2054" s="85" t="s">
        <v>2448</v>
      </c>
      <c r="C2054" s="72" t="s">
        <v>481</v>
      </c>
      <c r="D2054" s="87">
        <v>21</v>
      </c>
      <c r="E2054" s="87">
        <v>60</v>
      </c>
      <c r="F2054" s="66">
        <v>54</v>
      </c>
    </row>
    <row r="2055" spans="1:6" ht="15.75">
      <c r="A2055" s="109" t="s">
        <v>486</v>
      </c>
      <c r="B2055" s="85" t="s">
        <v>2448</v>
      </c>
      <c r="C2055" s="72" t="s">
        <v>481</v>
      </c>
      <c r="D2055" s="87">
        <v>22</v>
      </c>
      <c r="E2055" s="87">
        <v>60</v>
      </c>
      <c r="F2055" s="66">
        <v>46</v>
      </c>
    </row>
    <row r="2056" spans="1:6" ht="15.75">
      <c r="A2056" s="109" t="s">
        <v>487</v>
      </c>
      <c r="B2056" s="85" t="s">
        <v>2448</v>
      </c>
      <c r="C2056" s="72" t="s">
        <v>481</v>
      </c>
      <c r="D2056" s="87">
        <v>23</v>
      </c>
      <c r="E2056" s="87">
        <v>160</v>
      </c>
      <c r="F2056" s="66">
        <v>131</v>
      </c>
    </row>
    <row r="2057" spans="1:6" ht="15.75">
      <c r="A2057" s="109" t="s">
        <v>488</v>
      </c>
      <c r="B2057" s="85" t="s">
        <v>2448</v>
      </c>
      <c r="C2057" s="72" t="s">
        <v>481</v>
      </c>
      <c r="D2057" s="87">
        <v>84</v>
      </c>
      <c r="E2057" s="87">
        <v>400</v>
      </c>
      <c r="F2057" s="66">
        <v>364</v>
      </c>
    </row>
    <row r="2058" spans="1:6" ht="15.75">
      <c r="A2058" s="109" t="s">
        <v>489</v>
      </c>
      <c r="B2058" s="85" t="s">
        <v>2448</v>
      </c>
      <c r="C2058" s="72" t="s">
        <v>481</v>
      </c>
      <c r="D2058" s="87">
        <v>1</v>
      </c>
      <c r="E2058" s="87">
        <v>160</v>
      </c>
      <c r="F2058" s="66">
        <v>94</v>
      </c>
    </row>
    <row r="2059" spans="1:6" ht="15.75">
      <c r="A2059" s="109" t="s">
        <v>489</v>
      </c>
      <c r="B2059" s="85" t="s">
        <v>2448</v>
      </c>
      <c r="C2059" s="72" t="s">
        <v>481</v>
      </c>
      <c r="D2059" s="87">
        <v>22</v>
      </c>
      <c r="E2059" s="87">
        <v>100</v>
      </c>
      <c r="F2059" s="66">
        <v>87</v>
      </c>
    </row>
    <row r="2060" spans="1:6" ht="15.75">
      <c r="A2060" s="109" t="s">
        <v>490</v>
      </c>
      <c r="B2060" s="85" t="s">
        <v>2448</v>
      </c>
      <c r="C2060" s="72" t="s">
        <v>481</v>
      </c>
      <c r="D2060" s="87">
        <v>18</v>
      </c>
      <c r="E2060" s="87">
        <v>100</v>
      </c>
      <c r="F2060" s="66">
        <v>85</v>
      </c>
    </row>
    <row r="2061" spans="1:6" ht="15.75">
      <c r="A2061" s="109" t="s">
        <v>491</v>
      </c>
      <c r="B2061" s="85" t="s">
        <v>2448</v>
      </c>
      <c r="C2061" s="72" t="s">
        <v>481</v>
      </c>
      <c r="D2061" s="87">
        <v>5</v>
      </c>
      <c r="E2061" s="87">
        <v>100</v>
      </c>
      <c r="F2061" s="66">
        <v>26</v>
      </c>
    </row>
    <row r="2062" spans="1:6" ht="15.75">
      <c r="A2062" s="109" t="s">
        <v>491</v>
      </c>
      <c r="B2062" s="85" t="s">
        <v>2448</v>
      </c>
      <c r="C2062" s="72" t="s">
        <v>481</v>
      </c>
      <c r="D2062" s="87">
        <v>6</v>
      </c>
      <c r="E2062" s="87">
        <v>100</v>
      </c>
      <c r="F2062" s="66">
        <v>82</v>
      </c>
    </row>
    <row r="2063" spans="1:6" ht="15.75">
      <c r="A2063" s="109" t="s">
        <v>491</v>
      </c>
      <c r="B2063" s="85" t="s">
        <v>2448</v>
      </c>
      <c r="C2063" s="72" t="s">
        <v>481</v>
      </c>
      <c r="D2063" s="87">
        <v>14</v>
      </c>
      <c r="E2063" s="87">
        <v>100</v>
      </c>
      <c r="F2063" s="66">
        <v>30</v>
      </c>
    </row>
    <row r="2064" spans="1:6" ht="15.75">
      <c r="A2064" s="109" t="s">
        <v>492</v>
      </c>
      <c r="B2064" s="85" t="s">
        <v>2448</v>
      </c>
      <c r="C2064" s="72" t="s">
        <v>481</v>
      </c>
      <c r="D2064" s="87">
        <v>29</v>
      </c>
      <c r="E2064" s="87">
        <v>250</v>
      </c>
      <c r="F2064" s="66">
        <v>175</v>
      </c>
    </row>
    <row r="2065" spans="1:6" ht="15.75">
      <c r="A2065" s="109" t="s">
        <v>491</v>
      </c>
      <c r="B2065" s="85" t="s">
        <v>2448</v>
      </c>
      <c r="C2065" s="72" t="s">
        <v>481</v>
      </c>
      <c r="D2065" s="87">
        <v>30</v>
      </c>
      <c r="E2065" s="87">
        <v>160</v>
      </c>
      <c r="F2065" s="66">
        <v>84</v>
      </c>
    </row>
    <row r="2066" spans="1:6" ht="15.75">
      <c r="A2066" s="109" t="s">
        <v>491</v>
      </c>
      <c r="B2066" s="85" t="s">
        <v>2448</v>
      </c>
      <c r="C2066" s="72" t="s">
        <v>481</v>
      </c>
      <c r="D2066" s="87">
        <v>3</v>
      </c>
      <c r="E2066" s="87">
        <v>100</v>
      </c>
      <c r="F2066" s="66">
        <v>49</v>
      </c>
    </row>
    <row r="2067" spans="1:6" ht="15.75">
      <c r="A2067" s="109" t="s">
        <v>492</v>
      </c>
      <c r="B2067" s="85" t="s">
        <v>2448</v>
      </c>
      <c r="C2067" s="72" t="s">
        <v>481</v>
      </c>
      <c r="D2067" s="87">
        <v>19</v>
      </c>
      <c r="E2067" s="87" t="s">
        <v>493</v>
      </c>
      <c r="F2067" s="66" t="s">
        <v>2479</v>
      </c>
    </row>
    <row r="2068" spans="1:6" ht="15.75">
      <c r="A2068" s="109" t="s">
        <v>492</v>
      </c>
      <c r="B2068" s="85" t="s">
        <v>2448</v>
      </c>
      <c r="C2068" s="72" t="s">
        <v>481</v>
      </c>
      <c r="D2068" s="87">
        <v>4</v>
      </c>
      <c r="E2068" s="87">
        <v>250</v>
      </c>
      <c r="F2068" s="66">
        <v>212</v>
      </c>
    </row>
    <row r="2069" spans="1:6" ht="15.75">
      <c r="A2069" s="109" t="s">
        <v>492</v>
      </c>
      <c r="B2069" s="85" t="s">
        <v>2448</v>
      </c>
      <c r="C2069" s="72" t="s">
        <v>481</v>
      </c>
      <c r="D2069" s="87">
        <v>32</v>
      </c>
      <c r="E2069" s="87">
        <v>400</v>
      </c>
      <c r="F2069" s="66">
        <v>220</v>
      </c>
    </row>
    <row r="2070" spans="1:6" ht="15.75">
      <c r="A2070" s="109" t="s">
        <v>491</v>
      </c>
      <c r="B2070" s="85" t="s">
        <v>2448</v>
      </c>
      <c r="C2070" s="72" t="s">
        <v>481</v>
      </c>
      <c r="D2070" s="87" t="s">
        <v>494</v>
      </c>
      <c r="E2070" s="87">
        <v>250</v>
      </c>
      <c r="F2070" s="66">
        <v>85</v>
      </c>
    </row>
    <row r="2071" spans="1:6" ht="15.75">
      <c r="A2071" s="109" t="s">
        <v>495</v>
      </c>
      <c r="B2071" s="85" t="s">
        <v>2448</v>
      </c>
      <c r="C2071" s="72" t="s">
        <v>481</v>
      </c>
      <c r="D2071" s="87">
        <v>8</v>
      </c>
      <c r="E2071" s="87">
        <v>160</v>
      </c>
      <c r="F2071" s="66">
        <v>116</v>
      </c>
    </row>
    <row r="2072" spans="1:6" ht="15.75">
      <c r="A2072" s="109" t="s">
        <v>496</v>
      </c>
      <c r="B2072" s="85" t="s">
        <v>2448</v>
      </c>
      <c r="C2072" s="72" t="s">
        <v>481</v>
      </c>
      <c r="D2072" s="87">
        <v>10</v>
      </c>
      <c r="E2072" s="87">
        <v>63</v>
      </c>
      <c r="F2072" s="66">
        <v>55</v>
      </c>
    </row>
    <row r="2073" spans="1:6" ht="15.75">
      <c r="A2073" s="109" t="s">
        <v>497</v>
      </c>
      <c r="B2073" s="85" t="s">
        <v>2448</v>
      </c>
      <c r="C2073" s="72" t="s">
        <v>481</v>
      </c>
      <c r="D2073" s="87">
        <v>11</v>
      </c>
      <c r="E2073" s="87">
        <v>160</v>
      </c>
      <c r="F2073" s="66">
        <v>128</v>
      </c>
    </row>
    <row r="2074" spans="1:6" ht="15.75">
      <c r="A2074" s="109" t="s">
        <v>492</v>
      </c>
      <c r="B2074" s="85" t="s">
        <v>2448</v>
      </c>
      <c r="C2074" s="72" t="s">
        <v>481</v>
      </c>
      <c r="D2074" s="87">
        <v>12</v>
      </c>
      <c r="E2074" s="87">
        <v>160</v>
      </c>
      <c r="F2074" s="66">
        <v>131</v>
      </c>
    </row>
    <row r="2075" spans="1:6" ht="15.75">
      <c r="A2075" s="109" t="s">
        <v>495</v>
      </c>
      <c r="B2075" s="85" t="s">
        <v>2448</v>
      </c>
      <c r="C2075" s="72" t="s">
        <v>481</v>
      </c>
      <c r="D2075" s="87">
        <v>13</v>
      </c>
      <c r="E2075" s="87">
        <v>400</v>
      </c>
      <c r="F2075" s="66">
        <v>220</v>
      </c>
    </row>
    <row r="2076" spans="1:6" ht="15.75">
      <c r="A2076" s="109" t="s">
        <v>491</v>
      </c>
      <c r="B2076" s="85" t="s">
        <v>2448</v>
      </c>
      <c r="C2076" s="72" t="s">
        <v>481</v>
      </c>
      <c r="D2076" s="87">
        <v>17</v>
      </c>
      <c r="E2076" s="87">
        <v>100</v>
      </c>
      <c r="F2076" s="66">
        <v>47</v>
      </c>
    </row>
    <row r="2077" spans="1:6" ht="15.75">
      <c r="A2077" s="109" t="s">
        <v>495</v>
      </c>
      <c r="B2077" s="85" t="s">
        <v>2448</v>
      </c>
      <c r="C2077" s="72" t="s">
        <v>481</v>
      </c>
      <c r="D2077" s="87">
        <v>23</v>
      </c>
      <c r="E2077" s="87">
        <v>250</v>
      </c>
      <c r="F2077" s="66">
        <v>120</v>
      </c>
    </row>
    <row r="2078" spans="1:6" ht="15.75">
      <c r="A2078" s="109" t="s">
        <v>491</v>
      </c>
      <c r="B2078" s="85" t="s">
        <v>2448</v>
      </c>
      <c r="C2078" s="72" t="s">
        <v>481</v>
      </c>
      <c r="D2078" s="87">
        <v>33</v>
      </c>
      <c r="E2078" s="87">
        <v>100</v>
      </c>
      <c r="F2078" s="66">
        <v>48</v>
      </c>
    </row>
    <row r="2079" spans="1:6" ht="15.75">
      <c r="A2079" s="110" t="s">
        <v>498</v>
      </c>
      <c r="B2079" s="85" t="s">
        <v>2448</v>
      </c>
      <c r="C2079" s="72" t="s">
        <v>481</v>
      </c>
      <c r="D2079" s="85">
        <v>7</v>
      </c>
      <c r="E2079" s="85">
        <v>160</v>
      </c>
      <c r="F2079" s="66">
        <v>124</v>
      </c>
    </row>
    <row r="2080" spans="1:6" ht="15.75">
      <c r="A2080" s="110" t="s">
        <v>498</v>
      </c>
      <c r="B2080" s="85" t="s">
        <v>2448</v>
      </c>
      <c r="C2080" s="72" t="s">
        <v>481</v>
      </c>
      <c r="D2080" s="85">
        <v>8</v>
      </c>
      <c r="E2080" s="85">
        <v>160</v>
      </c>
      <c r="F2080" s="66">
        <v>230</v>
      </c>
    </row>
    <row r="2081" spans="1:6" ht="15.75">
      <c r="A2081" s="110" t="s">
        <v>499</v>
      </c>
      <c r="B2081" s="85" t="s">
        <v>2448</v>
      </c>
      <c r="C2081" s="72" t="s">
        <v>481</v>
      </c>
      <c r="D2081" s="85">
        <v>9</v>
      </c>
      <c r="E2081" s="85">
        <v>100</v>
      </c>
      <c r="F2081" s="66">
        <v>79</v>
      </c>
    </row>
    <row r="2082" spans="1:6" ht="15.75">
      <c r="A2082" s="110" t="s">
        <v>499</v>
      </c>
      <c r="B2082" s="85" t="s">
        <v>2448</v>
      </c>
      <c r="C2082" s="72" t="s">
        <v>481</v>
      </c>
      <c r="D2082" s="85">
        <v>77</v>
      </c>
      <c r="E2082" s="196">
        <v>160</v>
      </c>
      <c r="F2082" s="66">
        <v>129</v>
      </c>
    </row>
    <row r="2083" spans="1:6" ht="15.75">
      <c r="A2083" s="110" t="s">
        <v>499</v>
      </c>
      <c r="B2083" s="85" t="s">
        <v>2448</v>
      </c>
      <c r="C2083" s="72" t="s">
        <v>481</v>
      </c>
      <c r="D2083" s="85">
        <v>72</v>
      </c>
      <c r="E2083" s="85">
        <v>400</v>
      </c>
      <c r="F2083" s="66">
        <v>364</v>
      </c>
    </row>
    <row r="2084" spans="1:6" ht="15.75">
      <c r="A2084" s="110" t="s">
        <v>499</v>
      </c>
      <c r="B2084" s="85" t="s">
        <v>2448</v>
      </c>
      <c r="C2084" s="72" t="s">
        <v>481</v>
      </c>
      <c r="D2084" s="85">
        <v>12</v>
      </c>
      <c r="E2084" s="85">
        <v>160</v>
      </c>
      <c r="F2084" s="66">
        <v>145</v>
      </c>
    </row>
    <row r="2085" spans="1:6" ht="15.75">
      <c r="A2085" s="110" t="s">
        <v>499</v>
      </c>
      <c r="B2085" s="85" t="s">
        <v>2448</v>
      </c>
      <c r="C2085" s="72" t="s">
        <v>481</v>
      </c>
      <c r="D2085" s="85">
        <v>14</v>
      </c>
      <c r="E2085" s="85">
        <v>100</v>
      </c>
      <c r="F2085" s="66">
        <v>91</v>
      </c>
    </row>
    <row r="2086" spans="1:6" ht="15.75">
      <c r="A2086" s="110" t="s">
        <v>499</v>
      </c>
      <c r="B2086" s="85" t="s">
        <v>2448</v>
      </c>
      <c r="C2086" s="72" t="s">
        <v>481</v>
      </c>
      <c r="D2086" s="85">
        <v>15</v>
      </c>
      <c r="E2086" s="85">
        <v>60</v>
      </c>
      <c r="F2086" s="66">
        <v>54</v>
      </c>
    </row>
    <row r="2087" spans="1:6" ht="15.75">
      <c r="A2087" s="110" t="s">
        <v>499</v>
      </c>
      <c r="B2087" s="85" t="s">
        <v>2448</v>
      </c>
      <c r="C2087" s="72" t="s">
        <v>481</v>
      </c>
      <c r="D2087" s="85">
        <v>16</v>
      </c>
      <c r="E2087" s="85">
        <v>100</v>
      </c>
      <c r="F2087" s="66">
        <v>88</v>
      </c>
    </row>
    <row r="2088" spans="1:6" ht="15.75">
      <c r="A2088" s="110" t="s">
        <v>499</v>
      </c>
      <c r="B2088" s="85" t="s">
        <v>2448</v>
      </c>
      <c r="C2088" s="72" t="s">
        <v>481</v>
      </c>
      <c r="D2088" s="85">
        <v>17</v>
      </c>
      <c r="E2088" s="85">
        <v>60</v>
      </c>
      <c r="F2088" s="66">
        <v>55</v>
      </c>
    </row>
    <row r="2089" spans="1:6" ht="15.75">
      <c r="A2089" s="110" t="s">
        <v>499</v>
      </c>
      <c r="B2089" s="85" t="s">
        <v>2448</v>
      </c>
      <c r="C2089" s="72" t="s">
        <v>481</v>
      </c>
      <c r="D2089" s="85">
        <v>18</v>
      </c>
      <c r="E2089" s="85">
        <v>100</v>
      </c>
      <c r="F2089" s="66">
        <v>85</v>
      </c>
    </row>
    <row r="2090" spans="1:6" ht="15.75">
      <c r="A2090" s="110" t="s">
        <v>499</v>
      </c>
      <c r="B2090" s="85" t="s">
        <v>2448</v>
      </c>
      <c r="C2090" s="72" t="s">
        <v>481</v>
      </c>
      <c r="D2090" s="85">
        <v>19</v>
      </c>
      <c r="E2090" s="85">
        <v>250</v>
      </c>
      <c r="F2090" s="66">
        <v>227</v>
      </c>
    </row>
    <row r="2091" spans="1:6" ht="15.75">
      <c r="A2091" s="110" t="s">
        <v>499</v>
      </c>
      <c r="B2091" s="85" t="s">
        <v>2448</v>
      </c>
      <c r="C2091" s="72" t="s">
        <v>481</v>
      </c>
      <c r="D2091" s="85">
        <v>20</v>
      </c>
      <c r="E2091" s="85">
        <v>160</v>
      </c>
      <c r="F2091" s="66">
        <v>131</v>
      </c>
    </row>
    <row r="2092" spans="1:6" ht="15.75">
      <c r="A2092" s="110" t="s">
        <v>499</v>
      </c>
      <c r="B2092" s="85" t="s">
        <v>2448</v>
      </c>
      <c r="C2092" s="72" t="s">
        <v>481</v>
      </c>
      <c r="D2092" s="85">
        <v>21</v>
      </c>
      <c r="E2092" s="85">
        <v>160</v>
      </c>
      <c r="F2092" s="66">
        <v>145</v>
      </c>
    </row>
    <row r="2093" spans="1:6" ht="15.75">
      <c r="A2093" s="110" t="s">
        <v>499</v>
      </c>
      <c r="B2093" s="85" t="s">
        <v>2448</v>
      </c>
      <c r="C2093" s="72" t="s">
        <v>481</v>
      </c>
      <c r="D2093" s="85">
        <v>22</v>
      </c>
      <c r="E2093" s="85">
        <v>100</v>
      </c>
      <c r="F2093" s="66">
        <v>87</v>
      </c>
    </row>
    <row r="2094" spans="1:6" ht="15.75">
      <c r="A2094" s="110" t="s">
        <v>499</v>
      </c>
      <c r="B2094" s="85" t="s">
        <v>2448</v>
      </c>
      <c r="C2094" s="72" t="s">
        <v>481</v>
      </c>
      <c r="D2094" s="85">
        <v>24</v>
      </c>
      <c r="E2094" s="85">
        <v>100</v>
      </c>
      <c r="F2094" s="66">
        <v>77</v>
      </c>
    </row>
    <row r="2095" spans="1:6" ht="15.75">
      <c r="A2095" s="110" t="s">
        <v>499</v>
      </c>
      <c r="B2095" s="85" t="s">
        <v>2448</v>
      </c>
      <c r="C2095" s="72" t="s">
        <v>481</v>
      </c>
      <c r="D2095" s="85">
        <v>25</v>
      </c>
      <c r="E2095" s="85">
        <v>160</v>
      </c>
      <c r="F2095" s="66">
        <v>132</v>
      </c>
    </row>
    <row r="2096" spans="1:6" ht="15.75">
      <c r="A2096" s="110" t="s">
        <v>499</v>
      </c>
      <c r="B2096" s="85" t="s">
        <v>2448</v>
      </c>
      <c r="C2096" s="72" t="s">
        <v>481</v>
      </c>
      <c r="D2096" s="85">
        <v>78</v>
      </c>
      <c r="E2096" s="85">
        <v>400</v>
      </c>
      <c r="F2096" s="66">
        <v>368</v>
      </c>
    </row>
    <row r="2097" spans="1:6" ht="15.75">
      <c r="A2097" s="110" t="s">
        <v>500</v>
      </c>
      <c r="B2097" s="85" t="s">
        <v>2448</v>
      </c>
      <c r="C2097" s="72" t="s">
        <v>481</v>
      </c>
      <c r="D2097" s="85">
        <v>43</v>
      </c>
      <c r="E2097" s="85">
        <v>60</v>
      </c>
      <c r="F2097" s="66">
        <v>52</v>
      </c>
    </row>
    <row r="2098" spans="1:6" ht="15.75">
      <c r="A2098" s="110" t="s">
        <v>500</v>
      </c>
      <c r="B2098" s="85" t="s">
        <v>2448</v>
      </c>
      <c r="C2098" s="72" t="s">
        <v>481</v>
      </c>
      <c r="D2098" s="85">
        <v>45</v>
      </c>
      <c r="E2098" s="85">
        <v>100</v>
      </c>
      <c r="F2098" s="66">
        <v>65</v>
      </c>
    </row>
    <row r="2099" spans="1:6" ht="15.75">
      <c r="A2099" s="110" t="s">
        <v>500</v>
      </c>
      <c r="B2099" s="85" t="s">
        <v>2448</v>
      </c>
      <c r="C2099" s="72" t="s">
        <v>481</v>
      </c>
      <c r="D2099" s="85">
        <v>48</v>
      </c>
      <c r="E2099" s="85">
        <v>60</v>
      </c>
      <c r="F2099" s="66">
        <v>47</v>
      </c>
    </row>
    <row r="2100" spans="1:6" ht="15.75">
      <c r="A2100" s="110" t="s">
        <v>500</v>
      </c>
      <c r="B2100" s="85" t="s">
        <v>2448</v>
      </c>
      <c r="C2100" s="72" t="s">
        <v>481</v>
      </c>
      <c r="D2100" s="85">
        <v>50</v>
      </c>
      <c r="E2100" s="85">
        <v>250</v>
      </c>
      <c r="F2100" s="66">
        <v>207</v>
      </c>
    </row>
    <row r="2101" spans="1:6" ht="15.75">
      <c r="A2101" s="110" t="s">
        <v>500</v>
      </c>
      <c r="B2101" s="85" t="s">
        <v>2448</v>
      </c>
      <c r="C2101" s="72" t="s">
        <v>481</v>
      </c>
      <c r="D2101" s="85">
        <v>52</v>
      </c>
      <c r="E2101" s="85">
        <v>160</v>
      </c>
      <c r="F2101" s="66">
        <v>125</v>
      </c>
    </row>
    <row r="2102" spans="1:6" ht="15.75">
      <c r="A2102" s="110" t="s">
        <v>500</v>
      </c>
      <c r="B2102" s="85" t="s">
        <v>2448</v>
      </c>
      <c r="C2102" s="72" t="s">
        <v>481</v>
      </c>
      <c r="D2102" s="85">
        <v>55</v>
      </c>
      <c r="E2102" s="85">
        <v>250</v>
      </c>
      <c r="F2102" s="66">
        <v>207</v>
      </c>
    </row>
    <row r="2103" spans="1:6" ht="15.75">
      <c r="A2103" s="110" t="s">
        <v>500</v>
      </c>
      <c r="B2103" s="85" t="s">
        <v>2448</v>
      </c>
      <c r="C2103" s="72" t="s">
        <v>481</v>
      </c>
      <c r="D2103" s="85">
        <v>73</v>
      </c>
      <c r="E2103" s="85">
        <v>160</v>
      </c>
      <c r="F2103" s="66">
        <v>145</v>
      </c>
    </row>
    <row r="2104" spans="1:6" ht="15.75">
      <c r="A2104" s="110" t="s">
        <v>500</v>
      </c>
      <c r="B2104" s="85" t="s">
        <v>2448</v>
      </c>
      <c r="C2104" s="72" t="s">
        <v>481</v>
      </c>
      <c r="D2104" s="85">
        <v>74</v>
      </c>
      <c r="E2104" s="85">
        <v>63</v>
      </c>
      <c r="F2104" s="66">
        <v>55.4</v>
      </c>
    </row>
    <row r="2105" spans="1:6" ht="15.75">
      <c r="A2105" s="110" t="s">
        <v>500</v>
      </c>
      <c r="B2105" s="85" t="s">
        <v>2448</v>
      </c>
      <c r="C2105" s="72" t="s">
        <v>481</v>
      </c>
      <c r="D2105" s="85">
        <v>83</v>
      </c>
      <c r="E2105" s="85">
        <v>400</v>
      </c>
      <c r="F2105" s="66">
        <v>368</v>
      </c>
    </row>
    <row r="2106" spans="1:6" ht="15.75">
      <c r="A2106" s="110" t="s">
        <v>500</v>
      </c>
      <c r="B2106" s="85" t="s">
        <v>2448</v>
      </c>
      <c r="C2106" s="72" t="s">
        <v>481</v>
      </c>
      <c r="D2106" s="85">
        <v>84</v>
      </c>
      <c r="E2106" s="85">
        <v>60</v>
      </c>
      <c r="F2106" s="66">
        <v>52</v>
      </c>
    </row>
    <row r="2107" spans="1:6" ht="15.75">
      <c r="A2107" s="110" t="s">
        <v>501</v>
      </c>
      <c r="B2107" s="85" t="s">
        <v>2448</v>
      </c>
      <c r="C2107" s="72" t="s">
        <v>481</v>
      </c>
      <c r="D2107" s="85">
        <v>40</v>
      </c>
      <c r="E2107" s="85">
        <v>63</v>
      </c>
      <c r="F2107" s="66">
        <v>57</v>
      </c>
    </row>
    <row r="2108" spans="1:6" ht="15.75">
      <c r="A2108" s="110" t="s">
        <v>501</v>
      </c>
      <c r="B2108" s="85" t="s">
        <v>2448</v>
      </c>
      <c r="C2108" s="72" t="s">
        <v>481</v>
      </c>
      <c r="D2108" s="85">
        <v>53</v>
      </c>
      <c r="E2108" s="85">
        <v>160</v>
      </c>
      <c r="F2108" s="66">
        <v>144</v>
      </c>
    </row>
    <row r="2109" spans="1:6" ht="15.75">
      <c r="A2109" s="110" t="s">
        <v>501</v>
      </c>
      <c r="B2109" s="85" t="s">
        <v>2448</v>
      </c>
      <c r="C2109" s="72" t="s">
        <v>481</v>
      </c>
      <c r="D2109" s="85">
        <v>57</v>
      </c>
      <c r="E2109" s="85">
        <v>100</v>
      </c>
      <c r="F2109" s="66">
        <v>71</v>
      </c>
    </row>
    <row r="2110" spans="1:6" ht="15.75">
      <c r="A2110" s="110" t="s">
        <v>501</v>
      </c>
      <c r="B2110" s="85" t="s">
        <v>2448</v>
      </c>
      <c r="C2110" s="72" t="s">
        <v>481</v>
      </c>
      <c r="D2110" s="85">
        <v>59</v>
      </c>
      <c r="E2110" s="85">
        <v>100</v>
      </c>
      <c r="F2110" s="66">
        <v>78</v>
      </c>
    </row>
    <row r="2111" spans="1:6" ht="15.75">
      <c r="A2111" s="110" t="s">
        <v>502</v>
      </c>
      <c r="B2111" s="85" t="s">
        <v>2448</v>
      </c>
      <c r="C2111" s="72" t="s">
        <v>481</v>
      </c>
      <c r="D2111" s="85">
        <v>62</v>
      </c>
      <c r="E2111" s="85">
        <v>100</v>
      </c>
      <c r="F2111" s="66">
        <v>72</v>
      </c>
    </row>
    <row r="2112" spans="1:6" ht="15.75">
      <c r="A2112" s="110" t="s">
        <v>500</v>
      </c>
      <c r="B2112" s="85" t="s">
        <v>2448</v>
      </c>
      <c r="C2112" s="72" t="s">
        <v>481</v>
      </c>
      <c r="D2112" s="85">
        <v>47</v>
      </c>
      <c r="E2112" s="85">
        <v>160</v>
      </c>
      <c r="F2112" s="66">
        <v>139</v>
      </c>
    </row>
    <row r="2113" spans="1:6" ht="15.75">
      <c r="A2113" s="110" t="s">
        <v>500</v>
      </c>
      <c r="B2113" s="85" t="s">
        <v>2448</v>
      </c>
      <c r="C2113" s="72" t="s">
        <v>481</v>
      </c>
      <c r="D2113" s="85">
        <v>10</v>
      </c>
      <c r="E2113" s="85">
        <v>250</v>
      </c>
      <c r="F2113" s="66">
        <v>230</v>
      </c>
    </row>
    <row r="2114" spans="1:6" ht="15.75">
      <c r="A2114" s="110" t="s">
        <v>503</v>
      </c>
      <c r="B2114" s="85" t="s">
        <v>2448</v>
      </c>
      <c r="C2114" s="72" t="s">
        <v>481</v>
      </c>
      <c r="D2114" s="85">
        <v>65</v>
      </c>
      <c r="E2114" s="85">
        <v>250</v>
      </c>
      <c r="F2114" s="66">
        <v>167</v>
      </c>
    </row>
    <row r="2115" spans="1:6" ht="15.75">
      <c r="A2115" s="110" t="s">
        <v>503</v>
      </c>
      <c r="B2115" s="85" t="s">
        <v>2448</v>
      </c>
      <c r="C2115" s="72" t="s">
        <v>481</v>
      </c>
      <c r="D2115" s="85">
        <v>66</v>
      </c>
      <c r="E2115" s="85">
        <v>250</v>
      </c>
      <c r="F2115" s="66">
        <v>222</v>
      </c>
    </row>
    <row r="2116" spans="1:6" ht="15.75">
      <c r="A2116" s="110" t="s">
        <v>503</v>
      </c>
      <c r="B2116" s="85" t="s">
        <v>2448</v>
      </c>
      <c r="C2116" s="72" t="s">
        <v>481</v>
      </c>
      <c r="D2116" s="85">
        <v>67</v>
      </c>
      <c r="E2116" s="85">
        <v>400</v>
      </c>
      <c r="F2116" s="66">
        <v>128</v>
      </c>
    </row>
    <row r="2117" spans="1:6" ht="15.75">
      <c r="A2117" s="110" t="s">
        <v>503</v>
      </c>
      <c r="B2117" s="85" t="s">
        <v>2448</v>
      </c>
      <c r="C2117" s="72" t="s">
        <v>481</v>
      </c>
      <c r="D2117" s="85">
        <v>68</v>
      </c>
      <c r="E2117" s="85">
        <v>160</v>
      </c>
      <c r="F2117" s="66">
        <v>96</v>
      </c>
    </row>
    <row r="2118" spans="1:6" ht="15.75">
      <c r="A2118" s="110" t="s">
        <v>503</v>
      </c>
      <c r="B2118" s="85" t="s">
        <v>2448</v>
      </c>
      <c r="C2118" s="72" t="s">
        <v>481</v>
      </c>
      <c r="D2118" s="85">
        <v>69</v>
      </c>
      <c r="E2118" s="85">
        <v>730</v>
      </c>
      <c r="F2118" s="66">
        <v>138</v>
      </c>
    </row>
    <row r="2119" spans="1:6" ht="15.75">
      <c r="A2119" s="110" t="s">
        <v>503</v>
      </c>
      <c r="B2119" s="85" t="s">
        <v>2448</v>
      </c>
      <c r="C2119" s="72" t="s">
        <v>481</v>
      </c>
      <c r="D2119" s="85">
        <v>26</v>
      </c>
      <c r="E2119" s="85">
        <v>160</v>
      </c>
      <c r="F2119" s="66">
        <v>128</v>
      </c>
    </row>
    <row r="2120" spans="1:6" ht="15.75">
      <c r="A2120" s="110" t="s">
        <v>503</v>
      </c>
      <c r="B2120" s="85" t="s">
        <v>2448</v>
      </c>
      <c r="C2120" s="72" t="s">
        <v>481</v>
      </c>
      <c r="D2120" s="85">
        <v>29</v>
      </c>
      <c r="E2120" s="85">
        <v>160</v>
      </c>
      <c r="F2120" s="66">
        <v>67</v>
      </c>
    </row>
    <row r="2121" spans="1:6" ht="15.75">
      <c r="A2121" s="110" t="s">
        <v>503</v>
      </c>
      <c r="B2121" s="85" t="s">
        <v>2448</v>
      </c>
      <c r="C2121" s="72" t="s">
        <v>481</v>
      </c>
      <c r="D2121" s="85">
        <v>30</v>
      </c>
      <c r="E2121" s="85">
        <v>160</v>
      </c>
      <c r="F2121" s="66">
        <v>72</v>
      </c>
    </row>
    <row r="2122" spans="1:6" ht="15.75">
      <c r="A2122" s="110" t="s">
        <v>503</v>
      </c>
      <c r="B2122" s="85" t="s">
        <v>2448</v>
      </c>
      <c r="C2122" s="72" t="s">
        <v>481</v>
      </c>
      <c r="D2122" s="85">
        <v>31</v>
      </c>
      <c r="E2122" s="85">
        <v>60</v>
      </c>
      <c r="F2122" s="66">
        <v>41</v>
      </c>
    </row>
    <row r="2123" spans="1:6" ht="15.75">
      <c r="A2123" s="110" t="s">
        <v>503</v>
      </c>
      <c r="B2123" s="85" t="s">
        <v>2448</v>
      </c>
      <c r="C2123" s="72" t="s">
        <v>481</v>
      </c>
      <c r="D2123" s="85">
        <v>32</v>
      </c>
      <c r="E2123" s="85">
        <v>100</v>
      </c>
      <c r="F2123" s="66">
        <v>72</v>
      </c>
    </row>
    <row r="2124" spans="1:6" ht="15.75">
      <c r="A2124" s="110" t="s">
        <v>503</v>
      </c>
      <c r="B2124" s="85" t="s">
        <v>2448</v>
      </c>
      <c r="C2124" s="72" t="s">
        <v>481</v>
      </c>
      <c r="D2124" s="85">
        <v>33</v>
      </c>
      <c r="E2124" s="85">
        <v>160</v>
      </c>
      <c r="F2124" s="66">
        <v>129</v>
      </c>
    </row>
    <row r="2125" spans="1:6" ht="15.75">
      <c r="A2125" s="110" t="s">
        <v>503</v>
      </c>
      <c r="B2125" s="85" t="s">
        <v>2448</v>
      </c>
      <c r="C2125" s="72" t="s">
        <v>481</v>
      </c>
      <c r="D2125" s="85">
        <v>34</v>
      </c>
      <c r="E2125" s="85">
        <v>100</v>
      </c>
      <c r="F2125" s="66">
        <v>73</v>
      </c>
    </row>
    <row r="2126" spans="1:6" ht="15.75">
      <c r="A2126" s="110" t="s">
        <v>503</v>
      </c>
      <c r="B2126" s="85" t="s">
        <v>2448</v>
      </c>
      <c r="C2126" s="72" t="s">
        <v>481</v>
      </c>
      <c r="D2126" s="85">
        <v>35</v>
      </c>
      <c r="E2126" s="85">
        <v>160</v>
      </c>
      <c r="F2126" s="66">
        <v>115</v>
      </c>
    </row>
    <row r="2127" spans="1:6" ht="15.75">
      <c r="A2127" s="110" t="s">
        <v>503</v>
      </c>
      <c r="B2127" s="85" t="s">
        <v>2448</v>
      </c>
      <c r="C2127" s="72" t="s">
        <v>481</v>
      </c>
      <c r="D2127" s="85">
        <v>36</v>
      </c>
      <c r="E2127" s="85">
        <v>160</v>
      </c>
      <c r="F2127" s="66">
        <v>121</v>
      </c>
    </row>
    <row r="2128" spans="1:6" ht="15.75">
      <c r="A2128" s="110" t="s">
        <v>503</v>
      </c>
      <c r="B2128" s="85" t="s">
        <v>2448</v>
      </c>
      <c r="C2128" s="72" t="s">
        <v>481</v>
      </c>
      <c r="D2128" s="85">
        <v>38</v>
      </c>
      <c r="E2128" s="85">
        <v>160</v>
      </c>
      <c r="F2128" s="66">
        <v>112</v>
      </c>
    </row>
    <row r="2129" spans="1:6" ht="15.75">
      <c r="A2129" s="110" t="s">
        <v>503</v>
      </c>
      <c r="B2129" s="85" t="s">
        <v>2448</v>
      </c>
      <c r="C2129" s="72" t="s">
        <v>481</v>
      </c>
      <c r="D2129" s="85">
        <v>49</v>
      </c>
      <c r="E2129" s="85">
        <v>100</v>
      </c>
      <c r="F2129" s="66">
        <v>48</v>
      </c>
    </row>
    <row r="2130" spans="1:6" ht="15.75">
      <c r="A2130" s="110" t="s">
        <v>503</v>
      </c>
      <c r="B2130" s="85" t="s">
        <v>2448</v>
      </c>
      <c r="C2130" s="72" t="s">
        <v>481</v>
      </c>
      <c r="D2130" s="85">
        <v>85</v>
      </c>
      <c r="E2130" s="85">
        <v>100</v>
      </c>
      <c r="F2130" s="66">
        <v>85</v>
      </c>
    </row>
    <row r="2131" spans="1:6" ht="15.75">
      <c r="A2131" s="110" t="s">
        <v>503</v>
      </c>
      <c r="B2131" s="85" t="s">
        <v>2448</v>
      </c>
      <c r="C2131" s="72" t="s">
        <v>481</v>
      </c>
      <c r="D2131" s="85">
        <v>76</v>
      </c>
      <c r="E2131" s="85">
        <v>160</v>
      </c>
      <c r="F2131" s="66">
        <v>108</v>
      </c>
    </row>
    <row r="2132" spans="1:6" ht="15.75">
      <c r="A2132" s="110" t="s">
        <v>503</v>
      </c>
      <c r="B2132" s="85" t="s">
        <v>2448</v>
      </c>
      <c r="C2132" s="72" t="s">
        <v>481</v>
      </c>
      <c r="D2132" s="85">
        <v>95</v>
      </c>
      <c r="E2132" s="85">
        <v>160</v>
      </c>
      <c r="F2132" s="66">
        <v>115</v>
      </c>
    </row>
    <row r="2133" spans="1:6" ht="15.75">
      <c r="A2133" s="110" t="s">
        <v>504</v>
      </c>
      <c r="B2133" s="85" t="s">
        <v>2448</v>
      </c>
      <c r="C2133" s="72" t="s">
        <v>481</v>
      </c>
      <c r="D2133" s="85">
        <v>13</v>
      </c>
      <c r="E2133" s="85">
        <v>160</v>
      </c>
      <c r="F2133" s="66">
        <v>147.19999999999999</v>
      </c>
    </row>
    <row r="2134" spans="1:6" ht="15.75">
      <c r="A2134" s="110" t="s">
        <v>505</v>
      </c>
      <c r="B2134" s="85" t="s">
        <v>2448</v>
      </c>
      <c r="C2134" s="72" t="s">
        <v>481</v>
      </c>
      <c r="D2134" s="85">
        <v>14</v>
      </c>
      <c r="E2134" s="85">
        <v>60</v>
      </c>
      <c r="F2134" s="66">
        <v>40</v>
      </c>
    </row>
    <row r="2135" spans="1:6" ht="15.75">
      <c r="A2135" s="110" t="s">
        <v>505</v>
      </c>
      <c r="B2135" s="85" t="s">
        <v>2448</v>
      </c>
      <c r="C2135" s="72" t="s">
        <v>481</v>
      </c>
      <c r="D2135" s="85">
        <v>30</v>
      </c>
      <c r="E2135" s="85">
        <v>100</v>
      </c>
      <c r="F2135" s="66">
        <v>73</v>
      </c>
    </row>
    <row r="2136" spans="1:6" ht="15.75">
      <c r="A2136" s="110" t="s">
        <v>506</v>
      </c>
      <c r="B2136" s="85" t="s">
        <v>2448</v>
      </c>
      <c r="C2136" s="72" t="s">
        <v>481</v>
      </c>
      <c r="D2136" s="85">
        <v>9</v>
      </c>
      <c r="E2136" s="85">
        <v>250</v>
      </c>
      <c r="F2136" s="66">
        <v>217</v>
      </c>
    </row>
    <row r="2137" spans="1:6" ht="15.75">
      <c r="A2137" s="110" t="s">
        <v>506</v>
      </c>
      <c r="B2137" s="85" t="s">
        <v>2448</v>
      </c>
      <c r="C2137" s="72" t="s">
        <v>481</v>
      </c>
      <c r="D2137" s="85">
        <v>11</v>
      </c>
      <c r="E2137" s="85">
        <v>63</v>
      </c>
      <c r="F2137" s="66">
        <v>57.96</v>
      </c>
    </row>
    <row r="2138" spans="1:6" ht="15.75">
      <c r="A2138" s="110" t="s">
        <v>506</v>
      </c>
      <c r="B2138" s="85" t="s">
        <v>2448</v>
      </c>
      <c r="C2138" s="72" t="s">
        <v>481</v>
      </c>
      <c r="D2138" s="85">
        <v>20</v>
      </c>
      <c r="E2138" s="85">
        <v>160</v>
      </c>
      <c r="F2138" s="66">
        <v>120</v>
      </c>
    </row>
    <row r="2139" spans="1:6" ht="15.75">
      <c r="A2139" s="110" t="s">
        <v>506</v>
      </c>
      <c r="B2139" s="85" t="s">
        <v>2448</v>
      </c>
      <c r="C2139" s="72" t="s">
        <v>481</v>
      </c>
      <c r="D2139" s="85">
        <v>19</v>
      </c>
      <c r="E2139" s="85">
        <v>100</v>
      </c>
      <c r="F2139" s="66">
        <v>38</v>
      </c>
    </row>
    <row r="2140" spans="1:6" ht="15.75">
      <c r="A2140" s="110" t="s">
        <v>506</v>
      </c>
      <c r="B2140" s="85" t="s">
        <v>2448</v>
      </c>
      <c r="C2140" s="72" t="s">
        <v>481</v>
      </c>
      <c r="D2140" s="85">
        <v>26</v>
      </c>
      <c r="E2140" s="85">
        <v>160</v>
      </c>
      <c r="F2140" s="66">
        <v>131</v>
      </c>
    </row>
    <row r="2141" spans="1:6" ht="15.75">
      <c r="A2141" s="110" t="s">
        <v>506</v>
      </c>
      <c r="B2141" s="85" t="s">
        <v>2448</v>
      </c>
      <c r="C2141" s="72" t="s">
        <v>481</v>
      </c>
      <c r="D2141" s="85">
        <v>21</v>
      </c>
      <c r="E2141" s="85">
        <v>160</v>
      </c>
      <c r="F2141" s="66">
        <v>140</v>
      </c>
    </row>
    <row r="2142" spans="1:6" ht="15.75">
      <c r="A2142" s="110" t="s">
        <v>506</v>
      </c>
      <c r="B2142" s="85" t="s">
        <v>2448</v>
      </c>
      <c r="C2142" s="72" t="s">
        <v>481</v>
      </c>
      <c r="D2142" s="85">
        <v>27</v>
      </c>
      <c r="E2142" s="85">
        <v>250</v>
      </c>
      <c r="F2142" s="66">
        <v>210</v>
      </c>
    </row>
    <row r="2143" spans="1:6" ht="15.75">
      <c r="A2143" s="110" t="s">
        <v>506</v>
      </c>
      <c r="B2143" s="85" t="s">
        <v>2448</v>
      </c>
      <c r="C2143" s="72" t="s">
        <v>481</v>
      </c>
      <c r="D2143" s="85">
        <v>31</v>
      </c>
      <c r="E2143" s="85">
        <v>100</v>
      </c>
      <c r="F2143" s="66">
        <v>92</v>
      </c>
    </row>
    <row r="2144" spans="1:6" ht="15.75">
      <c r="A2144" s="110" t="s">
        <v>506</v>
      </c>
      <c r="B2144" s="85" t="s">
        <v>2448</v>
      </c>
      <c r="C2144" s="72" t="s">
        <v>481</v>
      </c>
      <c r="D2144" s="85">
        <v>18</v>
      </c>
      <c r="E2144" s="85">
        <v>60</v>
      </c>
      <c r="F2144" s="66">
        <v>46</v>
      </c>
    </row>
    <row r="2145" spans="1:6" ht="15.75">
      <c r="A2145" s="110" t="s">
        <v>506</v>
      </c>
      <c r="B2145" s="85" t="s">
        <v>2448</v>
      </c>
      <c r="C2145" s="72" t="s">
        <v>481</v>
      </c>
      <c r="D2145" s="85">
        <v>28</v>
      </c>
      <c r="E2145" s="85">
        <v>100</v>
      </c>
      <c r="F2145" s="66">
        <v>72</v>
      </c>
    </row>
    <row r="2146" spans="1:6" ht="15.75">
      <c r="A2146" s="110" t="s">
        <v>507</v>
      </c>
      <c r="B2146" s="85" t="s">
        <v>2448</v>
      </c>
      <c r="C2146" s="72" t="s">
        <v>481</v>
      </c>
      <c r="D2146" s="85">
        <v>22</v>
      </c>
      <c r="E2146" s="85">
        <v>160</v>
      </c>
      <c r="F2146" s="66">
        <v>145.6</v>
      </c>
    </row>
    <row r="2147" spans="1:6" ht="15.75">
      <c r="A2147" s="110" t="s">
        <v>507</v>
      </c>
      <c r="B2147" s="85" t="s">
        <v>2448</v>
      </c>
      <c r="C2147" s="72" t="s">
        <v>481</v>
      </c>
      <c r="D2147" s="85">
        <v>23</v>
      </c>
      <c r="E2147" s="85">
        <v>100</v>
      </c>
      <c r="F2147" s="66">
        <v>90</v>
      </c>
    </row>
    <row r="2148" spans="1:6" ht="15.75">
      <c r="A2148" s="110" t="s">
        <v>507</v>
      </c>
      <c r="B2148" s="85" t="s">
        <v>2448</v>
      </c>
      <c r="C2148" s="72" t="s">
        <v>481</v>
      </c>
      <c r="D2148" s="85">
        <v>25</v>
      </c>
      <c r="E2148" s="85">
        <v>100</v>
      </c>
      <c r="F2148" s="66">
        <v>74</v>
      </c>
    </row>
    <row r="2149" spans="1:6" ht="15.75">
      <c r="A2149" s="110" t="s">
        <v>506</v>
      </c>
      <c r="B2149" s="85" t="s">
        <v>2448</v>
      </c>
      <c r="C2149" s="72" t="s">
        <v>481</v>
      </c>
      <c r="D2149" s="85">
        <v>15</v>
      </c>
      <c r="E2149" s="85">
        <v>25</v>
      </c>
      <c r="F2149" s="66">
        <v>15</v>
      </c>
    </row>
    <row r="2150" spans="1:6" ht="15.75">
      <c r="A2150" s="110" t="s">
        <v>506</v>
      </c>
      <c r="B2150" s="85" t="s">
        <v>2448</v>
      </c>
      <c r="C2150" s="72" t="s">
        <v>481</v>
      </c>
      <c r="D2150" s="85">
        <v>16</v>
      </c>
      <c r="E2150" s="85" t="s">
        <v>508</v>
      </c>
      <c r="F2150" s="66" t="s">
        <v>999</v>
      </c>
    </row>
    <row r="2151" spans="1:6" ht="15.75">
      <c r="A2151" s="110" t="s">
        <v>509</v>
      </c>
      <c r="B2151" s="85" t="s">
        <v>2448</v>
      </c>
      <c r="C2151" s="72" t="s">
        <v>481</v>
      </c>
      <c r="D2151" s="85">
        <v>1</v>
      </c>
      <c r="E2151" s="85">
        <v>100</v>
      </c>
      <c r="F2151" s="66">
        <v>92</v>
      </c>
    </row>
    <row r="2152" spans="1:6" ht="15.75">
      <c r="A2152" s="110" t="s">
        <v>229</v>
      </c>
      <c r="B2152" s="85" t="s">
        <v>2448</v>
      </c>
      <c r="C2152" s="72" t="s">
        <v>481</v>
      </c>
      <c r="D2152" s="85">
        <v>6</v>
      </c>
      <c r="E2152" s="85">
        <v>160</v>
      </c>
      <c r="F2152" s="66">
        <v>142</v>
      </c>
    </row>
    <row r="2153" spans="1:6" ht="15.75">
      <c r="A2153" s="110" t="s">
        <v>510</v>
      </c>
      <c r="B2153" s="85" t="s">
        <v>2448</v>
      </c>
      <c r="C2153" s="72" t="s">
        <v>481</v>
      </c>
      <c r="D2153" s="85">
        <v>7</v>
      </c>
      <c r="E2153" s="85">
        <v>100</v>
      </c>
      <c r="F2153" s="66">
        <v>88</v>
      </c>
    </row>
    <row r="2154" spans="1:6" ht="15.75">
      <c r="A2154" s="110" t="s">
        <v>510</v>
      </c>
      <c r="B2154" s="85" t="s">
        <v>2448</v>
      </c>
      <c r="C2154" s="72" t="s">
        <v>481</v>
      </c>
      <c r="D2154" s="85">
        <v>18</v>
      </c>
      <c r="E2154" s="85">
        <v>250</v>
      </c>
      <c r="F2154" s="66">
        <v>230</v>
      </c>
    </row>
    <row r="2155" spans="1:6" ht="15.75">
      <c r="A2155" s="110" t="s">
        <v>510</v>
      </c>
      <c r="B2155" s="85" t="s">
        <v>2448</v>
      </c>
      <c r="C2155" s="72" t="s">
        <v>481</v>
      </c>
      <c r="D2155" s="85">
        <v>19</v>
      </c>
      <c r="E2155" s="85">
        <v>400</v>
      </c>
      <c r="F2155" s="66">
        <v>364</v>
      </c>
    </row>
    <row r="2156" spans="1:6" ht="15.75">
      <c r="A2156" s="110" t="s">
        <v>510</v>
      </c>
      <c r="B2156" s="85" t="s">
        <v>2448</v>
      </c>
      <c r="C2156" s="72" t="s">
        <v>481</v>
      </c>
      <c r="D2156" s="85">
        <v>8</v>
      </c>
      <c r="E2156" s="85">
        <v>250</v>
      </c>
      <c r="F2156" s="66">
        <v>212</v>
      </c>
    </row>
    <row r="2157" spans="1:6" ht="15.75">
      <c r="A2157" s="110" t="s">
        <v>510</v>
      </c>
      <c r="B2157" s="85" t="s">
        <v>2448</v>
      </c>
      <c r="C2157" s="72" t="s">
        <v>481</v>
      </c>
      <c r="D2157" s="85">
        <v>17</v>
      </c>
      <c r="E2157" s="85">
        <v>160</v>
      </c>
      <c r="F2157" s="66">
        <v>136</v>
      </c>
    </row>
    <row r="2158" spans="1:6" ht="15.75">
      <c r="A2158" s="110" t="s">
        <v>510</v>
      </c>
      <c r="B2158" s="85" t="s">
        <v>2448</v>
      </c>
      <c r="C2158" s="72" t="s">
        <v>481</v>
      </c>
      <c r="D2158" s="85">
        <v>12</v>
      </c>
      <c r="E2158" s="85">
        <v>160</v>
      </c>
      <c r="F2158" s="66">
        <v>139</v>
      </c>
    </row>
    <row r="2159" spans="1:6" ht="15.75">
      <c r="A2159" s="110" t="s">
        <v>510</v>
      </c>
      <c r="B2159" s="85" t="s">
        <v>2448</v>
      </c>
      <c r="C2159" s="72" t="s">
        <v>481</v>
      </c>
      <c r="D2159" s="85">
        <v>15</v>
      </c>
      <c r="E2159" s="85">
        <v>100</v>
      </c>
      <c r="F2159" s="66">
        <v>87</v>
      </c>
    </row>
    <row r="2160" spans="1:6" ht="15.75">
      <c r="A2160" s="110" t="s">
        <v>229</v>
      </c>
      <c r="B2160" s="85" t="s">
        <v>2448</v>
      </c>
      <c r="C2160" s="72" t="s">
        <v>481</v>
      </c>
      <c r="D2160" s="85">
        <v>16</v>
      </c>
      <c r="E2160" s="85">
        <v>63</v>
      </c>
      <c r="F2160" s="66">
        <v>42</v>
      </c>
    </row>
    <row r="2161" spans="1:6" ht="15.75">
      <c r="A2161" s="110" t="s">
        <v>510</v>
      </c>
      <c r="B2161" s="85" t="s">
        <v>2448</v>
      </c>
      <c r="C2161" s="72" t="s">
        <v>481</v>
      </c>
      <c r="D2161" s="85">
        <v>10</v>
      </c>
      <c r="E2161" s="85">
        <v>63</v>
      </c>
      <c r="F2161" s="66">
        <v>56</v>
      </c>
    </row>
    <row r="2162" spans="1:6" ht="15.75">
      <c r="A2162" s="110" t="s">
        <v>510</v>
      </c>
      <c r="B2162" s="85" t="s">
        <v>2448</v>
      </c>
      <c r="C2162" s="72" t="s">
        <v>481</v>
      </c>
      <c r="D2162" s="85">
        <v>21</v>
      </c>
      <c r="E2162" s="85">
        <v>63</v>
      </c>
      <c r="F2162" s="66">
        <v>40</v>
      </c>
    </row>
    <row r="2163" spans="1:6" ht="15.75">
      <c r="A2163" s="110" t="s">
        <v>510</v>
      </c>
      <c r="B2163" s="85" t="s">
        <v>2448</v>
      </c>
      <c r="C2163" s="72" t="s">
        <v>481</v>
      </c>
      <c r="D2163" s="85">
        <v>22</v>
      </c>
      <c r="E2163" s="85">
        <v>250</v>
      </c>
      <c r="F2163" s="66">
        <v>217</v>
      </c>
    </row>
    <row r="2164" spans="1:6" ht="15.75">
      <c r="A2164" s="110" t="s">
        <v>511</v>
      </c>
      <c r="B2164" s="85" t="s">
        <v>2448</v>
      </c>
      <c r="C2164" s="72" t="s">
        <v>481</v>
      </c>
      <c r="D2164" s="85">
        <v>6</v>
      </c>
      <c r="E2164" s="85">
        <v>100</v>
      </c>
      <c r="F2164" s="66">
        <v>92</v>
      </c>
    </row>
    <row r="2165" spans="1:6" ht="15.75">
      <c r="A2165" s="110" t="s">
        <v>512</v>
      </c>
      <c r="B2165" s="85" t="s">
        <v>2448</v>
      </c>
      <c r="C2165" s="72" t="s">
        <v>481</v>
      </c>
      <c r="D2165" s="85">
        <v>8</v>
      </c>
      <c r="E2165" s="85">
        <v>160</v>
      </c>
      <c r="F2165" s="66">
        <v>140</v>
      </c>
    </row>
    <row r="2166" spans="1:6" ht="15.75">
      <c r="A2166" s="110" t="s">
        <v>513</v>
      </c>
      <c r="B2166" s="85" t="s">
        <v>2448</v>
      </c>
      <c r="C2166" s="72" t="s">
        <v>481</v>
      </c>
      <c r="D2166" s="85">
        <v>10</v>
      </c>
      <c r="E2166" s="85">
        <v>160</v>
      </c>
      <c r="F2166" s="66">
        <v>145.6</v>
      </c>
    </row>
    <row r="2167" spans="1:6" ht="15.75">
      <c r="A2167" s="110" t="s">
        <v>513</v>
      </c>
      <c r="B2167" s="85" t="s">
        <v>2448</v>
      </c>
      <c r="C2167" s="72" t="s">
        <v>481</v>
      </c>
      <c r="D2167" s="85">
        <v>15</v>
      </c>
      <c r="E2167" s="85">
        <v>100</v>
      </c>
      <c r="F2167" s="66">
        <v>92</v>
      </c>
    </row>
    <row r="2168" spans="1:6" ht="15.75">
      <c r="A2168" s="110" t="s">
        <v>513</v>
      </c>
      <c r="B2168" s="85" t="s">
        <v>2448</v>
      </c>
      <c r="C2168" s="72" t="s">
        <v>481</v>
      </c>
      <c r="D2168" s="85">
        <v>18</v>
      </c>
      <c r="E2168" s="85">
        <v>160</v>
      </c>
      <c r="F2168" s="66">
        <v>147</v>
      </c>
    </row>
    <row r="2169" spans="1:6" ht="15.75">
      <c r="A2169" s="110" t="s">
        <v>513</v>
      </c>
      <c r="B2169" s="85" t="s">
        <v>2448</v>
      </c>
      <c r="C2169" s="72" t="s">
        <v>481</v>
      </c>
      <c r="D2169" s="85">
        <v>19</v>
      </c>
      <c r="E2169" s="85">
        <v>100</v>
      </c>
      <c r="F2169" s="66">
        <v>92</v>
      </c>
    </row>
    <row r="2170" spans="1:6" ht="15.75">
      <c r="A2170" s="110" t="s">
        <v>514</v>
      </c>
      <c r="B2170" s="85" t="s">
        <v>2448</v>
      </c>
      <c r="C2170" s="72" t="s">
        <v>481</v>
      </c>
      <c r="D2170" s="85">
        <v>35</v>
      </c>
      <c r="E2170" s="85">
        <v>160</v>
      </c>
      <c r="F2170" s="66">
        <v>129</v>
      </c>
    </row>
    <row r="2171" spans="1:6" ht="15.75">
      <c r="A2171" s="110" t="s">
        <v>514</v>
      </c>
      <c r="B2171" s="85" t="s">
        <v>2448</v>
      </c>
      <c r="C2171" s="72" t="s">
        <v>481</v>
      </c>
      <c r="D2171" s="85">
        <v>36</v>
      </c>
      <c r="E2171" s="85">
        <v>250</v>
      </c>
      <c r="F2171" s="66">
        <v>162</v>
      </c>
    </row>
    <row r="2172" spans="1:6" ht="15.75">
      <c r="A2172" s="110" t="s">
        <v>515</v>
      </c>
      <c r="B2172" s="85" t="s">
        <v>2448</v>
      </c>
      <c r="C2172" s="72" t="s">
        <v>481</v>
      </c>
      <c r="D2172" s="85">
        <v>37</v>
      </c>
      <c r="E2172" s="85">
        <v>250</v>
      </c>
      <c r="F2172" s="66">
        <v>177</v>
      </c>
    </row>
    <row r="2173" spans="1:6" ht="15.75">
      <c r="A2173" s="110" t="s">
        <v>515</v>
      </c>
      <c r="B2173" s="85" t="s">
        <v>2448</v>
      </c>
      <c r="C2173" s="72" t="s">
        <v>481</v>
      </c>
      <c r="D2173" s="85">
        <v>38</v>
      </c>
      <c r="E2173" s="85">
        <v>160</v>
      </c>
      <c r="F2173" s="66">
        <v>131</v>
      </c>
    </row>
    <row r="2174" spans="1:6" ht="15.75">
      <c r="A2174" s="110" t="s">
        <v>515</v>
      </c>
      <c r="B2174" s="85" t="s">
        <v>2448</v>
      </c>
      <c r="C2174" s="72" t="s">
        <v>481</v>
      </c>
      <c r="D2174" s="85">
        <v>40</v>
      </c>
      <c r="E2174" s="85">
        <v>100</v>
      </c>
      <c r="F2174" s="66">
        <v>65</v>
      </c>
    </row>
    <row r="2175" spans="1:6" ht="15.75">
      <c r="A2175" s="110" t="s">
        <v>515</v>
      </c>
      <c r="B2175" s="85" t="s">
        <v>2448</v>
      </c>
      <c r="C2175" s="72" t="s">
        <v>481</v>
      </c>
      <c r="D2175" s="85">
        <v>41</v>
      </c>
      <c r="E2175" s="85">
        <v>100</v>
      </c>
      <c r="F2175" s="66">
        <v>30</v>
      </c>
    </row>
    <row r="2176" spans="1:6" ht="15.75">
      <c r="A2176" s="110" t="s">
        <v>515</v>
      </c>
      <c r="B2176" s="85" t="s">
        <v>2448</v>
      </c>
      <c r="C2176" s="72" t="s">
        <v>481</v>
      </c>
      <c r="D2176" s="85">
        <v>43</v>
      </c>
      <c r="E2176" s="85">
        <v>160</v>
      </c>
      <c r="F2176" s="66">
        <v>129</v>
      </c>
    </row>
    <row r="2177" spans="1:6" ht="15.75">
      <c r="A2177" s="110" t="s">
        <v>515</v>
      </c>
      <c r="B2177" s="85" t="s">
        <v>2448</v>
      </c>
      <c r="C2177" s="72" t="s">
        <v>481</v>
      </c>
      <c r="D2177" s="85">
        <v>44</v>
      </c>
      <c r="E2177" s="85">
        <v>400</v>
      </c>
      <c r="F2177" s="66">
        <v>108</v>
      </c>
    </row>
    <row r="2178" spans="1:6" ht="15.75">
      <c r="A2178" s="110" t="s">
        <v>515</v>
      </c>
      <c r="B2178" s="85" t="s">
        <v>2448</v>
      </c>
      <c r="C2178" s="72" t="s">
        <v>481</v>
      </c>
      <c r="D2178" s="85">
        <v>61</v>
      </c>
      <c r="E2178" s="85">
        <v>250</v>
      </c>
      <c r="F2178" s="66">
        <v>170</v>
      </c>
    </row>
    <row r="2179" spans="1:6" ht="15.75">
      <c r="A2179" s="110" t="s">
        <v>515</v>
      </c>
      <c r="B2179" s="85" t="s">
        <v>2448</v>
      </c>
      <c r="C2179" s="72" t="s">
        <v>481</v>
      </c>
      <c r="D2179" s="85">
        <v>71</v>
      </c>
      <c r="E2179" s="85">
        <v>160</v>
      </c>
      <c r="F2179" s="66">
        <v>120</v>
      </c>
    </row>
    <row r="2180" spans="1:6" ht="15.75">
      <c r="A2180" s="110" t="s">
        <v>515</v>
      </c>
      <c r="B2180" s="85" t="s">
        <v>2448</v>
      </c>
      <c r="C2180" s="72" t="s">
        <v>481</v>
      </c>
      <c r="D2180" s="85">
        <v>58</v>
      </c>
      <c r="E2180" s="85">
        <v>160</v>
      </c>
      <c r="F2180" s="66">
        <v>68</v>
      </c>
    </row>
    <row r="2181" spans="1:6" ht="15.75">
      <c r="A2181" s="110" t="s">
        <v>516</v>
      </c>
      <c r="B2181" s="85" t="s">
        <v>2448</v>
      </c>
      <c r="C2181" s="72" t="s">
        <v>481</v>
      </c>
      <c r="D2181" s="85">
        <v>67</v>
      </c>
      <c r="E2181" s="85">
        <v>160</v>
      </c>
      <c r="F2181" s="66">
        <v>131</v>
      </c>
    </row>
    <row r="2182" spans="1:6" ht="15.75">
      <c r="A2182" s="110" t="s">
        <v>515</v>
      </c>
      <c r="B2182" s="85" t="s">
        <v>2448</v>
      </c>
      <c r="C2182" s="72" t="s">
        <v>481</v>
      </c>
      <c r="D2182" s="85">
        <v>57</v>
      </c>
      <c r="E2182" s="85">
        <v>160</v>
      </c>
      <c r="F2182" s="66">
        <v>147.19999999999999</v>
      </c>
    </row>
    <row r="2183" spans="1:6" ht="15.75">
      <c r="A2183" s="110" t="s">
        <v>515</v>
      </c>
      <c r="B2183" s="85" t="s">
        <v>2448</v>
      </c>
      <c r="C2183" s="72" t="s">
        <v>481</v>
      </c>
      <c r="D2183" s="85">
        <v>60</v>
      </c>
      <c r="E2183" s="85">
        <v>250</v>
      </c>
      <c r="F2183" s="66">
        <v>175</v>
      </c>
    </row>
    <row r="2184" spans="1:6" ht="15.75">
      <c r="A2184" s="110" t="s">
        <v>515</v>
      </c>
      <c r="B2184" s="85" t="s">
        <v>2448</v>
      </c>
      <c r="C2184" s="72" t="s">
        <v>481</v>
      </c>
      <c r="D2184" s="85">
        <v>49</v>
      </c>
      <c r="E2184" s="85">
        <v>63</v>
      </c>
      <c r="F2184" s="66">
        <v>55.4</v>
      </c>
    </row>
    <row r="2185" spans="1:6" ht="15.75">
      <c r="A2185" s="110" t="s">
        <v>517</v>
      </c>
      <c r="B2185" s="85" t="s">
        <v>2448</v>
      </c>
      <c r="C2185" s="72" t="s">
        <v>481</v>
      </c>
      <c r="D2185" s="85">
        <v>46</v>
      </c>
      <c r="E2185" s="85">
        <v>160</v>
      </c>
      <c r="F2185" s="66">
        <v>129</v>
      </c>
    </row>
    <row r="2186" spans="1:6" ht="15.75">
      <c r="A2186" s="110" t="s">
        <v>517</v>
      </c>
      <c r="B2186" s="85" t="s">
        <v>2448</v>
      </c>
      <c r="C2186" s="72" t="s">
        <v>481</v>
      </c>
      <c r="D2186" s="85">
        <v>56</v>
      </c>
      <c r="E2186" s="85">
        <v>100</v>
      </c>
      <c r="F2186" s="66">
        <v>80</v>
      </c>
    </row>
    <row r="2187" spans="1:6" ht="15.75">
      <c r="A2187" s="110" t="s">
        <v>518</v>
      </c>
      <c r="B2187" s="85" t="s">
        <v>2448</v>
      </c>
      <c r="C2187" s="72" t="s">
        <v>481</v>
      </c>
      <c r="D2187" s="85">
        <v>12</v>
      </c>
      <c r="E2187" s="85">
        <v>400</v>
      </c>
      <c r="F2187" s="66">
        <v>332</v>
      </c>
    </row>
    <row r="2188" spans="1:6" ht="15.75">
      <c r="A2188" s="110" t="s">
        <v>519</v>
      </c>
      <c r="B2188" s="85" t="s">
        <v>2448</v>
      </c>
      <c r="C2188" s="72" t="s">
        <v>481</v>
      </c>
      <c r="D2188" s="85">
        <v>52</v>
      </c>
      <c r="E2188" s="85">
        <v>160</v>
      </c>
      <c r="F2188" s="66">
        <v>131</v>
      </c>
    </row>
    <row r="2189" spans="1:6" ht="15.75">
      <c r="A2189" s="110" t="s">
        <v>519</v>
      </c>
      <c r="B2189" s="85" t="s">
        <v>2448</v>
      </c>
      <c r="C2189" s="72" t="s">
        <v>481</v>
      </c>
      <c r="D2189" s="85">
        <v>53</v>
      </c>
      <c r="E2189" s="85">
        <v>100</v>
      </c>
      <c r="F2189" s="66">
        <v>86</v>
      </c>
    </row>
    <row r="2190" spans="1:6" ht="15.75">
      <c r="A2190" s="110" t="s">
        <v>519</v>
      </c>
      <c r="B2190" s="85" t="s">
        <v>2448</v>
      </c>
      <c r="C2190" s="72" t="s">
        <v>481</v>
      </c>
      <c r="D2190" s="85">
        <v>81</v>
      </c>
      <c r="E2190" s="85">
        <v>160</v>
      </c>
      <c r="F2190" s="66">
        <v>131</v>
      </c>
    </row>
    <row r="2191" spans="1:6" ht="15.75">
      <c r="A2191" s="110" t="s">
        <v>518</v>
      </c>
      <c r="B2191" s="85" t="s">
        <v>2448</v>
      </c>
      <c r="C2191" s="72" t="s">
        <v>481</v>
      </c>
      <c r="D2191" s="85">
        <v>1</v>
      </c>
      <c r="E2191" s="85">
        <v>160</v>
      </c>
      <c r="F2191" s="66">
        <v>100</v>
      </c>
    </row>
    <row r="2192" spans="1:6" ht="15.75">
      <c r="A2192" s="110" t="s">
        <v>518</v>
      </c>
      <c r="B2192" s="85" t="s">
        <v>2448</v>
      </c>
      <c r="C2192" s="72" t="s">
        <v>481</v>
      </c>
      <c r="D2192" s="85">
        <v>2</v>
      </c>
      <c r="E2192" s="85">
        <v>400</v>
      </c>
      <c r="F2192" s="66">
        <v>200</v>
      </c>
    </row>
    <row r="2193" spans="1:6" ht="15.75">
      <c r="A2193" s="110" t="s">
        <v>518</v>
      </c>
      <c r="B2193" s="85" t="s">
        <v>2448</v>
      </c>
      <c r="C2193" s="72" t="s">
        <v>481</v>
      </c>
      <c r="D2193" s="85">
        <v>45</v>
      </c>
      <c r="E2193" s="85">
        <v>100</v>
      </c>
      <c r="F2193" s="66">
        <v>34</v>
      </c>
    </row>
    <row r="2194" spans="1:6" ht="15.75">
      <c r="A2194" s="110" t="s">
        <v>518</v>
      </c>
      <c r="B2194" s="85" t="s">
        <v>2448</v>
      </c>
      <c r="C2194" s="72" t="s">
        <v>481</v>
      </c>
      <c r="D2194" s="85">
        <v>11</v>
      </c>
      <c r="E2194" s="85">
        <v>100</v>
      </c>
      <c r="F2194" s="66">
        <v>88</v>
      </c>
    </row>
    <row r="2195" spans="1:6" ht="15.75">
      <c r="A2195" s="110" t="s">
        <v>518</v>
      </c>
      <c r="B2195" s="85" t="s">
        <v>2448</v>
      </c>
      <c r="C2195" s="72" t="s">
        <v>481</v>
      </c>
      <c r="D2195" s="85">
        <v>14</v>
      </c>
      <c r="E2195" s="85">
        <v>160</v>
      </c>
      <c r="F2195" s="66">
        <v>129</v>
      </c>
    </row>
    <row r="2196" spans="1:6" ht="15.75">
      <c r="A2196" s="110" t="s">
        <v>518</v>
      </c>
      <c r="B2196" s="85" t="s">
        <v>2448</v>
      </c>
      <c r="C2196" s="72" t="s">
        <v>481</v>
      </c>
      <c r="D2196" s="85">
        <v>15</v>
      </c>
      <c r="E2196" s="85">
        <v>100</v>
      </c>
      <c r="F2196" s="66">
        <v>88</v>
      </c>
    </row>
    <row r="2197" spans="1:6" ht="15.75">
      <c r="A2197" s="110" t="s">
        <v>518</v>
      </c>
      <c r="B2197" s="85" t="s">
        <v>2448</v>
      </c>
      <c r="C2197" s="72" t="s">
        <v>481</v>
      </c>
      <c r="D2197" s="85">
        <v>16</v>
      </c>
      <c r="E2197" s="85">
        <v>160</v>
      </c>
      <c r="F2197" s="66">
        <v>22</v>
      </c>
    </row>
    <row r="2198" spans="1:6" ht="15.75">
      <c r="A2198" s="110" t="s">
        <v>518</v>
      </c>
      <c r="B2198" s="85" t="s">
        <v>2448</v>
      </c>
      <c r="C2198" s="72" t="s">
        <v>481</v>
      </c>
      <c r="D2198" s="85">
        <v>17</v>
      </c>
      <c r="E2198" s="85">
        <v>100</v>
      </c>
      <c r="F2198" s="66">
        <v>77</v>
      </c>
    </row>
    <row r="2199" spans="1:6" ht="15.75">
      <c r="A2199" s="110" t="s">
        <v>518</v>
      </c>
      <c r="B2199" s="85" t="s">
        <v>2448</v>
      </c>
      <c r="C2199" s="72" t="s">
        <v>481</v>
      </c>
      <c r="D2199" s="85">
        <v>18</v>
      </c>
      <c r="E2199" s="85">
        <v>100</v>
      </c>
      <c r="F2199" s="66">
        <v>86</v>
      </c>
    </row>
    <row r="2200" spans="1:6" ht="15.75">
      <c r="A2200" s="110" t="s">
        <v>518</v>
      </c>
      <c r="B2200" s="85" t="s">
        <v>2448</v>
      </c>
      <c r="C2200" s="72" t="s">
        <v>481</v>
      </c>
      <c r="D2200" s="85">
        <v>19</v>
      </c>
      <c r="E2200" s="85">
        <v>160</v>
      </c>
      <c r="F2200" s="66">
        <v>128</v>
      </c>
    </row>
    <row r="2201" spans="1:6" ht="15.75">
      <c r="A2201" s="110" t="s">
        <v>518</v>
      </c>
      <c r="B2201" s="85" t="s">
        <v>2448</v>
      </c>
      <c r="C2201" s="72" t="s">
        <v>481</v>
      </c>
      <c r="D2201" s="85">
        <v>20</v>
      </c>
      <c r="E2201" s="85">
        <v>100</v>
      </c>
      <c r="F2201" s="66">
        <v>44</v>
      </c>
    </row>
    <row r="2202" spans="1:6" ht="15.75">
      <c r="A2202" s="110" t="s">
        <v>518</v>
      </c>
      <c r="B2202" s="85" t="s">
        <v>2448</v>
      </c>
      <c r="C2202" s="72" t="s">
        <v>481</v>
      </c>
      <c r="D2202" s="85">
        <v>22</v>
      </c>
      <c r="E2202" s="85">
        <v>100</v>
      </c>
      <c r="F2202" s="66">
        <v>108</v>
      </c>
    </row>
    <row r="2203" spans="1:6" ht="15.75">
      <c r="A2203" s="110" t="s">
        <v>518</v>
      </c>
      <c r="B2203" s="85" t="s">
        <v>2448</v>
      </c>
      <c r="C2203" s="72" t="s">
        <v>481</v>
      </c>
      <c r="D2203" s="85">
        <v>23</v>
      </c>
      <c r="E2203" s="85">
        <v>250</v>
      </c>
      <c r="F2203" s="66">
        <v>215</v>
      </c>
    </row>
    <row r="2204" spans="1:6" ht="15.75">
      <c r="A2204" s="110" t="s">
        <v>518</v>
      </c>
      <c r="B2204" s="85" t="s">
        <v>2448</v>
      </c>
      <c r="C2204" s="72" t="s">
        <v>481</v>
      </c>
      <c r="D2204" s="85">
        <v>24</v>
      </c>
      <c r="E2204" s="85">
        <v>60</v>
      </c>
      <c r="F2204" s="66">
        <v>45</v>
      </c>
    </row>
    <row r="2205" spans="1:6" ht="15.75">
      <c r="A2205" s="110" t="s">
        <v>518</v>
      </c>
      <c r="B2205" s="85" t="s">
        <v>2448</v>
      </c>
      <c r="C2205" s="72" t="s">
        <v>481</v>
      </c>
      <c r="D2205" s="85">
        <v>10</v>
      </c>
      <c r="E2205" s="85">
        <v>250</v>
      </c>
      <c r="F2205" s="66">
        <v>227</v>
      </c>
    </row>
    <row r="2206" spans="1:6" ht="15.75">
      <c r="A2206" s="110" t="s">
        <v>520</v>
      </c>
      <c r="B2206" s="85" t="s">
        <v>2448</v>
      </c>
      <c r="C2206" s="72" t="s">
        <v>481</v>
      </c>
      <c r="D2206" s="85">
        <v>28</v>
      </c>
      <c r="E2206" s="85">
        <v>30</v>
      </c>
      <c r="F2206" s="66">
        <v>25</v>
      </c>
    </row>
    <row r="2207" spans="1:6" ht="15.75">
      <c r="A2207" s="110" t="s">
        <v>520</v>
      </c>
      <c r="B2207" s="85" t="s">
        <v>2448</v>
      </c>
      <c r="C2207" s="72" t="s">
        <v>481</v>
      </c>
      <c r="D2207" s="85">
        <v>29</v>
      </c>
      <c r="E2207" s="85">
        <v>100</v>
      </c>
      <c r="F2207" s="66">
        <v>92</v>
      </c>
    </row>
    <row r="2208" spans="1:6" ht="15.75">
      <c r="A2208" s="110" t="s">
        <v>520</v>
      </c>
      <c r="B2208" s="85" t="s">
        <v>2448</v>
      </c>
      <c r="C2208" s="72" t="s">
        <v>481</v>
      </c>
      <c r="D2208" s="85">
        <v>30</v>
      </c>
      <c r="E2208" s="85">
        <v>100</v>
      </c>
      <c r="F2208" s="66">
        <v>92</v>
      </c>
    </row>
    <row r="2209" spans="1:6" ht="15.75">
      <c r="A2209" s="110" t="s">
        <v>520</v>
      </c>
      <c r="B2209" s="85" t="s">
        <v>2448</v>
      </c>
      <c r="C2209" s="72" t="s">
        <v>481</v>
      </c>
      <c r="D2209" s="85">
        <v>33</v>
      </c>
      <c r="E2209" s="85">
        <v>60</v>
      </c>
      <c r="F2209" s="66">
        <v>54</v>
      </c>
    </row>
    <row r="2210" spans="1:6" ht="15.75">
      <c r="A2210" s="110" t="s">
        <v>520</v>
      </c>
      <c r="B2210" s="85" t="s">
        <v>2448</v>
      </c>
      <c r="C2210" s="72" t="s">
        <v>481</v>
      </c>
      <c r="D2210" s="85">
        <v>72</v>
      </c>
      <c r="E2210" s="85">
        <v>63</v>
      </c>
      <c r="F2210" s="66">
        <v>56</v>
      </c>
    </row>
    <row r="2211" spans="1:6" ht="15.75">
      <c r="A2211" s="110" t="s">
        <v>521</v>
      </c>
      <c r="B2211" s="85" t="s">
        <v>2448</v>
      </c>
      <c r="C2211" s="72" t="s">
        <v>481</v>
      </c>
      <c r="D2211" s="85">
        <v>14</v>
      </c>
      <c r="E2211" s="85">
        <v>60</v>
      </c>
      <c r="F2211" s="66">
        <v>23</v>
      </c>
    </row>
    <row r="2212" spans="1:6" ht="15.75">
      <c r="A2212" s="110" t="s">
        <v>521</v>
      </c>
      <c r="B2212" s="85" t="s">
        <v>2448</v>
      </c>
      <c r="C2212" s="72" t="s">
        <v>481</v>
      </c>
      <c r="D2212" s="85">
        <v>15</v>
      </c>
      <c r="E2212" s="85">
        <v>630</v>
      </c>
      <c r="F2212" s="66">
        <v>75</v>
      </c>
    </row>
    <row r="2213" spans="1:6" ht="15.75">
      <c r="A2213" s="110" t="s">
        <v>521</v>
      </c>
      <c r="B2213" s="85" t="s">
        <v>2448</v>
      </c>
      <c r="C2213" s="72" t="s">
        <v>481</v>
      </c>
      <c r="D2213" s="85">
        <v>16</v>
      </c>
      <c r="E2213" s="85">
        <v>100</v>
      </c>
      <c r="F2213" s="66">
        <v>79</v>
      </c>
    </row>
    <row r="2214" spans="1:6" ht="15.75">
      <c r="A2214" s="110" t="s">
        <v>521</v>
      </c>
      <c r="B2214" s="85" t="s">
        <v>2448</v>
      </c>
      <c r="C2214" s="72" t="s">
        <v>481</v>
      </c>
      <c r="D2214" s="85">
        <v>17</v>
      </c>
      <c r="E2214" s="85">
        <v>100</v>
      </c>
      <c r="F2214" s="66">
        <v>80</v>
      </c>
    </row>
    <row r="2215" spans="1:6" ht="15.75">
      <c r="A2215" s="110" t="s">
        <v>521</v>
      </c>
      <c r="B2215" s="85" t="s">
        <v>2448</v>
      </c>
      <c r="C2215" s="72" t="s">
        <v>481</v>
      </c>
      <c r="D2215" s="85">
        <v>18</v>
      </c>
      <c r="E2215" s="85">
        <v>160</v>
      </c>
      <c r="F2215" s="73">
        <v>142</v>
      </c>
    </row>
    <row r="2216" spans="1:6" ht="15.75">
      <c r="A2216" s="110" t="s">
        <v>521</v>
      </c>
      <c r="B2216" s="85" t="s">
        <v>2448</v>
      </c>
      <c r="C2216" s="72" t="s">
        <v>481</v>
      </c>
      <c r="D2216" s="85">
        <v>19</v>
      </c>
      <c r="E2216" s="85">
        <v>60</v>
      </c>
      <c r="F2216" s="73">
        <v>47</v>
      </c>
    </row>
    <row r="2217" spans="1:6" ht="15.75">
      <c r="A2217" s="110" t="s">
        <v>521</v>
      </c>
      <c r="B2217" s="85" t="s">
        <v>2448</v>
      </c>
      <c r="C2217" s="72" t="s">
        <v>481</v>
      </c>
      <c r="D2217" s="85">
        <v>20</v>
      </c>
      <c r="E2217" s="85">
        <v>630</v>
      </c>
      <c r="F2217" s="73">
        <v>579</v>
      </c>
    </row>
    <row r="2218" spans="1:6" ht="15.75">
      <c r="A2218" s="110" t="s">
        <v>521</v>
      </c>
      <c r="B2218" s="85" t="s">
        <v>2448</v>
      </c>
      <c r="C2218" s="72" t="s">
        <v>481</v>
      </c>
      <c r="D2218" s="85">
        <v>24</v>
      </c>
      <c r="E2218" s="85">
        <v>160</v>
      </c>
      <c r="F2218" s="73">
        <v>147.19999999999999</v>
      </c>
    </row>
    <row r="2219" spans="1:6" ht="15.75">
      <c r="A2219" s="110" t="s">
        <v>521</v>
      </c>
      <c r="B2219" s="85" t="s">
        <v>2448</v>
      </c>
      <c r="C2219" s="72" t="s">
        <v>481</v>
      </c>
      <c r="D2219" s="85">
        <v>26</v>
      </c>
      <c r="E2219" s="85">
        <v>100</v>
      </c>
      <c r="F2219" s="73">
        <v>180</v>
      </c>
    </row>
    <row r="2220" spans="1:6" ht="15.75">
      <c r="A2220" s="110" t="s">
        <v>521</v>
      </c>
      <c r="B2220" s="85" t="s">
        <v>2448</v>
      </c>
      <c r="C2220" s="72" t="s">
        <v>481</v>
      </c>
      <c r="D2220" s="85">
        <v>29</v>
      </c>
      <c r="E2220" s="85">
        <v>100</v>
      </c>
      <c r="F2220" s="73">
        <v>77</v>
      </c>
    </row>
    <row r="2221" spans="1:6" ht="15.75">
      <c r="A2221" s="110" t="s">
        <v>521</v>
      </c>
      <c r="B2221" s="85" t="s">
        <v>2448</v>
      </c>
      <c r="C2221" s="72" t="s">
        <v>481</v>
      </c>
      <c r="D2221" s="85">
        <v>35</v>
      </c>
      <c r="E2221" s="85">
        <v>250</v>
      </c>
      <c r="F2221" s="73">
        <v>227</v>
      </c>
    </row>
    <row r="2222" spans="1:6" ht="15.75">
      <c r="A2222" s="110" t="s">
        <v>522</v>
      </c>
      <c r="B2222" s="85" t="s">
        <v>2448</v>
      </c>
      <c r="C2222" s="72" t="s">
        <v>481</v>
      </c>
      <c r="D2222" s="85">
        <v>39</v>
      </c>
      <c r="E2222" s="85">
        <v>100</v>
      </c>
      <c r="F2222" s="73">
        <v>89</v>
      </c>
    </row>
    <row r="2223" spans="1:6" ht="15.75">
      <c r="A2223" s="110" t="s">
        <v>521</v>
      </c>
      <c r="B2223" s="85" t="s">
        <v>2448</v>
      </c>
      <c r="C2223" s="72" t="s">
        <v>481</v>
      </c>
      <c r="D2223" s="85">
        <v>40</v>
      </c>
      <c r="E2223" s="85">
        <v>160</v>
      </c>
      <c r="F2223" s="73">
        <v>142</v>
      </c>
    </row>
    <row r="2224" spans="1:6" ht="15.75">
      <c r="A2224" s="110" t="s">
        <v>521</v>
      </c>
      <c r="B2224" s="85" t="s">
        <v>2448</v>
      </c>
      <c r="C2224" s="72" t="s">
        <v>481</v>
      </c>
      <c r="D2224" s="85">
        <v>41</v>
      </c>
      <c r="E2224" s="85">
        <v>160</v>
      </c>
      <c r="F2224" s="73">
        <v>139</v>
      </c>
    </row>
    <row r="2225" spans="1:6" ht="15.75">
      <c r="A2225" s="110" t="s">
        <v>521</v>
      </c>
      <c r="B2225" s="85" t="s">
        <v>2448</v>
      </c>
      <c r="C2225" s="72" t="s">
        <v>481</v>
      </c>
      <c r="D2225" s="85">
        <v>32</v>
      </c>
      <c r="E2225" s="85">
        <v>60</v>
      </c>
      <c r="F2225" s="73">
        <v>54</v>
      </c>
    </row>
    <row r="2226" spans="1:6" ht="15.75">
      <c r="A2226" s="110" t="s">
        <v>522</v>
      </c>
      <c r="B2226" s="85" t="s">
        <v>2448</v>
      </c>
      <c r="C2226" s="72" t="s">
        <v>481</v>
      </c>
      <c r="D2226" s="85">
        <v>1</v>
      </c>
      <c r="E2226" s="85">
        <v>250</v>
      </c>
      <c r="F2226" s="73">
        <v>225</v>
      </c>
    </row>
    <row r="2227" spans="1:6" ht="15.75">
      <c r="A2227" s="110" t="s">
        <v>522</v>
      </c>
      <c r="B2227" s="85" t="s">
        <v>2448</v>
      </c>
      <c r="C2227" s="72" t="s">
        <v>481</v>
      </c>
      <c r="D2227" s="85">
        <v>27</v>
      </c>
      <c r="E2227" s="85">
        <v>100</v>
      </c>
      <c r="F2227" s="73">
        <v>85</v>
      </c>
    </row>
    <row r="2228" spans="1:6" ht="15.75">
      <c r="A2228" s="110" t="s">
        <v>523</v>
      </c>
      <c r="B2228" s="85" t="s">
        <v>2448</v>
      </c>
      <c r="C2228" s="72" t="s">
        <v>481</v>
      </c>
      <c r="D2228" s="85">
        <v>2</v>
      </c>
      <c r="E2228" s="85">
        <v>63</v>
      </c>
      <c r="F2228" s="73">
        <v>36</v>
      </c>
    </row>
    <row r="2229" spans="1:6" ht="15.75">
      <c r="A2229" s="110" t="s">
        <v>523</v>
      </c>
      <c r="B2229" s="85" t="s">
        <v>2448</v>
      </c>
      <c r="C2229" s="72" t="s">
        <v>481</v>
      </c>
      <c r="D2229" s="85">
        <v>4</v>
      </c>
      <c r="E2229" s="85">
        <v>100</v>
      </c>
      <c r="F2229" s="73">
        <v>85</v>
      </c>
    </row>
    <row r="2230" spans="1:6" ht="15.75">
      <c r="A2230" s="110" t="s">
        <v>523</v>
      </c>
      <c r="B2230" s="85" t="s">
        <v>2448</v>
      </c>
      <c r="C2230" s="72" t="s">
        <v>481</v>
      </c>
      <c r="D2230" s="85">
        <v>43</v>
      </c>
      <c r="E2230" s="85">
        <v>100</v>
      </c>
      <c r="F2230" s="73">
        <v>92</v>
      </c>
    </row>
    <row r="2231" spans="1:6" ht="15.75">
      <c r="A2231" s="110" t="s">
        <v>524</v>
      </c>
      <c r="B2231" s="85" t="s">
        <v>2448</v>
      </c>
      <c r="C2231" s="72" t="s">
        <v>481</v>
      </c>
      <c r="D2231" s="85">
        <v>5</v>
      </c>
      <c r="E2231" s="85">
        <v>100</v>
      </c>
      <c r="F2231" s="73">
        <v>79</v>
      </c>
    </row>
    <row r="2232" spans="1:6" ht="15.75">
      <c r="A2232" s="110" t="s">
        <v>524</v>
      </c>
      <c r="B2232" s="85" t="s">
        <v>2448</v>
      </c>
      <c r="C2232" s="72" t="s">
        <v>481</v>
      </c>
      <c r="D2232" s="85">
        <v>44</v>
      </c>
      <c r="E2232" s="85">
        <v>63</v>
      </c>
      <c r="F2232" s="73">
        <v>56.07</v>
      </c>
    </row>
    <row r="2233" spans="1:6" ht="15.75">
      <c r="A2233" s="110" t="s">
        <v>524</v>
      </c>
      <c r="B2233" s="85" t="s">
        <v>2448</v>
      </c>
      <c r="C2233" s="72" t="s">
        <v>481</v>
      </c>
      <c r="D2233" s="85">
        <v>45</v>
      </c>
      <c r="E2233" s="85">
        <v>63</v>
      </c>
      <c r="F2233" s="73">
        <v>46</v>
      </c>
    </row>
    <row r="2234" spans="1:6" ht="15.75">
      <c r="A2234" s="110" t="s">
        <v>525</v>
      </c>
      <c r="B2234" s="85" t="s">
        <v>2448</v>
      </c>
      <c r="C2234" s="72" t="s">
        <v>481</v>
      </c>
      <c r="D2234" s="85">
        <v>22</v>
      </c>
      <c r="E2234" s="85">
        <v>63</v>
      </c>
      <c r="F2234" s="73">
        <v>54</v>
      </c>
    </row>
    <row r="2235" spans="1:6" ht="15.75">
      <c r="A2235" s="110" t="s">
        <v>526</v>
      </c>
      <c r="B2235" s="85" t="s">
        <v>2448</v>
      </c>
      <c r="C2235" s="72" t="s">
        <v>481</v>
      </c>
      <c r="D2235" s="85">
        <v>8</v>
      </c>
      <c r="E2235" s="85">
        <v>63</v>
      </c>
      <c r="F2235" s="73">
        <v>57.33</v>
      </c>
    </row>
    <row r="2236" spans="1:6" ht="15.75">
      <c r="A2236" s="110" t="s">
        <v>527</v>
      </c>
      <c r="B2236" s="85" t="s">
        <v>2448</v>
      </c>
      <c r="C2236" s="72" t="s">
        <v>481</v>
      </c>
      <c r="D2236" s="85">
        <v>14</v>
      </c>
      <c r="E2236" s="85">
        <v>160</v>
      </c>
      <c r="F2236" s="73">
        <v>145</v>
      </c>
    </row>
    <row r="2237" spans="1:6" ht="15.75">
      <c r="A2237" s="110" t="s">
        <v>527</v>
      </c>
      <c r="B2237" s="85" t="s">
        <v>2448</v>
      </c>
      <c r="C2237" s="72" t="s">
        <v>481</v>
      </c>
      <c r="D2237" s="85">
        <v>19</v>
      </c>
      <c r="E2237" s="85">
        <v>63</v>
      </c>
      <c r="F2237" s="73">
        <v>47</v>
      </c>
    </row>
    <row r="2238" spans="1:6" ht="15.75">
      <c r="A2238" s="110" t="s">
        <v>527</v>
      </c>
      <c r="B2238" s="85" t="s">
        <v>2448</v>
      </c>
      <c r="C2238" s="72" t="s">
        <v>481</v>
      </c>
      <c r="D2238" s="85">
        <v>23</v>
      </c>
      <c r="E2238" s="85">
        <v>160</v>
      </c>
      <c r="F2238" s="73">
        <v>134</v>
      </c>
    </row>
    <row r="2239" spans="1:6" ht="15.75">
      <c r="A2239" s="110" t="s">
        <v>527</v>
      </c>
      <c r="B2239" s="85" t="s">
        <v>2448</v>
      </c>
      <c r="C2239" s="72" t="s">
        <v>481</v>
      </c>
      <c r="D2239" s="85">
        <v>24</v>
      </c>
      <c r="E2239" s="85">
        <v>160</v>
      </c>
      <c r="F2239" s="73">
        <v>147.19999999999999</v>
      </c>
    </row>
    <row r="2240" spans="1:6" ht="15.75">
      <c r="A2240" s="110" t="s">
        <v>527</v>
      </c>
      <c r="B2240" s="85" t="s">
        <v>2448</v>
      </c>
      <c r="C2240" s="72" t="s">
        <v>481</v>
      </c>
      <c r="D2240" s="85">
        <v>25</v>
      </c>
      <c r="E2240" s="85">
        <v>250</v>
      </c>
      <c r="F2240" s="73">
        <v>230</v>
      </c>
    </row>
    <row r="2241" spans="1:6" ht="15.75">
      <c r="A2241" s="110" t="s">
        <v>527</v>
      </c>
      <c r="B2241" s="85" t="s">
        <v>2448</v>
      </c>
      <c r="C2241" s="72" t="s">
        <v>481</v>
      </c>
      <c r="D2241" s="85">
        <v>27</v>
      </c>
      <c r="E2241" s="85">
        <v>100</v>
      </c>
      <c r="F2241" s="73">
        <v>90</v>
      </c>
    </row>
    <row r="2242" spans="1:6" ht="15.75">
      <c r="A2242" s="110" t="s">
        <v>527</v>
      </c>
      <c r="B2242" s="85" t="s">
        <v>2448</v>
      </c>
      <c r="C2242" s="72" t="s">
        <v>481</v>
      </c>
      <c r="D2242" s="85">
        <v>29</v>
      </c>
      <c r="E2242" s="85">
        <v>100</v>
      </c>
      <c r="F2242" s="73">
        <v>92</v>
      </c>
    </row>
    <row r="2243" spans="1:6" ht="15.75">
      <c r="A2243" s="110" t="s">
        <v>527</v>
      </c>
      <c r="B2243" s="85" t="s">
        <v>2448</v>
      </c>
      <c r="C2243" s="72" t="s">
        <v>481</v>
      </c>
      <c r="D2243" s="85">
        <v>30</v>
      </c>
      <c r="E2243" s="85">
        <v>160</v>
      </c>
      <c r="F2243" s="73">
        <v>144</v>
      </c>
    </row>
    <row r="2244" spans="1:6" ht="15.75">
      <c r="A2244" s="110" t="s">
        <v>528</v>
      </c>
      <c r="B2244" s="85" t="s">
        <v>2448</v>
      </c>
      <c r="C2244" s="72" t="s">
        <v>481</v>
      </c>
      <c r="D2244" s="85">
        <v>8</v>
      </c>
      <c r="E2244" s="85">
        <v>250</v>
      </c>
      <c r="F2244" s="73">
        <v>230</v>
      </c>
    </row>
    <row r="2245" spans="1:6" ht="15.75">
      <c r="A2245" s="110" t="s">
        <v>529</v>
      </c>
      <c r="B2245" s="85" t="s">
        <v>2448</v>
      </c>
      <c r="C2245" s="72" t="s">
        <v>481</v>
      </c>
      <c r="D2245" s="85">
        <v>1</v>
      </c>
      <c r="E2245" s="85">
        <v>250</v>
      </c>
      <c r="F2245" s="73">
        <v>230</v>
      </c>
    </row>
    <row r="2246" spans="1:6" ht="15.75">
      <c r="A2246" s="110" t="s">
        <v>529</v>
      </c>
      <c r="B2246" s="85" t="s">
        <v>2448</v>
      </c>
      <c r="C2246" s="72" t="s">
        <v>481</v>
      </c>
      <c r="D2246" s="85">
        <v>5</v>
      </c>
      <c r="E2246" s="85">
        <v>250</v>
      </c>
      <c r="F2246" s="73">
        <v>230</v>
      </c>
    </row>
    <row r="2247" spans="1:6" ht="15.75">
      <c r="A2247" s="110" t="s">
        <v>529</v>
      </c>
      <c r="B2247" s="85" t="s">
        <v>2448</v>
      </c>
      <c r="C2247" s="72" t="s">
        <v>481</v>
      </c>
      <c r="D2247" s="85">
        <v>6</v>
      </c>
      <c r="E2247" s="85">
        <v>100</v>
      </c>
      <c r="F2247" s="73">
        <v>92</v>
      </c>
    </row>
    <row r="2248" spans="1:6" ht="15.75">
      <c r="A2248" s="110" t="s">
        <v>529</v>
      </c>
      <c r="B2248" s="85" t="s">
        <v>2448</v>
      </c>
      <c r="C2248" s="72" t="s">
        <v>481</v>
      </c>
      <c r="D2248" s="85">
        <v>12</v>
      </c>
      <c r="E2248" s="85">
        <v>63</v>
      </c>
      <c r="F2248" s="73">
        <v>50</v>
      </c>
    </row>
    <row r="2249" spans="1:6" ht="15.75">
      <c r="A2249" s="110" t="s">
        <v>529</v>
      </c>
      <c r="B2249" s="85" t="s">
        <v>2448</v>
      </c>
      <c r="C2249" s="72" t="s">
        <v>481</v>
      </c>
      <c r="D2249" s="85">
        <v>21</v>
      </c>
      <c r="E2249" s="85">
        <v>100</v>
      </c>
      <c r="F2249" s="73">
        <v>87</v>
      </c>
    </row>
    <row r="2250" spans="1:6" ht="15.75">
      <c r="A2250" s="110" t="s">
        <v>529</v>
      </c>
      <c r="B2250" s="85" t="s">
        <v>2448</v>
      </c>
      <c r="C2250" s="72" t="s">
        <v>481</v>
      </c>
      <c r="D2250" s="85">
        <v>22</v>
      </c>
      <c r="E2250" s="85">
        <v>100</v>
      </c>
      <c r="F2250" s="73">
        <v>92</v>
      </c>
    </row>
    <row r="2251" spans="1:6" ht="15.75">
      <c r="A2251" s="110" t="s">
        <v>529</v>
      </c>
      <c r="B2251" s="85" t="s">
        <v>2448</v>
      </c>
      <c r="C2251" s="72" t="s">
        <v>481</v>
      </c>
      <c r="D2251" s="85">
        <v>36</v>
      </c>
      <c r="E2251" s="85">
        <v>100</v>
      </c>
      <c r="F2251" s="73">
        <v>90</v>
      </c>
    </row>
    <row r="2252" spans="1:6" ht="15.75">
      <c r="A2252" s="110" t="s">
        <v>529</v>
      </c>
      <c r="B2252" s="85" t="s">
        <v>2448</v>
      </c>
      <c r="C2252" s="72" t="s">
        <v>481</v>
      </c>
      <c r="D2252" s="85">
        <v>37</v>
      </c>
      <c r="E2252" s="85">
        <v>250</v>
      </c>
      <c r="F2252" s="73">
        <v>230</v>
      </c>
    </row>
    <row r="2253" spans="1:6" ht="15.75">
      <c r="A2253" s="110" t="s">
        <v>529</v>
      </c>
      <c r="B2253" s="85" t="s">
        <v>2448</v>
      </c>
      <c r="C2253" s="72" t="s">
        <v>481</v>
      </c>
      <c r="D2253" s="85">
        <v>40</v>
      </c>
      <c r="E2253" s="85">
        <v>250</v>
      </c>
      <c r="F2253" s="73">
        <v>217</v>
      </c>
    </row>
    <row r="2254" spans="1:6" ht="15.75">
      <c r="A2254" s="110" t="s">
        <v>529</v>
      </c>
      <c r="B2254" s="85" t="s">
        <v>2448</v>
      </c>
      <c r="C2254" s="72" t="s">
        <v>481</v>
      </c>
      <c r="D2254" s="85">
        <v>47</v>
      </c>
      <c r="E2254" s="85">
        <v>63</v>
      </c>
      <c r="F2254" s="73">
        <v>56</v>
      </c>
    </row>
    <row r="2255" spans="1:6" ht="15.75">
      <c r="A2255" s="110" t="s">
        <v>529</v>
      </c>
      <c r="B2255" s="85" t="s">
        <v>2448</v>
      </c>
      <c r="C2255" s="72" t="s">
        <v>481</v>
      </c>
      <c r="D2255" s="85">
        <v>52</v>
      </c>
      <c r="E2255" s="85">
        <v>160</v>
      </c>
      <c r="F2255" s="73">
        <v>147</v>
      </c>
    </row>
    <row r="2256" spans="1:6" ht="15.75">
      <c r="A2256" s="110" t="s">
        <v>529</v>
      </c>
      <c r="B2256" s="85" t="s">
        <v>2448</v>
      </c>
      <c r="C2256" s="72" t="s">
        <v>481</v>
      </c>
      <c r="D2256" s="85">
        <v>3</v>
      </c>
      <c r="E2256" s="85">
        <v>60</v>
      </c>
      <c r="F2256" s="73">
        <v>34</v>
      </c>
    </row>
    <row r="2257" spans="1:6" ht="15.75">
      <c r="A2257" s="110" t="s">
        <v>530</v>
      </c>
      <c r="B2257" s="85" t="s">
        <v>2448</v>
      </c>
      <c r="C2257" s="72" t="s">
        <v>481</v>
      </c>
      <c r="D2257" s="85">
        <v>33</v>
      </c>
      <c r="E2257" s="85">
        <v>63</v>
      </c>
      <c r="F2257" s="73">
        <v>56</v>
      </c>
    </row>
    <row r="2258" spans="1:6" ht="15.75">
      <c r="A2258" s="110" t="s">
        <v>530</v>
      </c>
      <c r="B2258" s="85" t="s">
        <v>2448</v>
      </c>
      <c r="C2258" s="72" t="s">
        <v>481</v>
      </c>
      <c r="D2258" s="85">
        <v>38</v>
      </c>
      <c r="E2258" s="85">
        <v>160</v>
      </c>
      <c r="F2258" s="73">
        <v>147.19999999999999</v>
      </c>
    </row>
    <row r="2259" spans="1:6" ht="15.75">
      <c r="A2259" s="110" t="s">
        <v>531</v>
      </c>
      <c r="B2259" s="85" t="s">
        <v>2448</v>
      </c>
      <c r="C2259" s="72" t="s">
        <v>481</v>
      </c>
      <c r="D2259" s="85">
        <v>10</v>
      </c>
      <c r="E2259" s="85">
        <v>160</v>
      </c>
      <c r="F2259" s="73">
        <v>140</v>
      </c>
    </row>
    <row r="2260" spans="1:6" ht="15.75">
      <c r="A2260" s="110" t="s">
        <v>531</v>
      </c>
      <c r="B2260" s="85" t="s">
        <v>2448</v>
      </c>
      <c r="C2260" s="72" t="s">
        <v>481</v>
      </c>
      <c r="D2260" s="85">
        <v>11</v>
      </c>
      <c r="E2260" s="85">
        <v>160</v>
      </c>
      <c r="F2260" s="73">
        <v>147</v>
      </c>
    </row>
    <row r="2261" spans="1:6" ht="15.75">
      <c r="A2261" s="110" t="s">
        <v>531</v>
      </c>
      <c r="B2261" s="85" t="s">
        <v>2448</v>
      </c>
      <c r="C2261" s="72" t="s">
        <v>481</v>
      </c>
      <c r="D2261" s="85">
        <v>12</v>
      </c>
      <c r="E2261" s="85">
        <v>160</v>
      </c>
      <c r="F2261" s="73">
        <v>140.80000000000001</v>
      </c>
    </row>
    <row r="2262" spans="1:6" ht="15.75">
      <c r="A2262" s="110" t="s">
        <v>531</v>
      </c>
      <c r="B2262" s="85" t="s">
        <v>2448</v>
      </c>
      <c r="C2262" s="72" t="s">
        <v>481</v>
      </c>
      <c r="D2262" s="85">
        <v>13</v>
      </c>
      <c r="E2262" s="85">
        <v>100</v>
      </c>
      <c r="F2262" s="73">
        <v>75</v>
      </c>
    </row>
    <row r="2263" spans="1:6" ht="15.75">
      <c r="A2263" s="110" t="s">
        <v>531</v>
      </c>
      <c r="B2263" s="85" t="s">
        <v>2448</v>
      </c>
      <c r="C2263" s="72" t="s">
        <v>481</v>
      </c>
      <c r="D2263" s="85">
        <v>14</v>
      </c>
      <c r="E2263" s="85">
        <v>250</v>
      </c>
      <c r="F2263" s="73">
        <v>215</v>
      </c>
    </row>
    <row r="2264" spans="1:6" ht="15.75">
      <c r="A2264" s="110" t="s">
        <v>531</v>
      </c>
      <c r="B2264" s="85" t="s">
        <v>2448</v>
      </c>
      <c r="C2264" s="72" t="s">
        <v>481</v>
      </c>
      <c r="D2264" s="85">
        <v>15</v>
      </c>
      <c r="E2264" s="85">
        <v>250</v>
      </c>
      <c r="F2264" s="73">
        <v>220</v>
      </c>
    </row>
    <row r="2265" spans="1:6" ht="15.75">
      <c r="A2265" s="110" t="s">
        <v>531</v>
      </c>
      <c r="B2265" s="85" t="s">
        <v>2448</v>
      </c>
      <c r="C2265" s="72" t="s">
        <v>481</v>
      </c>
      <c r="D2265" s="85">
        <v>16</v>
      </c>
      <c r="E2265" s="85">
        <v>160</v>
      </c>
      <c r="F2265" s="73">
        <v>144</v>
      </c>
    </row>
    <row r="2266" spans="1:6" ht="15.75">
      <c r="A2266" s="110" t="s">
        <v>531</v>
      </c>
      <c r="B2266" s="85" t="s">
        <v>2448</v>
      </c>
      <c r="C2266" s="72" t="s">
        <v>481</v>
      </c>
      <c r="D2266" s="85">
        <v>18</v>
      </c>
      <c r="E2266" s="85">
        <v>100</v>
      </c>
      <c r="F2266" s="73">
        <v>80</v>
      </c>
    </row>
    <row r="2267" spans="1:6" ht="15.75">
      <c r="A2267" s="110" t="s">
        <v>531</v>
      </c>
      <c r="B2267" s="85" t="s">
        <v>2448</v>
      </c>
      <c r="C2267" s="72" t="s">
        <v>481</v>
      </c>
      <c r="D2267" s="85">
        <v>19</v>
      </c>
      <c r="E2267" s="85">
        <v>160</v>
      </c>
      <c r="F2267" s="73">
        <v>145</v>
      </c>
    </row>
    <row r="2268" spans="1:6" ht="15.75">
      <c r="A2268" s="110" t="s">
        <v>531</v>
      </c>
      <c r="B2268" s="85" t="s">
        <v>2448</v>
      </c>
      <c r="C2268" s="72" t="s">
        <v>481</v>
      </c>
      <c r="D2268" s="85">
        <v>20</v>
      </c>
      <c r="E2268" s="85">
        <v>100</v>
      </c>
      <c r="F2268" s="73">
        <v>90</v>
      </c>
    </row>
    <row r="2269" spans="1:6" ht="15.75">
      <c r="A2269" s="110" t="s">
        <v>531</v>
      </c>
      <c r="B2269" s="85" t="s">
        <v>2448</v>
      </c>
      <c r="C2269" s="72" t="s">
        <v>481</v>
      </c>
      <c r="D2269" s="85">
        <v>21</v>
      </c>
      <c r="E2269" s="85">
        <v>100</v>
      </c>
      <c r="F2269" s="73">
        <v>92</v>
      </c>
    </row>
    <row r="2270" spans="1:6" ht="15.75">
      <c r="A2270" s="110" t="s">
        <v>532</v>
      </c>
      <c r="B2270" s="85" t="s">
        <v>2448</v>
      </c>
      <c r="C2270" s="72" t="s">
        <v>481</v>
      </c>
      <c r="D2270" s="85">
        <v>8</v>
      </c>
      <c r="E2270" s="85">
        <v>400</v>
      </c>
      <c r="F2270" s="73">
        <v>368</v>
      </c>
    </row>
    <row r="2271" spans="1:6" ht="15.75">
      <c r="A2271" s="110" t="s">
        <v>533</v>
      </c>
      <c r="B2271" s="85" t="s">
        <v>2448</v>
      </c>
      <c r="C2271" s="72" t="s">
        <v>481</v>
      </c>
      <c r="D2271" s="85">
        <v>9</v>
      </c>
      <c r="E2271" s="85">
        <v>160</v>
      </c>
      <c r="F2271" s="73">
        <v>134</v>
      </c>
    </row>
    <row r="2272" spans="1:6" ht="15.75">
      <c r="A2272" s="110" t="s">
        <v>534</v>
      </c>
      <c r="B2272" s="85" t="s">
        <v>2448</v>
      </c>
      <c r="C2272" s="72" t="s">
        <v>481</v>
      </c>
      <c r="D2272" s="85">
        <v>11</v>
      </c>
      <c r="E2272" s="85">
        <v>160</v>
      </c>
      <c r="F2272" s="73">
        <v>140</v>
      </c>
    </row>
    <row r="2273" spans="1:7" ht="15.75">
      <c r="A2273" s="110" t="s">
        <v>534</v>
      </c>
      <c r="B2273" s="85" t="s">
        <v>2448</v>
      </c>
      <c r="C2273" s="72" t="s">
        <v>481</v>
      </c>
      <c r="D2273" s="85">
        <v>28</v>
      </c>
      <c r="E2273" s="85">
        <v>250</v>
      </c>
      <c r="F2273" s="73">
        <v>230</v>
      </c>
    </row>
    <row r="2274" spans="1:7" ht="15.75">
      <c r="A2274" s="110" t="s">
        <v>533</v>
      </c>
      <c r="B2274" s="85" t="s">
        <v>2448</v>
      </c>
      <c r="C2274" s="72" t="s">
        <v>481</v>
      </c>
      <c r="D2274" s="85">
        <v>29</v>
      </c>
      <c r="E2274" s="85">
        <v>100</v>
      </c>
      <c r="F2274" s="73">
        <v>91</v>
      </c>
    </row>
    <row r="2275" spans="1:7" ht="15.75">
      <c r="A2275" s="110" t="s">
        <v>534</v>
      </c>
      <c r="B2275" s="85" t="s">
        <v>2448</v>
      </c>
      <c r="C2275" s="72" t="s">
        <v>481</v>
      </c>
      <c r="D2275" s="85">
        <v>30</v>
      </c>
      <c r="E2275" s="85">
        <v>160</v>
      </c>
      <c r="F2275" s="73">
        <v>145</v>
      </c>
    </row>
    <row r="2276" spans="1:7" ht="15.75">
      <c r="A2276" s="110" t="s">
        <v>533</v>
      </c>
      <c r="B2276" s="85" t="s">
        <v>2448</v>
      </c>
      <c r="C2276" s="72" t="s">
        <v>481</v>
      </c>
      <c r="D2276" s="85">
        <v>38</v>
      </c>
      <c r="E2276" s="85">
        <v>160</v>
      </c>
      <c r="F2276" s="73">
        <v>145</v>
      </c>
    </row>
    <row r="2277" spans="1:7" ht="15.75">
      <c r="A2277" s="110" t="s">
        <v>534</v>
      </c>
      <c r="B2277" s="85" t="s">
        <v>2448</v>
      </c>
      <c r="C2277" s="72" t="s">
        <v>481</v>
      </c>
      <c r="D2277" s="85">
        <v>39</v>
      </c>
      <c r="E2277" s="85">
        <v>160</v>
      </c>
      <c r="F2277" s="73">
        <v>145</v>
      </c>
    </row>
    <row r="2278" spans="1:7" ht="15.75">
      <c r="A2278" s="110" t="s">
        <v>534</v>
      </c>
      <c r="B2278" s="85" t="s">
        <v>2448</v>
      </c>
      <c r="C2278" s="72" t="s">
        <v>481</v>
      </c>
      <c r="D2278" s="85">
        <v>27</v>
      </c>
      <c r="E2278" s="85">
        <v>100</v>
      </c>
      <c r="F2278" s="73">
        <v>92</v>
      </c>
    </row>
    <row r="2279" spans="1:7" ht="15.75">
      <c r="A2279" s="110" t="s">
        <v>533</v>
      </c>
      <c r="B2279" s="85" t="s">
        <v>2448</v>
      </c>
      <c r="C2279" s="72" t="s">
        <v>481</v>
      </c>
      <c r="D2279" s="85">
        <v>53</v>
      </c>
      <c r="E2279" s="85">
        <v>63</v>
      </c>
      <c r="F2279" s="73">
        <v>56</v>
      </c>
    </row>
    <row r="2280" spans="1:7" ht="15.75">
      <c r="A2280" s="110" t="s">
        <v>534</v>
      </c>
      <c r="B2280" s="85" t="s">
        <v>2448</v>
      </c>
      <c r="C2280" s="72" t="s">
        <v>481</v>
      </c>
      <c r="D2280" s="85">
        <v>41</v>
      </c>
      <c r="E2280" s="85">
        <v>160</v>
      </c>
      <c r="F2280" s="73">
        <v>147</v>
      </c>
    </row>
    <row r="2281" spans="1:7" ht="15.75">
      <c r="A2281" s="109" t="s">
        <v>535</v>
      </c>
      <c r="B2281" s="85" t="s">
        <v>2448</v>
      </c>
      <c r="C2281" s="72" t="s">
        <v>481</v>
      </c>
      <c r="D2281" s="87">
        <v>1</v>
      </c>
      <c r="E2281" s="87">
        <v>250</v>
      </c>
      <c r="F2281" s="73">
        <v>230</v>
      </c>
    </row>
    <row r="2282" spans="1:7" ht="15.75">
      <c r="A2282" s="109" t="s">
        <v>535</v>
      </c>
      <c r="B2282" s="85" t="s">
        <v>2448</v>
      </c>
      <c r="C2282" s="72" t="s">
        <v>481</v>
      </c>
      <c r="D2282" s="87">
        <v>2</v>
      </c>
      <c r="E2282" s="87">
        <v>60</v>
      </c>
      <c r="F2282" s="73">
        <v>46</v>
      </c>
    </row>
    <row r="2283" spans="1:7" ht="15.75">
      <c r="A2283" s="109" t="s">
        <v>535</v>
      </c>
      <c r="B2283" s="85" t="s">
        <v>2448</v>
      </c>
      <c r="C2283" s="72" t="s">
        <v>481</v>
      </c>
      <c r="D2283" s="87">
        <v>3</v>
      </c>
      <c r="E2283" s="87">
        <v>400</v>
      </c>
      <c r="F2283" s="73">
        <v>368</v>
      </c>
    </row>
    <row r="2284" spans="1:7" ht="15.75">
      <c r="A2284" s="109" t="s">
        <v>535</v>
      </c>
      <c r="B2284" s="85" t="s">
        <v>2448</v>
      </c>
      <c r="C2284" s="72" t="s">
        <v>481</v>
      </c>
      <c r="D2284" s="87">
        <v>4</v>
      </c>
      <c r="E2284" s="87">
        <v>250</v>
      </c>
      <c r="F2284" s="73">
        <v>115</v>
      </c>
    </row>
    <row r="2285" spans="1:7" ht="15.75">
      <c r="A2285" s="109" t="s">
        <v>535</v>
      </c>
      <c r="B2285" s="85" t="s">
        <v>2448</v>
      </c>
      <c r="C2285" s="72" t="s">
        <v>481</v>
      </c>
      <c r="D2285" s="87">
        <v>5</v>
      </c>
      <c r="E2285" s="87">
        <v>100</v>
      </c>
      <c r="F2285" s="73">
        <v>76</v>
      </c>
    </row>
    <row r="2286" spans="1:7" ht="15.75">
      <c r="A2286" s="109" t="s">
        <v>535</v>
      </c>
      <c r="B2286" s="85" t="s">
        <v>2448</v>
      </c>
      <c r="C2286" s="72" t="s">
        <v>481</v>
      </c>
      <c r="D2286" s="87">
        <v>6</v>
      </c>
      <c r="E2286" s="87">
        <v>250</v>
      </c>
      <c r="F2286" s="73">
        <v>227</v>
      </c>
    </row>
    <row r="2287" spans="1:7" ht="15.75">
      <c r="A2287" s="109" t="s">
        <v>535</v>
      </c>
      <c r="B2287" s="85" t="s">
        <v>2448</v>
      </c>
      <c r="C2287" s="72" t="s">
        <v>481</v>
      </c>
      <c r="D2287" s="87">
        <v>7</v>
      </c>
      <c r="E2287" s="87">
        <v>160</v>
      </c>
      <c r="F2287" s="73">
        <v>145</v>
      </c>
      <c r="G2287" s="104"/>
    </row>
    <row r="2288" spans="1:7" s="103" customFormat="1" ht="15.75">
      <c r="A2288" s="109" t="s">
        <v>535</v>
      </c>
      <c r="B2288" s="85" t="s">
        <v>2448</v>
      </c>
      <c r="C2288" s="72" t="s">
        <v>481</v>
      </c>
      <c r="D2288" s="87">
        <v>8</v>
      </c>
      <c r="E2288" s="87">
        <v>250</v>
      </c>
      <c r="F2288" s="73">
        <v>230</v>
      </c>
      <c r="G2288" s="104"/>
    </row>
    <row r="2289" spans="1:7" s="103" customFormat="1" ht="15.75">
      <c r="A2289" s="109" t="s">
        <v>535</v>
      </c>
      <c r="B2289" s="85" t="s">
        <v>2448</v>
      </c>
      <c r="C2289" s="72" t="s">
        <v>481</v>
      </c>
      <c r="D2289" s="87">
        <v>24</v>
      </c>
      <c r="E2289" s="87">
        <v>100</v>
      </c>
      <c r="F2289" s="73">
        <v>92</v>
      </c>
      <c r="G2289" s="104"/>
    </row>
    <row r="2290" spans="1:7" s="103" customFormat="1" ht="15.75">
      <c r="A2290" s="109" t="s">
        <v>535</v>
      </c>
      <c r="B2290" s="85" t="s">
        <v>2448</v>
      </c>
      <c r="C2290" s="72" t="s">
        <v>481</v>
      </c>
      <c r="D2290" s="87">
        <v>32</v>
      </c>
      <c r="E2290" s="87">
        <v>63</v>
      </c>
      <c r="F2290" s="73">
        <v>55</v>
      </c>
      <c r="G2290" s="104"/>
    </row>
    <row r="2291" spans="1:7" s="103" customFormat="1" ht="15.75">
      <c r="A2291" s="109" t="s">
        <v>535</v>
      </c>
      <c r="B2291" s="85" t="s">
        <v>2448</v>
      </c>
      <c r="C2291" s="72" t="s">
        <v>481</v>
      </c>
      <c r="D2291" s="87">
        <v>33</v>
      </c>
      <c r="E2291" s="87">
        <v>250</v>
      </c>
      <c r="F2291" s="73">
        <v>230</v>
      </c>
      <c r="G2291" s="104"/>
    </row>
    <row r="2292" spans="1:7" s="103" customFormat="1" ht="15.75">
      <c r="A2292" s="109" t="s">
        <v>535</v>
      </c>
      <c r="B2292" s="85" t="s">
        <v>2448</v>
      </c>
      <c r="C2292" s="72" t="s">
        <v>481</v>
      </c>
      <c r="D2292" s="87">
        <v>34</v>
      </c>
      <c r="E2292" s="87">
        <v>160</v>
      </c>
      <c r="F2292" s="73">
        <v>147</v>
      </c>
      <c r="G2292" s="104"/>
    </row>
    <row r="2293" spans="1:7" s="103" customFormat="1" ht="15.75">
      <c r="A2293" s="109" t="s">
        <v>535</v>
      </c>
      <c r="B2293" s="85" t="s">
        <v>2448</v>
      </c>
      <c r="C2293" s="72" t="s">
        <v>481</v>
      </c>
      <c r="D2293" s="87">
        <v>43</v>
      </c>
      <c r="E2293" s="87">
        <v>100</v>
      </c>
      <c r="F2293" s="73">
        <v>92</v>
      </c>
      <c r="G2293" s="104"/>
    </row>
    <row r="2294" spans="1:7" s="103" customFormat="1" ht="15.75">
      <c r="A2294" s="109" t="s">
        <v>535</v>
      </c>
      <c r="B2294" s="85" t="s">
        <v>2448</v>
      </c>
      <c r="C2294" s="72" t="s">
        <v>481</v>
      </c>
      <c r="D2294" s="87">
        <v>42</v>
      </c>
      <c r="E2294" s="87">
        <v>250</v>
      </c>
      <c r="F2294" s="77">
        <v>230</v>
      </c>
      <c r="G2294" s="104"/>
    </row>
    <row r="2295" spans="1:7" s="103" customFormat="1" ht="15.75">
      <c r="A2295" s="59" t="s">
        <v>255</v>
      </c>
      <c r="B2295" s="171" t="s">
        <v>256</v>
      </c>
      <c r="C2295" s="171" t="s">
        <v>257</v>
      </c>
      <c r="D2295" s="39" t="s">
        <v>258</v>
      </c>
      <c r="E2295" s="171">
        <v>250</v>
      </c>
      <c r="F2295" s="172">
        <v>245.01111111111112</v>
      </c>
      <c r="G2295" s="104"/>
    </row>
    <row r="2296" spans="1:7" s="103" customFormat="1" ht="15.75">
      <c r="A2296" s="59" t="s">
        <v>261</v>
      </c>
      <c r="B2296" s="171" t="s">
        <v>256</v>
      </c>
      <c r="C2296" s="171" t="s">
        <v>257</v>
      </c>
      <c r="D2296" s="39" t="s">
        <v>262</v>
      </c>
      <c r="E2296" s="171">
        <v>250</v>
      </c>
      <c r="F2296" s="172">
        <v>40.277777777777828</v>
      </c>
      <c r="G2296" s="104"/>
    </row>
    <row r="2297" spans="1:7" s="103" customFormat="1" ht="15.75">
      <c r="A2297" s="59" t="s">
        <v>261</v>
      </c>
      <c r="B2297" s="171" t="s">
        <v>256</v>
      </c>
      <c r="C2297" s="171" t="s">
        <v>257</v>
      </c>
      <c r="D2297" s="39" t="s">
        <v>267</v>
      </c>
      <c r="E2297" s="171">
        <v>160</v>
      </c>
      <c r="F2297" s="172">
        <v>80.444444444444443</v>
      </c>
      <c r="G2297" s="104"/>
    </row>
    <row r="2298" spans="1:7" ht="15.75">
      <c r="A2298" s="59" t="s">
        <v>261</v>
      </c>
      <c r="B2298" s="171" t="s">
        <v>256</v>
      </c>
      <c r="C2298" s="171" t="s">
        <v>257</v>
      </c>
      <c r="D2298" s="39" t="s">
        <v>268</v>
      </c>
      <c r="E2298" s="171">
        <v>400</v>
      </c>
      <c r="F2298" s="172">
        <v>337.33333333333331</v>
      </c>
      <c r="G2298" s="104"/>
    </row>
    <row r="2299" spans="1:7" ht="15.75">
      <c r="A2299" s="59" t="s">
        <v>255</v>
      </c>
      <c r="B2299" s="171" t="s">
        <v>256</v>
      </c>
      <c r="C2299" s="171" t="s">
        <v>257</v>
      </c>
      <c r="D2299" s="39" t="s">
        <v>269</v>
      </c>
      <c r="E2299" s="171">
        <v>630</v>
      </c>
      <c r="F2299" s="172">
        <v>599</v>
      </c>
      <c r="G2299" s="104"/>
    </row>
    <row r="2300" spans="1:7" ht="15.75">
      <c r="A2300" s="59" t="s">
        <v>255</v>
      </c>
      <c r="B2300" s="171" t="s">
        <v>256</v>
      </c>
      <c r="C2300" s="171" t="s">
        <v>257</v>
      </c>
      <c r="D2300" s="39" t="s">
        <v>275</v>
      </c>
      <c r="E2300" s="171">
        <v>250</v>
      </c>
      <c r="F2300" s="172">
        <v>86.222222222222229</v>
      </c>
      <c r="G2300" s="104"/>
    </row>
    <row r="2301" spans="1:7" ht="15.75">
      <c r="A2301" s="59" t="s">
        <v>255</v>
      </c>
      <c r="B2301" s="171" t="s">
        <v>256</v>
      </c>
      <c r="C2301" s="171" t="s">
        <v>257</v>
      </c>
      <c r="D2301" s="39" t="s">
        <v>276</v>
      </c>
      <c r="E2301" s="171">
        <v>100</v>
      </c>
      <c r="F2301" s="172">
        <v>19</v>
      </c>
      <c r="G2301" s="104"/>
    </row>
    <row r="2302" spans="1:7" ht="15.75">
      <c r="A2302" s="59" t="s">
        <v>255</v>
      </c>
      <c r="B2302" s="171" t="s">
        <v>256</v>
      </c>
      <c r="C2302" s="171" t="s">
        <v>257</v>
      </c>
      <c r="D2302" s="39" t="s">
        <v>277</v>
      </c>
      <c r="E2302" s="171">
        <v>100</v>
      </c>
      <c r="F2302" s="172">
        <v>18</v>
      </c>
      <c r="G2302" s="104"/>
    </row>
    <row r="2303" spans="1:7" ht="15.75">
      <c r="A2303" s="59" t="s">
        <v>255</v>
      </c>
      <c r="B2303" s="171" t="s">
        <v>256</v>
      </c>
      <c r="C2303" s="171" t="s">
        <v>257</v>
      </c>
      <c r="D2303" s="39" t="s">
        <v>279</v>
      </c>
      <c r="E2303" s="171">
        <v>160</v>
      </c>
      <c r="F2303" s="172">
        <v>108.05555555555554</v>
      </c>
      <c r="G2303" s="104"/>
    </row>
    <row r="2304" spans="1:7" ht="15.75">
      <c r="A2304" s="59" t="s">
        <v>255</v>
      </c>
      <c r="B2304" s="171" t="s">
        <v>256</v>
      </c>
      <c r="C2304" s="171" t="s">
        <v>257</v>
      </c>
      <c r="D2304" s="39" t="s">
        <v>280</v>
      </c>
      <c r="E2304" s="171">
        <v>100</v>
      </c>
      <c r="F2304" s="172">
        <v>22.75</v>
      </c>
      <c r="G2304" s="104"/>
    </row>
    <row r="2305" spans="1:7" ht="15.75">
      <c r="A2305" s="59" t="s">
        <v>255</v>
      </c>
      <c r="B2305" s="171" t="s">
        <v>256</v>
      </c>
      <c r="C2305" s="171" t="s">
        <v>257</v>
      </c>
      <c r="D2305" s="39" t="s">
        <v>281</v>
      </c>
      <c r="E2305" s="171">
        <v>160</v>
      </c>
      <c r="F2305" s="172">
        <v>77.777777777777771</v>
      </c>
      <c r="G2305" s="104"/>
    </row>
    <row r="2306" spans="1:7" ht="15.75">
      <c r="A2306" s="59" t="s">
        <v>255</v>
      </c>
      <c r="B2306" s="171" t="s">
        <v>256</v>
      </c>
      <c r="C2306" s="171" t="s">
        <v>257</v>
      </c>
      <c r="D2306" s="39" t="s">
        <v>282</v>
      </c>
      <c r="E2306" s="171">
        <v>160</v>
      </c>
      <c r="F2306" s="172">
        <v>52.666666666666671</v>
      </c>
      <c r="G2306" s="104"/>
    </row>
    <row r="2307" spans="1:7" ht="15.75">
      <c r="A2307" s="59" t="s">
        <v>255</v>
      </c>
      <c r="B2307" s="171" t="s">
        <v>256</v>
      </c>
      <c r="C2307" s="171" t="s">
        <v>257</v>
      </c>
      <c r="D2307" s="39" t="s">
        <v>283</v>
      </c>
      <c r="E2307" s="171">
        <v>60</v>
      </c>
      <c r="F2307" s="172">
        <v>61.719444444444441</v>
      </c>
      <c r="G2307" s="104"/>
    </row>
    <row r="2308" spans="1:7" ht="15.75">
      <c r="A2308" s="59" t="s">
        <v>255</v>
      </c>
      <c r="B2308" s="171" t="s">
        <v>256</v>
      </c>
      <c r="C2308" s="171" t="s">
        <v>257</v>
      </c>
      <c r="D2308" s="39" t="s">
        <v>284</v>
      </c>
      <c r="E2308" s="171">
        <v>100</v>
      </c>
      <c r="F2308" s="172">
        <v>97.777777777777771</v>
      </c>
      <c r="G2308" s="104"/>
    </row>
    <row r="2309" spans="1:7" ht="15.75">
      <c r="A2309" s="59" t="s">
        <v>285</v>
      </c>
      <c r="B2309" s="171" t="s">
        <v>256</v>
      </c>
      <c r="C2309" s="171" t="s">
        <v>257</v>
      </c>
      <c r="D2309" s="39" t="s">
        <v>286</v>
      </c>
      <c r="E2309" s="171">
        <v>100</v>
      </c>
      <c r="F2309" s="172">
        <v>69.666666666666657</v>
      </c>
      <c r="G2309" s="104"/>
    </row>
    <row r="2310" spans="1:7" ht="15.75">
      <c r="A2310" s="59" t="s">
        <v>255</v>
      </c>
      <c r="B2310" s="171" t="s">
        <v>256</v>
      </c>
      <c r="C2310" s="171" t="s">
        <v>257</v>
      </c>
      <c r="D2310" s="39" t="s">
        <v>287</v>
      </c>
      <c r="E2310" s="171">
        <v>250</v>
      </c>
      <c r="F2310" s="172">
        <v>246.16666666666666</v>
      </c>
      <c r="G2310" s="104"/>
    </row>
    <row r="2311" spans="1:7" ht="15.75">
      <c r="A2311" s="59" t="s">
        <v>288</v>
      </c>
      <c r="B2311" s="171" t="s">
        <v>256</v>
      </c>
      <c r="C2311" s="171" t="s">
        <v>257</v>
      </c>
      <c r="D2311" s="39" t="s">
        <v>289</v>
      </c>
      <c r="E2311" s="171">
        <v>160</v>
      </c>
      <c r="F2311" s="172">
        <v>156.94444444444446</v>
      </c>
      <c r="G2311" s="104"/>
    </row>
    <row r="2312" spans="1:7" ht="15.75">
      <c r="A2312" s="59" t="s">
        <v>285</v>
      </c>
      <c r="B2312" s="171" t="s">
        <v>256</v>
      </c>
      <c r="C2312" s="171" t="s">
        <v>257</v>
      </c>
      <c r="D2312" s="39" t="s">
        <v>292</v>
      </c>
      <c r="E2312" s="171">
        <v>63</v>
      </c>
      <c r="F2312" s="172">
        <v>46.055555555555557</v>
      </c>
      <c r="G2312" s="104"/>
    </row>
    <row r="2313" spans="1:7" ht="15.75">
      <c r="A2313" s="59" t="s">
        <v>293</v>
      </c>
      <c r="B2313" s="171" t="s">
        <v>256</v>
      </c>
      <c r="C2313" s="171" t="s">
        <v>257</v>
      </c>
      <c r="D2313" s="39" t="s">
        <v>294</v>
      </c>
      <c r="E2313" s="171">
        <v>100</v>
      </c>
      <c r="F2313" s="172">
        <v>76.083333333333329</v>
      </c>
      <c r="G2313" s="104"/>
    </row>
    <row r="2314" spans="1:7" ht="15.75">
      <c r="A2314" s="59" t="s">
        <v>255</v>
      </c>
      <c r="B2314" s="171" t="s">
        <v>256</v>
      </c>
      <c r="C2314" s="171" t="s">
        <v>257</v>
      </c>
      <c r="D2314" s="39" t="s">
        <v>299</v>
      </c>
      <c r="E2314" s="171">
        <v>100</v>
      </c>
      <c r="F2314" s="172">
        <v>221.66666666666669</v>
      </c>
      <c r="G2314" s="104"/>
    </row>
    <row r="2315" spans="1:7" ht="15.75">
      <c r="A2315" s="59" t="s">
        <v>255</v>
      </c>
      <c r="B2315" s="171" t="s">
        <v>256</v>
      </c>
      <c r="C2315" s="171" t="s">
        <v>257</v>
      </c>
      <c r="D2315" s="39" t="s">
        <v>300</v>
      </c>
      <c r="E2315" s="171">
        <v>630</v>
      </c>
      <c r="F2315" s="172">
        <v>394.44444444444446</v>
      </c>
      <c r="G2315" s="104"/>
    </row>
    <row r="2316" spans="1:7" ht="15.75">
      <c r="A2316" s="59" t="s">
        <v>301</v>
      </c>
      <c r="B2316" s="171" t="s">
        <v>256</v>
      </c>
      <c r="C2316" s="171" t="s">
        <v>257</v>
      </c>
      <c r="D2316" s="39" t="s">
        <v>302</v>
      </c>
      <c r="E2316" s="171">
        <v>250</v>
      </c>
      <c r="F2316" s="172">
        <v>120</v>
      </c>
      <c r="G2316" s="104"/>
    </row>
    <row r="2317" spans="1:7" ht="15.75">
      <c r="A2317" s="59" t="s">
        <v>304</v>
      </c>
      <c r="B2317" s="171" t="s">
        <v>256</v>
      </c>
      <c r="C2317" s="171" t="s">
        <v>257</v>
      </c>
      <c r="D2317" s="39" t="s">
        <v>305</v>
      </c>
      <c r="E2317" s="171">
        <v>160</v>
      </c>
      <c r="F2317" s="172">
        <v>72.5</v>
      </c>
      <c r="G2317" s="104"/>
    </row>
    <row r="2318" spans="1:7" ht="15.75">
      <c r="A2318" s="59" t="s">
        <v>304</v>
      </c>
      <c r="B2318" s="171" t="s">
        <v>256</v>
      </c>
      <c r="C2318" s="171" t="s">
        <v>257</v>
      </c>
      <c r="D2318" s="39" t="s">
        <v>312</v>
      </c>
      <c r="E2318" s="171">
        <v>100</v>
      </c>
      <c r="F2318" s="172">
        <v>50.25</v>
      </c>
      <c r="G2318" s="104"/>
    </row>
    <row r="2319" spans="1:7" ht="15.75">
      <c r="A2319" s="59" t="s">
        <v>255</v>
      </c>
      <c r="B2319" s="171" t="s">
        <v>256</v>
      </c>
      <c r="C2319" s="171" t="s">
        <v>257</v>
      </c>
      <c r="D2319" s="39" t="s">
        <v>313</v>
      </c>
      <c r="E2319" s="171">
        <v>250</v>
      </c>
      <c r="F2319" s="172">
        <v>242.25833333333333</v>
      </c>
      <c r="G2319" s="104"/>
    </row>
    <row r="2320" spans="1:7" ht="15.75">
      <c r="A2320" s="59" t="s">
        <v>255</v>
      </c>
      <c r="B2320" s="171" t="s">
        <v>256</v>
      </c>
      <c r="C2320" s="171" t="s">
        <v>257</v>
      </c>
      <c r="D2320" s="39" t="s">
        <v>415</v>
      </c>
      <c r="E2320" s="171">
        <v>100</v>
      </c>
      <c r="F2320" s="172">
        <v>57.777777777777779</v>
      </c>
      <c r="G2320" s="104"/>
    </row>
    <row r="2321" spans="1:7" ht="15.75">
      <c r="A2321" s="59" t="s">
        <v>304</v>
      </c>
      <c r="B2321" s="171" t="s">
        <v>256</v>
      </c>
      <c r="C2321" s="171" t="s">
        <v>257</v>
      </c>
      <c r="D2321" s="39" t="s">
        <v>318</v>
      </c>
      <c r="E2321" s="171">
        <v>160</v>
      </c>
      <c r="F2321" s="172">
        <v>84.833333333333329</v>
      </c>
      <c r="G2321" s="104"/>
    </row>
    <row r="2322" spans="1:7" ht="15.75">
      <c r="A2322" s="59" t="s">
        <v>301</v>
      </c>
      <c r="B2322" s="171" t="s">
        <v>256</v>
      </c>
      <c r="C2322" s="171" t="s">
        <v>257</v>
      </c>
      <c r="D2322" s="39" t="s">
        <v>320</v>
      </c>
      <c r="E2322" s="171">
        <v>100</v>
      </c>
      <c r="F2322" s="172">
        <v>64.722222222222229</v>
      </c>
      <c r="G2322" s="104"/>
    </row>
    <row r="2323" spans="1:7" ht="15.75">
      <c r="A2323" s="59" t="s">
        <v>259</v>
      </c>
      <c r="B2323" s="171" t="s">
        <v>256</v>
      </c>
      <c r="C2323" s="171" t="s">
        <v>257</v>
      </c>
      <c r="D2323" s="39" t="s">
        <v>328</v>
      </c>
      <c r="E2323" s="171">
        <v>100</v>
      </c>
      <c r="F2323" s="172">
        <v>67.98333333333332</v>
      </c>
      <c r="G2323" s="104"/>
    </row>
    <row r="2324" spans="1:7" ht="15.75">
      <c r="A2324" s="59" t="s">
        <v>259</v>
      </c>
      <c r="B2324" s="171" t="s">
        <v>256</v>
      </c>
      <c r="C2324" s="171" t="s">
        <v>257</v>
      </c>
      <c r="D2324" s="39" t="s">
        <v>330</v>
      </c>
      <c r="E2324" s="171">
        <v>400</v>
      </c>
      <c r="F2324" s="172">
        <v>288.66666666666669</v>
      </c>
      <c r="G2324" s="104"/>
    </row>
    <row r="2325" spans="1:7" ht="15.75">
      <c r="A2325" s="59" t="s">
        <v>259</v>
      </c>
      <c r="B2325" s="171" t="s">
        <v>256</v>
      </c>
      <c r="C2325" s="171" t="s">
        <v>257</v>
      </c>
      <c r="D2325" s="39" t="s">
        <v>331</v>
      </c>
      <c r="E2325" s="171">
        <v>100</v>
      </c>
      <c r="F2325" s="172">
        <v>60.555555555555557</v>
      </c>
      <c r="G2325" s="104"/>
    </row>
    <row r="2326" spans="1:7" ht="15.75">
      <c r="A2326" s="59" t="s">
        <v>259</v>
      </c>
      <c r="B2326" s="171" t="s">
        <v>256</v>
      </c>
      <c r="C2326" s="171" t="s">
        <v>257</v>
      </c>
      <c r="D2326" s="39" t="s">
        <v>333</v>
      </c>
      <c r="E2326" s="171">
        <v>400</v>
      </c>
      <c r="F2326" s="172">
        <v>180.44444444444446</v>
      </c>
      <c r="G2326" s="104"/>
    </row>
    <row r="2327" spans="1:7" ht="15.75">
      <c r="A2327" s="59" t="s">
        <v>303</v>
      </c>
      <c r="B2327" s="171" t="s">
        <v>256</v>
      </c>
      <c r="C2327" s="171" t="s">
        <v>257</v>
      </c>
      <c r="D2327" s="39" t="s">
        <v>334</v>
      </c>
      <c r="E2327" s="171">
        <v>400</v>
      </c>
      <c r="F2327" s="172">
        <v>243.55555555555557</v>
      </c>
      <c r="G2327" s="104"/>
    </row>
    <row r="2328" spans="1:7" ht="15.75">
      <c r="A2328" s="59" t="s">
        <v>255</v>
      </c>
      <c r="B2328" s="171" t="s">
        <v>256</v>
      </c>
      <c r="C2328" s="171" t="s">
        <v>257</v>
      </c>
      <c r="D2328" s="39" t="s">
        <v>335</v>
      </c>
      <c r="E2328" s="171">
        <v>400</v>
      </c>
      <c r="F2328" s="172">
        <v>591.33333333333337</v>
      </c>
      <c r="G2328" s="104"/>
    </row>
    <row r="2329" spans="1:7" ht="15.75">
      <c r="A2329" s="59" t="s">
        <v>259</v>
      </c>
      <c r="B2329" s="171" t="s">
        <v>256</v>
      </c>
      <c r="C2329" s="171" t="s">
        <v>257</v>
      </c>
      <c r="D2329" s="39" t="s">
        <v>336</v>
      </c>
      <c r="E2329" s="171">
        <v>160</v>
      </c>
      <c r="F2329" s="172">
        <v>43.222222222222214</v>
      </c>
      <c r="G2329" s="104"/>
    </row>
    <row r="2330" spans="1:7" ht="15.75">
      <c r="A2330" s="59" t="s">
        <v>261</v>
      </c>
      <c r="B2330" s="171" t="s">
        <v>256</v>
      </c>
      <c r="C2330" s="171" t="s">
        <v>257</v>
      </c>
      <c r="D2330" s="39" t="s">
        <v>340</v>
      </c>
      <c r="E2330" s="171">
        <v>60</v>
      </c>
      <c r="F2330" s="172">
        <v>22.333333333333343</v>
      </c>
      <c r="G2330" s="104"/>
    </row>
    <row r="2331" spans="1:7" ht="15.75">
      <c r="A2331" s="59" t="s">
        <v>351</v>
      </c>
      <c r="B2331" s="171" t="s">
        <v>256</v>
      </c>
      <c r="C2331" s="171" t="s">
        <v>257</v>
      </c>
      <c r="D2331" s="39" t="s">
        <v>352</v>
      </c>
      <c r="E2331" s="171">
        <v>160</v>
      </c>
      <c r="F2331" s="172">
        <v>96.222222222222229</v>
      </c>
      <c r="G2331" s="104"/>
    </row>
    <row r="2332" spans="1:7" ht="15.75">
      <c r="A2332" s="59" t="s">
        <v>351</v>
      </c>
      <c r="B2332" s="171" t="s">
        <v>256</v>
      </c>
      <c r="C2332" s="171" t="s">
        <v>257</v>
      </c>
      <c r="D2332" s="39" t="s">
        <v>331</v>
      </c>
      <c r="E2332" s="171">
        <v>160</v>
      </c>
      <c r="F2332" s="172">
        <v>150</v>
      </c>
      <c r="G2332" s="104"/>
    </row>
    <row r="2333" spans="1:7" ht="15.75">
      <c r="A2333" s="59" t="s">
        <v>351</v>
      </c>
      <c r="B2333" s="171" t="s">
        <v>256</v>
      </c>
      <c r="C2333" s="171" t="s">
        <v>257</v>
      </c>
      <c r="D2333" s="39" t="s">
        <v>290</v>
      </c>
      <c r="E2333" s="171">
        <v>250</v>
      </c>
      <c r="F2333" s="172">
        <v>213.22222222222223</v>
      </c>
      <c r="G2333" s="104"/>
    </row>
    <row r="2334" spans="1:7" ht="20.25" customHeight="1">
      <c r="A2334" s="59" t="s">
        <v>354</v>
      </c>
      <c r="B2334" s="171" t="s">
        <v>256</v>
      </c>
      <c r="C2334" s="171" t="s">
        <v>257</v>
      </c>
      <c r="D2334" s="39" t="s">
        <v>323</v>
      </c>
      <c r="E2334" s="171">
        <v>160</v>
      </c>
      <c r="F2334" s="172">
        <v>117.22222222222223</v>
      </c>
      <c r="G2334" s="104" t="s">
        <v>950</v>
      </c>
    </row>
    <row r="2335" spans="1:7" ht="15.75">
      <c r="A2335" s="59" t="s">
        <v>354</v>
      </c>
      <c r="B2335" s="171" t="s">
        <v>256</v>
      </c>
      <c r="C2335" s="171" t="s">
        <v>257</v>
      </c>
      <c r="D2335" s="39" t="s">
        <v>284</v>
      </c>
      <c r="E2335" s="171">
        <v>400</v>
      </c>
      <c r="F2335" s="172">
        <v>217.49999999999997</v>
      </c>
      <c r="G2335" s="104"/>
    </row>
    <row r="2336" spans="1:7" ht="15.75">
      <c r="A2336" s="59" t="s">
        <v>354</v>
      </c>
      <c r="B2336" s="171" t="s">
        <v>256</v>
      </c>
      <c r="C2336" s="171" t="s">
        <v>257</v>
      </c>
      <c r="D2336" s="39" t="s">
        <v>325</v>
      </c>
      <c r="E2336" s="171">
        <v>100</v>
      </c>
      <c r="F2336" s="172">
        <v>32.888888888888886</v>
      </c>
      <c r="G2336" s="104"/>
    </row>
    <row r="2337" spans="1:7" ht="15.75">
      <c r="A2337" s="59" t="s">
        <v>353</v>
      </c>
      <c r="B2337" s="171" t="s">
        <v>256</v>
      </c>
      <c r="C2337" s="171" t="s">
        <v>257</v>
      </c>
      <c r="D2337" s="39" t="s">
        <v>327</v>
      </c>
      <c r="E2337" s="171">
        <v>250</v>
      </c>
      <c r="F2337" s="172">
        <v>164.11111111111109</v>
      </c>
      <c r="G2337" s="104"/>
    </row>
    <row r="2338" spans="1:7" ht="15.75">
      <c r="A2338" s="59" t="s">
        <v>354</v>
      </c>
      <c r="B2338" s="171" t="s">
        <v>256</v>
      </c>
      <c r="C2338" s="171" t="s">
        <v>257</v>
      </c>
      <c r="D2338" s="39" t="s">
        <v>297</v>
      </c>
      <c r="E2338" s="171">
        <v>250</v>
      </c>
      <c r="F2338" s="172">
        <v>231.88888888888889</v>
      </c>
      <c r="G2338" s="104"/>
    </row>
    <row r="2339" spans="1:7" ht="15.75">
      <c r="A2339" s="59" t="s">
        <v>354</v>
      </c>
      <c r="B2339" s="171" t="s">
        <v>256</v>
      </c>
      <c r="C2339" s="171" t="s">
        <v>257</v>
      </c>
      <c r="D2339" s="39" t="s">
        <v>286</v>
      </c>
      <c r="E2339" s="171">
        <v>160</v>
      </c>
      <c r="F2339" s="172">
        <v>150.38888888888889</v>
      </c>
      <c r="G2339" s="104"/>
    </row>
    <row r="2340" spans="1:7" ht="15.75">
      <c r="A2340" s="59" t="s">
        <v>354</v>
      </c>
      <c r="B2340" s="171" t="s">
        <v>256</v>
      </c>
      <c r="C2340" s="171" t="s">
        <v>257</v>
      </c>
      <c r="D2340" s="39" t="s">
        <v>289</v>
      </c>
      <c r="E2340" s="171">
        <v>400</v>
      </c>
      <c r="F2340" s="172">
        <v>344.22222222222223</v>
      </c>
      <c r="G2340" s="104"/>
    </row>
    <row r="2341" spans="1:7" ht="15.75">
      <c r="A2341" s="59" t="s">
        <v>354</v>
      </c>
      <c r="B2341" s="171" t="s">
        <v>256</v>
      </c>
      <c r="C2341" s="171" t="s">
        <v>257</v>
      </c>
      <c r="D2341" s="39" t="s">
        <v>347</v>
      </c>
      <c r="E2341" s="171">
        <v>160</v>
      </c>
      <c r="F2341" s="172">
        <v>38.75</v>
      </c>
      <c r="G2341" s="104"/>
    </row>
    <row r="2342" spans="1:7" ht="15.75">
      <c r="A2342" s="59" t="s">
        <v>354</v>
      </c>
      <c r="B2342" s="171" t="s">
        <v>256</v>
      </c>
      <c r="C2342" s="171" t="s">
        <v>257</v>
      </c>
      <c r="D2342" s="39" t="s">
        <v>316</v>
      </c>
      <c r="E2342" s="171">
        <v>400</v>
      </c>
      <c r="F2342" s="172">
        <v>251.77777777777777</v>
      </c>
      <c r="G2342" s="104"/>
    </row>
    <row r="2343" spans="1:7" ht="15.75">
      <c r="A2343" s="59" t="s">
        <v>354</v>
      </c>
      <c r="B2343" s="171" t="s">
        <v>256</v>
      </c>
      <c r="C2343" s="171" t="s">
        <v>257</v>
      </c>
      <c r="D2343" s="39" t="s">
        <v>317</v>
      </c>
      <c r="E2343" s="171">
        <v>630</v>
      </c>
      <c r="F2343" s="172">
        <v>144</v>
      </c>
      <c r="G2343" s="104"/>
    </row>
    <row r="2344" spans="1:7" ht="15.75">
      <c r="A2344" s="59" t="s">
        <v>353</v>
      </c>
      <c r="B2344" s="171" t="s">
        <v>256</v>
      </c>
      <c r="C2344" s="171" t="s">
        <v>257</v>
      </c>
      <c r="D2344" s="39" t="s">
        <v>272</v>
      </c>
      <c r="E2344" s="171">
        <v>160</v>
      </c>
      <c r="F2344" s="172">
        <v>62.444444444444457</v>
      </c>
      <c r="G2344" s="104"/>
    </row>
    <row r="2345" spans="1:7" ht="15.75">
      <c r="A2345" s="59" t="s">
        <v>353</v>
      </c>
      <c r="B2345" s="171" t="s">
        <v>256</v>
      </c>
      <c r="C2345" s="171" t="s">
        <v>257</v>
      </c>
      <c r="D2345" s="39" t="s">
        <v>295</v>
      </c>
      <c r="E2345" s="171">
        <v>100</v>
      </c>
      <c r="F2345" s="172">
        <v>94.336111111111109</v>
      </c>
      <c r="G2345" s="104"/>
    </row>
    <row r="2346" spans="1:7" ht="15.75">
      <c r="A2346" s="59" t="s">
        <v>354</v>
      </c>
      <c r="B2346" s="171" t="s">
        <v>256</v>
      </c>
      <c r="C2346" s="171" t="s">
        <v>257</v>
      </c>
      <c r="D2346" s="39" t="s">
        <v>296</v>
      </c>
      <c r="E2346" s="171">
        <v>160</v>
      </c>
      <c r="F2346" s="172">
        <v>129.66666666666666</v>
      </c>
      <c r="G2346" s="104"/>
    </row>
    <row r="2347" spans="1:7" ht="15.75">
      <c r="A2347" s="59" t="s">
        <v>353</v>
      </c>
      <c r="B2347" s="171" t="s">
        <v>256</v>
      </c>
      <c r="C2347" s="171" t="s">
        <v>257</v>
      </c>
      <c r="D2347" s="39" t="s">
        <v>355</v>
      </c>
      <c r="E2347" s="171">
        <v>100</v>
      </c>
      <c r="F2347" s="172">
        <v>36.611111111111114</v>
      </c>
      <c r="G2347" s="104"/>
    </row>
    <row r="2348" spans="1:7" ht="15.75">
      <c r="A2348" s="59" t="s">
        <v>354</v>
      </c>
      <c r="B2348" s="171" t="s">
        <v>256</v>
      </c>
      <c r="C2348" s="171" t="s">
        <v>257</v>
      </c>
      <c r="D2348" s="39" t="s">
        <v>443</v>
      </c>
      <c r="E2348" s="171">
        <v>400</v>
      </c>
      <c r="F2348" s="172">
        <v>314.77777777777777</v>
      </c>
      <c r="G2348" s="104"/>
    </row>
    <row r="2349" spans="1:7" ht="15.75">
      <c r="A2349" s="59" t="s">
        <v>351</v>
      </c>
      <c r="B2349" s="171" t="s">
        <v>256</v>
      </c>
      <c r="C2349" s="171" t="s">
        <v>257</v>
      </c>
      <c r="D2349" s="39" t="s">
        <v>275</v>
      </c>
      <c r="E2349" s="171">
        <v>400</v>
      </c>
      <c r="F2349" s="172">
        <v>372.66666666666669</v>
      </c>
      <c r="G2349" s="104"/>
    </row>
    <row r="2350" spans="1:7" ht="15.75">
      <c r="A2350" s="59" t="s">
        <v>351</v>
      </c>
      <c r="B2350" s="171" t="s">
        <v>256</v>
      </c>
      <c r="C2350" s="171" t="s">
        <v>257</v>
      </c>
      <c r="D2350" s="39" t="s">
        <v>306</v>
      </c>
      <c r="E2350" s="171">
        <v>250</v>
      </c>
      <c r="F2350" s="172">
        <v>195.77777777777777</v>
      </c>
      <c r="G2350" s="104"/>
    </row>
    <row r="2351" spans="1:7" ht="15.75">
      <c r="A2351" s="59" t="s">
        <v>351</v>
      </c>
      <c r="B2351" s="171" t="s">
        <v>256</v>
      </c>
      <c r="C2351" s="171" t="s">
        <v>257</v>
      </c>
      <c r="D2351" s="39" t="s">
        <v>342</v>
      </c>
      <c r="E2351" s="171">
        <v>160</v>
      </c>
      <c r="F2351" s="172">
        <v>100.88888888888889</v>
      </c>
      <c r="G2351" s="104"/>
    </row>
    <row r="2352" spans="1:7" ht="15.75">
      <c r="A2352" s="59" t="s">
        <v>351</v>
      </c>
      <c r="B2352" s="171" t="s">
        <v>256</v>
      </c>
      <c r="C2352" s="171" t="s">
        <v>257</v>
      </c>
      <c r="D2352" s="39" t="s">
        <v>276</v>
      </c>
      <c r="E2352" s="171">
        <v>250</v>
      </c>
      <c r="F2352" s="172">
        <v>179.5</v>
      </c>
      <c r="G2352" s="104"/>
    </row>
    <row r="2353" spans="1:7" ht="15.75">
      <c r="A2353" s="59" t="s">
        <v>351</v>
      </c>
      <c r="B2353" s="171" t="s">
        <v>256</v>
      </c>
      <c r="C2353" s="171" t="s">
        <v>257</v>
      </c>
      <c r="D2353" s="39" t="s">
        <v>277</v>
      </c>
      <c r="E2353" s="171">
        <v>160</v>
      </c>
      <c r="F2353" s="172">
        <v>127.66666666666666</v>
      </c>
      <c r="G2353" s="104"/>
    </row>
    <row r="2354" spans="1:7" ht="15.75">
      <c r="A2354" s="59" t="s">
        <v>351</v>
      </c>
      <c r="B2354" s="171" t="s">
        <v>256</v>
      </c>
      <c r="C2354" s="171" t="s">
        <v>257</v>
      </c>
      <c r="D2354" s="39" t="s">
        <v>263</v>
      </c>
      <c r="E2354" s="171">
        <v>100</v>
      </c>
      <c r="F2354" s="172">
        <v>123.11111111111111</v>
      </c>
      <c r="G2354" s="104"/>
    </row>
    <row r="2355" spans="1:7" ht="15.75">
      <c r="A2355" s="59" t="s">
        <v>351</v>
      </c>
      <c r="B2355" s="171" t="s">
        <v>256</v>
      </c>
      <c r="C2355" s="171" t="s">
        <v>257</v>
      </c>
      <c r="D2355" s="39" t="s">
        <v>298</v>
      </c>
      <c r="E2355" s="171">
        <v>250</v>
      </c>
      <c r="F2355" s="172">
        <v>154.66666666666669</v>
      </c>
      <c r="G2355" s="104"/>
    </row>
    <row r="2356" spans="1:7" ht="15.75">
      <c r="A2356" s="59" t="s">
        <v>351</v>
      </c>
      <c r="B2356" s="171" t="s">
        <v>256</v>
      </c>
      <c r="C2356" s="171" t="s">
        <v>257</v>
      </c>
      <c r="D2356" s="39" t="s">
        <v>318</v>
      </c>
      <c r="E2356" s="171">
        <v>100</v>
      </c>
      <c r="F2356" s="172">
        <v>77.416666666666671</v>
      </c>
      <c r="G2356" s="104"/>
    </row>
    <row r="2357" spans="1:7" ht="15.75">
      <c r="A2357" s="59" t="s">
        <v>351</v>
      </c>
      <c r="B2357" s="171" t="s">
        <v>256</v>
      </c>
      <c r="C2357" s="171" t="s">
        <v>257</v>
      </c>
      <c r="D2357" s="39" t="s">
        <v>356</v>
      </c>
      <c r="E2357" s="171">
        <v>100</v>
      </c>
      <c r="F2357" s="172">
        <v>87.222222222222214</v>
      </c>
      <c r="G2357" s="104"/>
    </row>
    <row r="2358" spans="1:7" ht="15.75">
      <c r="A2358" s="59" t="s">
        <v>351</v>
      </c>
      <c r="B2358" s="171" t="s">
        <v>256</v>
      </c>
      <c r="C2358" s="171" t="s">
        <v>257</v>
      </c>
      <c r="D2358" s="39" t="s">
        <v>273</v>
      </c>
      <c r="E2358" s="171">
        <v>100</v>
      </c>
      <c r="F2358" s="172">
        <v>55.611111111111114</v>
      </c>
      <c r="G2358" s="104"/>
    </row>
    <row r="2359" spans="1:7" ht="15.75">
      <c r="A2359" s="59" t="s">
        <v>357</v>
      </c>
      <c r="B2359" s="171" t="s">
        <v>256</v>
      </c>
      <c r="C2359" s="171" t="s">
        <v>257</v>
      </c>
      <c r="D2359" s="39" t="s">
        <v>283</v>
      </c>
      <c r="E2359" s="171">
        <v>100</v>
      </c>
      <c r="F2359" s="172">
        <v>54.916666666666664</v>
      </c>
      <c r="G2359" s="104"/>
    </row>
    <row r="2360" spans="1:7" ht="15.75">
      <c r="A2360" s="59" t="s">
        <v>357</v>
      </c>
      <c r="B2360" s="171" t="s">
        <v>256</v>
      </c>
      <c r="C2360" s="171" t="s">
        <v>257</v>
      </c>
      <c r="D2360" s="39" t="s">
        <v>302</v>
      </c>
      <c r="E2360" s="171">
        <v>250</v>
      </c>
      <c r="F2360" s="172">
        <v>250</v>
      </c>
      <c r="G2360" s="104"/>
    </row>
    <row r="2361" spans="1:7" ht="15.75">
      <c r="A2361" s="59" t="s">
        <v>351</v>
      </c>
      <c r="B2361" s="171" t="s">
        <v>256</v>
      </c>
      <c r="C2361" s="171" t="s">
        <v>257</v>
      </c>
      <c r="D2361" s="39" t="s">
        <v>260</v>
      </c>
      <c r="E2361" s="171">
        <v>250</v>
      </c>
      <c r="F2361" s="172">
        <v>242.33333333333334</v>
      </c>
      <c r="G2361" s="104"/>
    </row>
    <row r="2362" spans="1:7" ht="21.75" customHeight="1">
      <c r="A2362" s="59" t="s">
        <v>357</v>
      </c>
      <c r="B2362" s="171" t="s">
        <v>256</v>
      </c>
      <c r="C2362" s="171" t="s">
        <v>257</v>
      </c>
      <c r="D2362" s="39" t="s">
        <v>270</v>
      </c>
      <c r="E2362" s="171">
        <v>100</v>
      </c>
      <c r="F2362" s="172">
        <v>99.833333333333329</v>
      </c>
      <c r="G2362" s="104" t="s">
        <v>951</v>
      </c>
    </row>
    <row r="2363" spans="1:7" ht="15.75">
      <c r="A2363" s="59" t="s">
        <v>357</v>
      </c>
      <c r="B2363" s="171" t="s">
        <v>256</v>
      </c>
      <c r="C2363" s="171" t="s">
        <v>257</v>
      </c>
      <c r="D2363" s="39" t="s">
        <v>314</v>
      </c>
      <c r="E2363" s="171">
        <v>160</v>
      </c>
      <c r="F2363" s="172">
        <v>25.944444444444429</v>
      </c>
      <c r="G2363" s="104"/>
    </row>
    <row r="2364" spans="1:7" ht="21" customHeight="1">
      <c r="A2364" s="59" t="s">
        <v>351</v>
      </c>
      <c r="B2364" s="171" t="s">
        <v>256</v>
      </c>
      <c r="C2364" s="171" t="s">
        <v>257</v>
      </c>
      <c r="D2364" s="39" t="s">
        <v>291</v>
      </c>
      <c r="E2364" s="171">
        <v>160</v>
      </c>
      <c r="F2364" s="172">
        <v>143.58333333333334</v>
      </c>
      <c r="G2364" s="104" t="s">
        <v>952</v>
      </c>
    </row>
    <row r="2365" spans="1:7" ht="15.75">
      <c r="A2365" s="59" t="s">
        <v>357</v>
      </c>
      <c r="B2365" s="171" t="s">
        <v>256</v>
      </c>
      <c r="C2365" s="171" t="s">
        <v>257</v>
      </c>
      <c r="D2365" s="39" t="s">
        <v>319</v>
      </c>
      <c r="E2365" s="171">
        <v>160</v>
      </c>
      <c r="F2365" s="172">
        <v>141.88888888888889</v>
      </c>
      <c r="G2365" s="104">
        <v>66840</v>
      </c>
    </row>
    <row r="2366" spans="1:7" ht="15.75">
      <c r="A2366" s="59" t="s">
        <v>357</v>
      </c>
      <c r="B2366" s="171" t="s">
        <v>256</v>
      </c>
      <c r="C2366" s="171" t="s">
        <v>257</v>
      </c>
      <c r="D2366" s="39" t="s">
        <v>349</v>
      </c>
      <c r="E2366" s="171">
        <v>100</v>
      </c>
      <c r="F2366" s="172">
        <v>59.222222222222221</v>
      </c>
      <c r="G2366" s="104"/>
    </row>
    <row r="2367" spans="1:7" ht="15.75">
      <c r="A2367" s="59" t="s">
        <v>357</v>
      </c>
      <c r="B2367" s="171" t="s">
        <v>256</v>
      </c>
      <c r="C2367" s="171" t="s">
        <v>257</v>
      </c>
      <c r="D2367" s="39" t="s">
        <v>268</v>
      </c>
      <c r="E2367" s="171">
        <v>160</v>
      </c>
      <c r="F2367" s="172">
        <v>140.38888888888889</v>
      </c>
      <c r="G2367" s="104"/>
    </row>
    <row r="2368" spans="1:7" ht="15.75">
      <c r="A2368" s="111" t="s">
        <v>358</v>
      </c>
      <c r="B2368" s="171" t="s">
        <v>256</v>
      </c>
      <c r="C2368" s="91" t="s">
        <v>257</v>
      </c>
      <c r="D2368" s="94" t="s">
        <v>341</v>
      </c>
      <c r="E2368" s="91">
        <v>250</v>
      </c>
      <c r="F2368" s="172">
        <v>201.77777777777777</v>
      </c>
      <c r="G2368" s="104"/>
    </row>
    <row r="2369" spans="1:7" ht="15.75">
      <c r="A2369" s="59" t="s">
        <v>358</v>
      </c>
      <c r="B2369" s="171" t="s">
        <v>256</v>
      </c>
      <c r="C2369" s="171" t="s">
        <v>257</v>
      </c>
      <c r="D2369" s="39" t="s">
        <v>305</v>
      </c>
      <c r="E2369" s="171">
        <v>250</v>
      </c>
      <c r="F2369" s="172">
        <v>178.66666666666669</v>
      </c>
      <c r="G2369" s="104"/>
    </row>
    <row r="2370" spans="1:7" ht="15.75">
      <c r="A2370" s="59" t="s">
        <v>358</v>
      </c>
      <c r="B2370" s="171" t="s">
        <v>256</v>
      </c>
      <c r="C2370" s="171" t="s">
        <v>257</v>
      </c>
      <c r="D2370" s="39" t="s">
        <v>329</v>
      </c>
      <c r="E2370" s="171">
        <v>100</v>
      </c>
      <c r="F2370" s="172">
        <v>64.222222222222229</v>
      </c>
      <c r="G2370" s="104"/>
    </row>
    <row r="2371" spans="1:7" ht="15.75">
      <c r="A2371" s="59" t="s">
        <v>358</v>
      </c>
      <c r="B2371" s="171" t="s">
        <v>256</v>
      </c>
      <c r="C2371" s="171" t="s">
        <v>257</v>
      </c>
      <c r="D2371" s="39" t="s">
        <v>359</v>
      </c>
      <c r="E2371" s="171">
        <v>100</v>
      </c>
      <c r="F2371" s="172">
        <v>48.888888888888879</v>
      </c>
      <c r="G2371" s="104"/>
    </row>
    <row r="2372" spans="1:7" ht="15.75">
      <c r="A2372" s="59" t="s">
        <v>358</v>
      </c>
      <c r="B2372" s="171" t="s">
        <v>256</v>
      </c>
      <c r="C2372" s="171" t="s">
        <v>257</v>
      </c>
      <c r="D2372" s="39" t="s">
        <v>360</v>
      </c>
      <c r="E2372" s="171">
        <v>100</v>
      </c>
      <c r="F2372" s="172">
        <v>96.777777777777771</v>
      </c>
      <c r="G2372" s="104"/>
    </row>
    <row r="2373" spans="1:7" ht="15.75">
      <c r="A2373" s="59" t="s">
        <v>358</v>
      </c>
      <c r="B2373" s="171" t="s">
        <v>256</v>
      </c>
      <c r="C2373" s="171" t="s">
        <v>257</v>
      </c>
      <c r="D2373" s="39" t="s">
        <v>321</v>
      </c>
      <c r="E2373" s="171">
        <v>100</v>
      </c>
      <c r="F2373" s="172">
        <v>100</v>
      </c>
      <c r="G2373" s="104"/>
    </row>
    <row r="2374" spans="1:7" ht="19.5" customHeight="1">
      <c r="A2374" s="59" t="s">
        <v>361</v>
      </c>
      <c r="B2374" s="171" t="s">
        <v>256</v>
      </c>
      <c r="C2374" s="171" t="s">
        <v>257</v>
      </c>
      <c r="D2374" s="39" t="s">
        <v>340</v>
      </c>
      <c r="E2374" s="171">
        <v>100</v>
      </c>
      <c r="F2374" s="172">
        <v>38.583333333333329</v>
      </c>
      <c r="G2374" s="104" t="s">
        <v>953</v>
      </c>
    </row>
    <row r="2375" spans="1:7" ht="19.5" customHeight="1">
      <c r="A2375" s="59" t="s">
        <v>361</v>
      </c>
      <c r="B2375" s="171" t="s">
        <v>256</v>
      </c>
      <c r="C2375" s="171" t="s">
        <v>257</v>
      </c>
      <c r="D2375" s="39" t="s">
        <v>322</v>
      </c>
      <c r="E2375" s="171">
        <v>100</v>
      </c>
      <c r="F2375" s="172">
        <v>71.37777777777778</v>
      </c>
      <c r="G2375" s="104" t="s">
        <v>954</v>
      </c>
    </row>
    <row r="2376" spans="1:7" ht="15.75">
      <c r="A2376" s="59" t="s">
        <v>358</v>
      </c>
      <c r="B2376" s="171" t="s">
        <v>256</v>
      </c>
      <c r="C2376" s="171" t="s">
        <v>257</v>
      </c>
      <c r="D2376" s="39" t="s">
        <v>335</v>
      </c>
      <c r="E2376" s="171">
        <v>400</v>
      </c>
      <c r="F2376" s="172">
        <v>356.88888888888891</v>
      </c>
      <c r="G2376" s="104"/>
    </row>
    <row r="2377" spans="1:7" ht="16.5" thickBot="1">
      <c r="A2377" s="112" t="s">
        <v>358</v>
      </c>
      <c r="B2377" s="171" t="s">
        <v>256</v>
      </c>
      <c r="C2377" s="92" t="s">
        <v>257</v>
      </c>
      <c r="D2377" s="93" t="s">
        <v>363</v>
      </c>
      <c r="E2377" s="92">
        <v>250</v>
      </c>
      <c r="F2377" s="172">
        <v>250</v>
      </c>
      <c r="G2377" s="104"/>
    </row>
    <row r="2378" spans="1:7" ht="15.75">
      <c r="A2378" s="111" t="s">
        <v>364</v>
      </c>
      <c r="B2378" s="171" t="s">
        <v>256</v>
      </c>
      <c r="C2378" s="91" t="s">
        <v>257</v>
      </c>
      <c r="D2378" s="94" t="s">
        <v>283</v>
      </c>
      <c r="E2378" s="91">
        <v>100</v>
      </c>
      <c r="F2378" s="172">
        <v>43.666666666666664</v>
      </c>
      <c r="G2378" s="104"/>
    </row>
    <row r="2379" spans="1:7" ht="18.75" customHeight="1">
      <c r="A2379" s="59" t="s">
        <v>365</v>
      </c>
      <c r="B2379" s="171" t="s">
        <v>256</v>
      </c>
      <c r="C2379" s="171" t="s">
        <v>257</v>
      </c>
      <c r="D2379" s="39" t="s">
        <v>341</v>
      </c>
      <c r="E2379" s="171">
        <v>160</v>
      </c>
      <c r="F2379" s="172">
        <v>159.47222222222223</v>
      </c>
      <c r="G2379" s="104" t="s">
        <v>952</v>
      </c>
    </row>
    <row r="2380" spans="1:7" ht="15.75">
      <c r="A2380" s="59" t="s">
        <v>366</v>
      </c>
      <c r="B2380" s="171" t="s">
        <v>256</v>
      </c>
      <c r="C2380" s="171" t="s">
        <v>257</v>
      </c>
      <c r="D2380" s="39" t="s">
        <v>305</v>
      </c>
      <c r="E2380" s="171">
        <v>160</v>
      </c>
      <c r="F2380" s="172">
        <v>152.11111111111111</v>
      </c>
      <c r="G2380" s="104"/>
    </row>
    <row r="2381" spans="1:7" ht="15.75">
      <c r="A2381" s="59" t="s">
        <v>366</v>
      </c>
      <c r="B2381" s="171" t="s">
        <v>256</v>
      </c>
      <c r="C2381" s="171" t="s">
        <v>257</v>
      </c>
      <c r="D2381" s="39" t="s">
        <v>275</v>
      </c>
      <c r="E2381" s="171">
        <v>160</v>
      </c>
      <c r="F2381" s="172">
        <v>150.75</v>
      </c>
      <c r="G2381" s="104"/>
    </row>
    <row r="2382" spans="1:7" ht="15.75">
      <c r="A2382" s="59" t="s">
        <v>365</v>
      </c>
      <c r="B2382" s="171" t="s">
        <v>256</v>
      </c>
      <c r="C2382" s="171" t="s">
        <v>257</v>
      </c>
      <c r="D2382" s="39" t="s">
        <v>276</v>
      </c>
      <c r="E2382" s="171">
        <v>160</v>
      </c>
      <c r="F2382" s="172">
        <v>144.05555555555554</v>
      </c>
      <c r="G2382" s="104"/>
    </row>
    <row r="2383" spans="1:7" ht="15.75">
      <c r="A2383" s="59" t="s">
        <v>365</v>
      </c>
      <c r="B2383" s="171" t="s">
        <v>256</v>
      </c>
      <c r="C2383" s="171" t="s">
        <v>257</v>
      </c>
      <c r="D2383" s="39" t="s">
        <v>284</v>
      </c>
      <c r="E2383" s="171">
        <v>100</v>
      </c>
      <c r="F2383" s="172">
        <v>97.833333333333329</v>
      </c>
      <c r="G2383" s="104"/>
    </row>
    <row r="2384" spans="1:7" ht="15.75">
      <c r="A2384" s="59" t="s">
        <v>366</v>
      </c>
      <c r="B2384" s="171" t="s">
        <v>256</v>
      </c>
      <c r="C2384" s="171" t="s">
        <v>257</v>
      </c>
      <c r="D2384" s="39" t="s">
        <v>367</v>
      </c>
      <c r="E2384" s="171">
        <v>250</v>
      </c>
      <c r="F2384" s="172">
        <v>241.66666666666666</v>
      </c>
      <c r="G2384" s="104"/>
    </row>
    <row r="2385" spans="1:7" ht="15.75">
      <c r="A2385" s="59" t="s">
        <v>364</v>
      </c>
      <c r="B2385" s="171" t="s">
        <v>256</v>
      </c>
      <c r="C2385" s="171" t="s">
        <v>257</v>
      </c>
      <c r="D2385" s="39" t="s">
        <v>307</v>
      </c>
      <c r="E2385" s="171">
        <v>250</v>
      </c>
      <c r="F2385" s="172">
        <v>194.33333333333334</v>
      </c>
      <c r="G2385" s="104"/>
    </row>
    <row r="2386" spans="1:7" ht="15.75">
      <c r="A2386" s="59" t="s">
        <v>364</v>
      </c>
      <c r="B2386" s="171" t="s">
        <v>256</v>
      </c>
      <c r="C2386" s="171" t="s">
        <v>257</v>
      </c>
      <c r="D2386" s="39" t="s">
        <v>327</v>
      </c>
      <c r="E2386" s="171">
        <v>160</v>
      </c>
      <c r="F2386" s="172">
        <v>113.22222222222221</v>
      </c>
      <c r="G2386" s="104"/>
    </row>
    <row r="2387" spans="1:7" ht="15.75">
      <c r="A2387" s="59" t="s">
        <v>364</v>
      </c>
      <c r="B2387" s="171" t="s">
        <v>256</v>
      </c>
      <c r="C2387" s="171" t="s">
        <v>257</v>
      </c>
      <c r="D2387" s="39" t="s">
        <v>346</v>
      </c>
      <c r="E2387" s="171">
        <v>160</v>
      </c>
      <c r="F2387" s="172">
        <v>149.16666666666666</v>
      </c>
      <c r="G2387" s="104"/>
    </row>
    <row r="2388" spans="1:7" ht="15.75">
      <c r="A2388" s="59" t="s">
        <v>364</v>
      </c>
      <c r="B2388" s="171" t="s">
        <v>256</v>
      </c>
      <c r="C2388" s="171" t="s">
        <v>257</v>
      </c>
      <c r="D2388" s="39" t="s">
        <v>309</v>
      </c>
      <c r="E2388" s="171">
        <v>250</v>
      </c>
      <c r="F2388" s="172">
        <v>114.33333333333334</v>
      </c>
      <c r="G2388" s="104"/>
    </row>
    <row r="2389" spans="1:7" ht="15.75">
      <c r="A2389" s="59" t="s">
        <v>364</v>
      </c>
      <c r="B2389" s="171" t="s">
        <v>256</v>
      </c>
      <c r="C2389" s="171" t="s">
        <v>257</v>
      </c>
      <c r="D2389" s="39" t="s">
        <v>312</v>
      </c>
      <c r="E2389" s="171">
        <v>100</v>
      </c>
      <c r="F2389" s="172">
        <v>54.944444444444443</v>
      </c>
      <c r="G2389" s="104"/>
    </row>
    <row r="2390" spans="1:7" ht="15.75">
      <c r="A2390" s="59" t="s">
        <v>364</v>
      </c>
      <c r="B2390" s="171" t="s">
        <v>256</v>
      </c>
      <c r="C2390" s="171" t="s">
        <v>257</v>
      </c>
      <c r="D2390" s="39" t="s">
        <v>263</v>
      </c>
      <c r="E2390" s="171">
        <v>250</v>
      </c>
      <c r="F2390" s="172">
        <v>218.83333333333334</v>
      </c>
      <c r="G2390" s="104"/>
    </row>
    <row r="2391" spans="1:7" ht="15.75">
      <c r="A2391" s="59" t="s">
        <v>364</v>
      </c>
      <c r="B2391" s="171" t="s">
        <v>256</v>
      </c>
      <c r="C2391" s="171" t="s">
        <v>257</v>
      </c>
      <c r="D2391" s="39" t="s">
        <v>280</v>
      </c>
      <c r="E2391" s="171">
        <v>160</v>
      </c>
      <c r="F2391" s="172">
        <v>142.77777777777777</v>
      </c>
      <c r="G2391" s="104"/>
    </row>
    <row r="2392" spans="1:7" ht="15.75">
      <c r="A2392" s="59" t="s">
        <v>364</v>
      </c>
      <c r="B2392" s="171" t="s">
        <v>256</v>
      </c>
      <c r="C2392" s="171" t="s">
        <v>257</v>
      </c>
      <c r="D2392" s="39" t="s">
        <v>335</v>
      </c>
      <c r="E2392" s="171">
        <v>250</v>
      </c>
      <c r="F2392" s="172">
        <v>191.41666666666666</v>
      </c>
      <c r="G2392" s="104"/>
    </row>
    <row r="2393" spans="1:7" ht="15.75">
      <c r="A2393" s="59" t="s">
        <v>364</v>
      </c>
      <c r="B2393" s="171" t="s">
        <v>256</v>
      </c>
      <c r="C2393" s="171" t="s">
        <v>257</v>
      </c>
      <c r="D2393" s="39" t="s">
        <v>264</v>
      </c>
      <c r="E2393" s="171">
        <v>250</v>
      </c>
      <c r="F2393" s="172">
        <v>120.11111111111111</v>
      </c>
      <c r="G2393" s="104"/>
    </row>
    <row r="2394" spans="1:7" ht="15.75">
      <c r="A2394" s="59" t="s">
        <v>364</v>
      </c>
      <c r="B2394" s="171" t="s">
        <v>256</v>
      </c>
      <c r="C2394" s="171" t="s">
        <v>257</v>
      </c>
      <c r="D2394" s="39" t="s">
        <v>368</v>
      </c>
      <c r="E2394" s="171">
        <v>400</v>
      </c>
      <c r="F2394" s="172">
        <v>206.33333333333331</v>
      </c>
      <c r="G2394" s="104"/>
    </row>
    <row r="2395" spans="1:7" ht="16.5" thickBot="1">
      <c r="A2395" s="112" t="s">
        <v>364</v>
      </c>
      <c r="B2395" s="171" t="s">
        <v>256</v>
      </c>
      <c r="C2395" s="92" t="s">
        <v>257</v>
      </c>
      <c r="D2395" s="93" t="s">
        <v>363</v>
      </c>
      <c r="E2395" s="92">
        <v>160</v>
      </c>
      <c r="F2395" s="172">
        <v>122.83333333333334</v>
      </c>
      <c r="G2395" s="104"/>
    </row>
    <row r="2396" spans="1:7" ht="15.75">
      <c r="A2396" s="59" t="s">
        <v>369</v>
      </c>
      <c r="B2396" s="171" t="s">
        <v>256</v>
      </c>
      <c r="C2396" s="171" t="s">
        <v>257</v>
      </c>
      <c r="D2396" s="39" t="s">
        <v>302</v>
      </c>
      <c r="E2396" s="171">
        <v>100</v>
      </c>
      <c r="F2396" s="172">
        <v>92</v>
      </c>
      <c r="G2396" s="104"/>
    </row>
    <row r="2397" spans="1:7" ht="15.75">
      <c r="A2397" s="59" t="s">
        <v>369</v>
      </c>
      <c r="B2397" s="171" t="s">
        <v>256</v>
      </c>
      <c r="C2397" s="171" t="s">
        <v>257</v>
      </c>
      <c r="D2397" s="39" t="s">
        <v>321</v>
      </c>
      <c r="E2397" s="171">
        <v>100</v>
      </c>
      <c r="F2397" s="172">
        <v>75.722222222222229</v>
      </c>
      <c r="G2397" s="104"/>
    </row>
    <row r="2398" spans="1:7" ht="15.75">
      <c r="A2398" s="59" t="s">
        <v>369</v>
      </c>
      <c r="B2398" s="171" t="s">
        <v>256</v>
      </c>
      <c r="C2398" s="171" t="s">
        <v>257</v>
      </c>
      <c r="D2398" s="39" t="s">
        <v>150</v>
      </c>
      <c r="E2398" s="171">
        <v>160</v>
      </c>
      <c r="F2398" s="172">
        <v>87.888888888888886</v>
      </c>
      <c r="G2398" s="104"/>
    </row>
    <row r="2399" spans="1:7" ht="15.75">
      <c r="A2399" s="59" t="s">
        <v>369</v>
      </c>
      <c r="B2399" s="171" t="s">
        <v>256</v>
      </c>
      <c r="C2399" s="171" t="s">
        <v>257</v>
      </c>
      <c r="D2399" s="39" t="s">
        <v>341</v>
      </c>
      <c r="E2399" s="171">
        <v>160</v>
      </c>
      <c r="F2399" s="172">
        <v>114</v>
      </c>
      <c r="G2399" s="104"/>
    </row>
    <row r="2400" spans="1:7" ht="15.75">
      <c r="A2400" s="59" t="s">
        <v>369</v>
      </c>
      <c r="B2400" s="171" t="s">
        <v>256</v>
      </c>
      <c r="C2400" s="171" t="s">
        <v>257</v>
      </c>
      <c r="D2400" s="39" t="s">
        <v>286</v>
      </c>
      <c r="E2400" s="171">
        <v>100</v>
      </c>
      <c r="F2400" s="172">
        <v>76.833333333333343</v>
      </c>
      <c r="G2400" s="104"/>
    </row>
    <row r="2401" spans="1:7" ht="15.75">
      <c r="A2401" s="59" t="s">
        <v>369</v>
      </c>
      <c r="B2401" s="171" t="s">
        <v>256</v>
      </c>
      <c r="C2401" s="171" t="s">
        <v>257</v>
      </c>
      <c r="D2401" s="39" t="s">
        <v>278</v>
      </c>
      <c r="E2401" s="171">
        <v>160</v>
      </c>
      <c r="F2401" s="172">
        <v>157.66666666666666</v>
      </c>
      <c r="G2401" s="104"/>
    </row>
    <row r="2402" spans="1:7" ht="15.75">
      <c r="A2402" s="59" t="s">
        <v>369</v>
      </c>
      <c r="B2402" s="171" t="s">
        <v>256</v>
      </c>
      <c r="C2402" s="171" t="s">
        <v>257</v>
      </c>
      <c r="D2402" s="39" t="s">
        <v>328</v>
      </c>
      <c r="E2402" s="171">
        <v>250</v>
      </c>
      <c r="F2402" s="172">
        <v>195.66666666666669</v>
      </c>
      <c r="G2402" s="104"/>
    </row>
    <row r="2403" spans="1:7" ht="15.75">
      <c r="A2403" s="59" t="s">
        <v>369</v>
      </c>
      <c r="B2403" s="171" t="s">
        <v>256</v>
      </c>
      <c r="C2403" s="171" t="s">
        <v>257</v>
      </c>
      <c r="D2403" s="39" t="s">
        <v>329</v>
      </c>
      <c r="E2403" s="171">
        <v>250</v>
      </c>
      <c r="F2403" s="172">
        <v>209.16666666666666</v>
      </c>
      <c r="G2403" s="104"/>
    </row>
    <row r="2404" spans="1:7" ht="15.75">
      <c r="A2404" s="59" t="s">
        <v>369</v>
      </c>
      <c r="B2404" s="171" t="s">
        <v>256</v>
      </c>
      <c r="C2404" s="171" t="s">
        <v>257</v>
      </c>
      <c r="D2404" s="39" t="s">
        <v>310</v>
      </c>
      <c r="E2404" s="171">
        <v>250</v>
      </c>
      <c r="F2404" s="172">
        <v>211.77777777777777</v>
      </c>
      <c r="G2404" s="104"/>
    </row>
    <row r="2405" spans="1:7" ht="15.75">
      <c r="A2405" s="59" t="s">
        <v>369</v>
      </c>
      <c r="B2405" s="171" t="s">
        <v>256</v>
      </c>
      <c r="C2405" s="171" t="s">
        <v>257</v>
      </c>
      <c r="D2405" s="39" t="s">
        <v>343</v>
      </c>
      <c r="E2405" s="171">
        <v>100</v>
      </c>
      <c r="F2405" s="172">
        <v>92.222222222222214</v>
      </c>
      <c r="G2405" s="104"/>
    </row>
    <row r="2406" spans="1:7" ht="16.5" thickBot="1">
      <c r="A2406" s="112" t="s">
        <v>369</v>
      </c>
      <c r="B2406" s="171" t="s">
        <v>256</v>
      </c>
      <c r="C2406" s="92" t="s">
        <v>257</v>
      </c>
      <c r="D2406" s="93" t="s">
        <v>311</v>
      </c>
      <c r="E2406" s="92">
        <v>400</v>
      </c>
      <c r="F2406" s="172">
        <v>372.88888888888891</v>
      </c>
      <c r="G2406" s="104"/>
    </row>
    <row r="2407" spans="1:7" ht="15.75">
      <c r="A2407" s="111" t="s">
        <v>370</v>
      </c>
      <c r="B2407" s="171" t="s">
        <v>256</v>
      </c>
      <c r="C2407" s="91" t="s">
        <v>257</v>
      </c>
      <c r="D2407" s="94" t="s">
        <v>340</v>
      </c>
      <c r="E2407" s="91">
        <v>100</v>
      </c>
      <c r="F2407" s="172">
        <v>68.75</v>
      </c>
      <c r="G2407" s="104"/>
    </row>
    <row r="2408" spans="1:7" ht="15.75">
      <c r="A2408" s="59" t="s">
        <v>370</v>
      </c>
      <c r="B2408" s="171" t="s">
        <v>256</v>
      </c>
      <c r="C2408" s="171" t="s">
        <v>257</v>
      </c>
      <c r="D2408" s="39" t="s">
        <v>322</v>
      </c>
      <c r="E2408" s="171">
        <v>160</v>
      </c>
      <c r="F2408" s="172">
        <v>92</v>
      </c>
      <c r="G2408" s="104"/>
    </row>
    <row r="2409" spans="1:7" ht="15.75">
      <c r="A2409" s="59" t="s">
        <v>371</v>
      </c>
      <c r="B2409" s="171" t="s">
        <v>256</v>
      </c>
      <c r="C2409" s="171" t="s">
        <v>257</v>
      </c>
      <c r="D2409" s="39" t="s">
        <v>341</v>
      </c>
      <c r="E2409" s="171">
        <v>250</v>
      </c>
      <c r="F2409" s="172">
        <v>136.55555555555554</v>
      </c>
      <c r="G2409" s="104"/>
    </row>
    <row r="2410" spans="1:7" ht="15.75">
      <c r="A2410" s="59" t="s">
        <v>372</v>
      </c>
      <c r="B2410" s="171" t="s">
        <v>256</v>
      </c>
      <c r="C2410" s="171" t="s">
        <v>257</v>
      </c>
      <c r="D2410" s="39" t="s">
        <v>258</v>
      </c>
      <c r="E2410" s="171">
        <v>100</v>
      </c>
      <c r="F2410" s="172">
        <v>100</v>
      </c>
      <c r="G2410" s="104"/>
    </row>
    <row r="2411" spans="1:7" ht="15.75">
      <c r="A2411" s="59" t="s">
        <v>370</v>
      </c>
      <c r="B2411" s="171" t="s">
        <v>256</v>
      </c>
      <c r="C2411" s="171" t="s">
        <v>257</v>
      </c>
      <c r="D2411" s="39" t="s">
        <v>328</v>
      </c>
      <c r="E2411" s="171">
        <v>250</v>
      </c>
      <c r="F2411" s="172">
        <v>24</v>
      </c>
      <c r="G2411" s="104"/>
    </row>
    <row r="2412" spans="1:7" ht="15" customHeight="1">
      <c r="A2412" s="59" t="s">
        <v>370</v>
      </c>
      <c r="B2412" s="171" t="s">
        <v>256</v>
      </c>
      <c r="C2412" s="171" t="s">
        <v>257</v>
      </c>
      <c r="D2412" s="39" t="s">
        <v>311</v>
      </c>
      <c r="E2412" s="171">
        <v>100</v>
      </c>
      <c r="F2412" s="172">
        <v>60</v>
      </c>
      <c r="G2412" s="104" t="s">
        <v>950</v>
      </c>
    </row>
    <row r="2413" spans="1:7" ht="15.75">
      <c r="A2413" s="59" t="s">
        <v>370</v>
      </c>
      <c r="B2413" s="171" t="s">
        <v>256</v>
      </c>
      <c r="C2413" s="171" t="s">
        <v>257</v>
      </c>
      <c r="D2413" s="39" t="s">
        <v>330</v>
      </c>
      <c r="E2413" s="171">
        <v>250</v>
      </c>
      <c r="F2413" s="172">
        <v>117.66666666666663</v>
      </c>
      <c r="G2413" s="104"/>
    </row>
    <row r="2414" spans="1:7" ht="21.75" customHeight="1">
      <c r="A2414" s="59" t="s">
        <v>371</v>
      </c>
      <c r="B2414" s="171" t="s">
        <v>256</v>
      </c>
      <c r="C2414" s="171" t="s">
        <v>257</v>
      </c>
      <c r="D2414" s="39" t="s">
        <v>335</v>
      </c>
      <c r="E2414" s="171">
        <v>250</v>
      </c>
      <c r="F2414" s="172">
        <v>235.91666666666666</v>
      </c>
      <c r="G2414" s="104" t="s">
        <v>950</v>
      </c>
    </row>
    <row r="2415" spans="1:7" ht="15.75">
      <c r="A2415" s="59" t="s">
        <v>373</v>
      </c>
      <c r="B2415" s="171" t="s">
        <v>256</v>
      </c>
      <c r="C2415" s="171" t="s">
        <v>257</v>
      </c>
      <c r="D2415" s="39" t="s">
        <v>270</v>
      </c>
      <c r="E2415" s="171">
        <v>400</v>
      </c>
      <c r="F2415" s="172">
        <v>270.93888888888887</v>
      </c>
      <c r="G2415" s="104"/>
    </row>
    <row r="2416" spans="1:7" ht="15.75">
      <c r="A2416" s="59" t="s">
        <v>373</v>
      </c>
      <c r="B2416" s="171" t="s">
        <v>256</v>
      </c>
      <c r="C2416" s="171" t="s">
        <v>257</v>
      </c>
      <c r="D2416" s="39" t="s">
        <v>283</v>
      </c>
      <c r="E2416" s="171">
        <v>250</v>
      </c>
      <c r="F2416" s="172">
        <v>238.91666666666666</v>
      </c>
      <c r="G2416" s="104"/>
    </row>
    <row r="2417" spans="1:7" ht="15.75">
      <c r="A2417" s="59" t="s">
        <v>373</v>
      </c>
      <c r="B2417" s="171" t="s">
        <v>256</v>
      </c>
      <c r="C2417" s="171" t="s">
        <v>257</v>
      </c>
      <c r="D2417" s="39" t="s">
        <v>302</v>
      </c>
      <c r="E2417" s="171">
        <v>160</v>
      </c>
      <c r="F2417" s="172">
        <v>108.5</v>
      </c>
      <c r="G2417" s="104"/>
    </row>
    <row r="2418" spans="1:7" ht="15.75">
      <c r="A2418" s="59" t="s">
        <v>373</v>
      </c>
      <c r="B2418" s="171" t="s">
        <v>256</v>
      </c>
      <c r="C2418" s="171" t="s">
        <v>257</v>
      </c>
      <c r="D2418" s="39" t="s">
        <v>150</v>
      </c>
      <c r="E2418" s="171">
        <v>250</v>
      </c>
      <c r="F2418" s="172">
        <v>249.83333333333334</v>
      </c>
      <c r="G2418" s="104"/>
    </row>
    <row r="2419" spans="1:7" ht="15.75">
      <c r="A2419" s="59" t="s">
        <v>373</v>
      </c>
      <c r="B2419" s="171" t="s">
        <v>256</v>
      </c>
      <c r="C2419" s="171" t="s">
        <v>257</v>
      </c>
      <c r="D2419" s="39" t="s">
        <v>323</v>
      </c>
      <c r="E2419" s="171">
        <v>100</v>
      </c>
      <c r="F2419" s="172">
        <v>65.083333333333329</v>
      </c>
      <c r="G2419" s="104"/>
    </row>
    <row r="2420" spans="1:7" ht="19.5" customHeight="1">
      <c r="A2420" s="59" t="s">
        <v>373</v>
      </c>
      <c r="B2420" s="171" t="s">
        <v>256</v>
      </c>
      <c r="C2420" s="171" t="s">
        <v>257</v>
      </c>
      <c r="D2420" s="39" t="s">
        <v>275</v>
      </c>
      <c r="E2420" s="171">
        <v>630</v>
      </c>
      <c r="F2420" s="172">
        <v>559.33333333333337</v>
      </c>
      <c r="G2420" s="104" t="s">
        <v>954</v>
      </c>
    </row>
    <row r="2421" spans="1:7" ht="15.75">
      <c r="A2421" s="59" t="s">
        <v>373</v>
      </c>
      <c r="B2421" s="171" t="s">
        <v>256</v>
      </c>
      <c r="C2421" s="171" t="s">
        <v>257</v>
      </c>
      <c r="D2421" s="39" t="s">
        <v>342</v>
      </c>
      <c r="E2421" s="171">
        <v>250</v>
      </c>
      <c r="F2421" s="172">
        <v>211.11111111111109</v>
      </c>
      <c r="G2421" s="104"/>
    </row>
    <row r="2422" spans="1:7" ht="15.75">
      <c r="A2422" s="59" t="s">
        <v>373</v>
      </c>
      <c r="B2422" s="171" t="s">
        <v>256</v>
      </c>
      <c r="C2422" s="171" t="s">
        <v>257</v>
      </c>
      <c r="D2422" s="39" t="s">
        <v>327</v>
      </c>
      <c r="E2422" s="171">
        <v>400</v>
      </c>
      <c r="F2422" s="172">
        <v>233.11111111111111</v>
      </c>
      <c r="G2422" s="104"/>
    </row>
    <row r="2423" spans="1:7" ht="15.75">
      <c r="A2423" s="59" t="s">
        <v>373</v>
      </c>
      <c r="B2423" s="171" t="s">
        <v>256</v>
      </c>
      <c r="C2423" s="171" t="s">
        <v>257</v>
      </c>
      <c r="D2423" s="39" t="s">
        <v>343</v>
      </c>
      <c r="E2423" s="171">
        <v>400</v>
      </c>
      <c r="F2423" s="172">
        <v>382.22222222222223</v>
      </c>
      <c r="G2423" s="104"/>
    </row>
    <row r="2424" spans="1:7" ht="15.75">
      <c r="A2424" s="59" t="s">
        <v>373</v>
      </c>
      <c r="B2424" s="171" t="s">
        <v>256</v>
      </c>
      <c r="C2424" s="171" t="s">
        <v>257</v>
      </c>
      <c r="D2424" s="39" t="s">
        <v>374</v>
      </c>
      <c r="E2424" s="171">
        <v>250</v>
      </c>
      <c r="F2424" s="172">
        <v>241.05555555555554</v>
      </c>
      <c r="G2424" s="104"/>
    </row>
    <row r="2425" spans="1:7" ht="15.75">
      <c r="A2425" s="59" t="s">
        <v>373</v>
      </c>
      <c r="B2425" s="171" t="s">
        <v>256</v>
      </c>
      <c r="C2425" s="171" t="s">
        <v>257</v>
      </c>
      <c r="D2425" s="39" t="s">
        <v>321</v>
      </c>
      <c r="E2425" s="171">
        <v>160</v>
      </c>
      <c r="F2425" s="172">
        <v>119.61111111111111</v>
      </c>
      <c r="G2425" s="104"/>
    </row>
    <row r="2426" spans="1:7" ht="15.75">
      <c r="A2426" s="59" t="s">
        <v>373</v>
      </c>
      <c r="B2426" s="171" t="s">
        <v>256</v>
      </c>
      <c r="C2426" s="171" t="s">
        <v>257</v>
      </c>
      <c r="D2426" s="39" t="s">
        <v>325</v>
      </c>
      <c r="E2426" s="171">
        <v>160</v>
      </c>
      <c r="F2426" s="172">
        <v>60.444444444444443</v>
      </c>
      <c r="G2426" s="104"/>
    </row>
    <row r="2427" spans="1:7" ht="15.75">
      <c r="A2427" s="59" t="s">
        <v>373</v>
      </c>
      <c r="B2427" s="171" t="s">
        <v>256</v>
      </c>
      <c r="C2427" s="171" t="s">
        <v>257</v>
      </c>
      <c r="D2427" s="39" t="s">
        <v>326</v>
      </c>
      <c r="E2427" s="171">
        <v>160</v>
      </c>
      <c r="F2427" s="172">
        <v>112.77777777777777</v>
      </c>
      <c r="G2427" s="104"/>
    </row>
    <row r="2428" spans="1:7" ht="15.75">
      <c r="A2428" s="59" t="s">
        <v>373</v>
      </c>
      <c r="B2428" s="171" t="s">
        <v>256</v>
      </c>
      <c r="C2428" s="171" t="s">
        <v>257</v>
      </c>
      <c r="D2428" s="39" t="s">
        <v>307</v>
      </c>
      <c r="E2428" s="171">
        <v>160</v>
      </c>
      <c r="F2428" s="172">
        <v>35.249999999999986</v>
      </c>
      <c r="G2428" s="104"/>
    </row>
    <row r="2429" spans="1:7" ht="15.75">
      <c r="A2429" s="59" t="s">
        <v>373</v>
      </c>
      <c r="B2429" s="171" t="s">
        <v>256</v>
      </c>
      <c r="C2429" s="171" t="s">
        <v>257</v>
      </c>
      <c r="D2429" s="39" t="s">
        <v>308</v>
      </c>
      <c r="E2429" s="171">
        <v>100</v>
      </c>
      <c r="F2429" s="172">
        <v>69.833333333333329</v>
      </c>
      <c r="G2429" s="104"/>
    </row>
    <row r="2430" spans="1:7" ht="15.75">
      <c r="A2430" s="59" t="s">
        <v>373</v>
      </c>
      <c r="B2430" s="171" t="s">
        <v>256</v>
      </c>
      <c r="C2430" s="171" t="s">
        <v>257</v>
      </c>
      <c r="D2430" s="39" t="s">
        <v>309</v>
      </c>
      <c r="E2430" s="171">
        <v>250</v>
      </c>
      <c r="F2430" s="172">
        <v>216.16666666666666</v>
      </c>
      <c r="G2430" s="104"/>
    </row>
    <row r="2431" spans="1:7" ht="15.75">
      <c r="A2431" s="59" t="s">
        <v>373</v>
      </c>
      <c r="B2431" s="171" t="s">
        <v>256</v>
      </c>
      <c r="C2431" s="171" t="s">
        <v>257</v>
      </c>
      <c r="D2431" s="39" t="s">
        <v>297</v>
      </c>
      <c r="E2431" s="171">
        <v>160</v>
      </c>
      <c r="F2431" s="172">
        <v>158.35833333333332</v>
      </c>
      <c r="G2431" s="104"/>
    </row>
    <row r="2432" spans="1:7" ht="15.75">
      <c r="A2432" s="59" t="s">
        <v>373</v>
      </c>
      <c r="B2432" s="171" t="s">
        <v>256</v>
      </c>
      <c r="C2432" s="171" t="s">
        <v>257</v>
      </c>
      <c r="D2432" s="39" t="s">
        <v>278</v>
      </c>
      <c r="E2432" s="171">
        <v>160</v>
      </c>
      <c r="F2432" s="172">
        <v>141.47222222222223</v>
      </c>
      <c r="G2432" s="104"/>
    </row>
    <row r="2433" spans="1:7" ht="15.75">
      <c r="A2433" s="59" t="s">
        <v>373</v>
      </c>
      <c r="B2433" s="171" t="s">
        <v>256</v>
      </c>
      <c r="C2433" s="171" t="s">
        <v>257</v>
      </c>
      <c r="D2433" s="39" t="s">
        <v>279</v>
      </c>
      <c r="E2433" s="171">
        <v>400</v>
      </c>
      <c r="F2433" s="172">
        <v>273.55555555555554</v>
      </c>
      <c r="G2433" s="104"/>
    </row>
    <row r="2434" spans="1:7" ht="15.75">
      <c r="A2434" s="59" t="s">
        <v>373</v>
      </c>
      <c r="B2434" s="171" t="s">
        <v>256</v>
      </c>
      <c r="C2434" s="171" t="s">
        <v>257</v>
      </c>
      <c r="D2434" s="39" t="s">
        <v>329</v>
      </c>
      <c r="E2434" s="171">
        <v>160</v>
      </c>
      <c r="F2434" s="172">
        <v>63.444444444444443</v>
      </c>
      <c r="G2434" s="104"/>
    </row>
    <row r="2435" spans="1:7" ht="15.75">
      <c r="A2435" s="59" t="s">
        <v>373</v>
      </c>
      <c r="B2435" s="171" t="s">
        <v>256</v>
      </c>
      <c r="C2435" s="171" t="s">
        <v>257</v>
      </c>
      <c r="D2435" s="39" t="s">
        <v>331</v>
      </c>
      <c r="E2435" s="171">
        <v>100</v>
      </c>
      <c r="F2435" s="172">
        <v>47.083333333333336</v>
      </c>
      <c r="G2435" s="104"/>
    </row>
    <row r="2436" spans="1:7" ht="15.75">
      <c r="A2436" s="59" t="s">
        <v>373</v>
      </c>
      <c r="B2436" s="171" t="s">
        <v>256</v>
      </c>
      <c r="C2436" s="171" t="s">
        <v>257</v>
      </c>
      <c r="D2436" s="39" t="s">
        <v>375</v>
      </c>
      <c r="E2436" s="171">
        <v>400</v>
      </c>
      <c r="F2436" s="172">
        <v>251.11111111111111</v>
      </c>
      <c r="G2436" s="104"/>
    </row>
    <row r="2437" spans="1:7" ht="16.5" thickBot="1">
      <c r="A2437" s="112" t="s">
        <v>373</v>
      </c>
      <c r="B2437" s="171" t="s">
        <v>256</v>
      </c>
      <c r="C2437" s="92" t="s">
        <v>257</v>
      </c>
      <c r="D2437" s="93" t="s">
        <v>376</v>
      </c>
      <c r="E2437" s="92">
        <v>63</v>
      </c>
      <c r="F2437" s="172">
        <v>63</v>
      </c>
      <c r="G2437" s="104"/>
    </row>
    <row r="2438" spans="1:7" ht="15.75">
      <c r="A2438" s="111" t="s">
        <v>377</v>
      </c>
      <c r="B2438" s="171" t="s">
        <v>256</v>
      </c>
      <c r="C2438" s="91" t="s">
        <v>257</v>
      </c>
      <c r="D2438" s="94" t="s">
        <v>360</v>
      </c>
      <c r="E2438" s="91">
        <v>160</v>
      </c>
      <c r="F2438" s="172">
        <v>77.555555555555557</v>
      </c>
      <c r="G2438" s="104"/>
    </row>
    <row r="2439" spans="1:7" ht="21" customHeight="1">
      <c r="A2439" s="59" t="s">
        <v>377</v>
      </c>
      <c r="B2439" s="171" t="s">
        <v>256</v>
      </c>
      <c r="C2439" s="171" t="s">
        <v>257</v>
      </c>
      <c r="D2439" s="39" t="s">
        <v>282</v>
      </c>
      <c r="E2439" s="171">
        <v>100</v>
      </c>
      <c r="F2439" s="172">
        <v>16.055555555555557</v>
      </c>
      <c r="G2439" s="104" t="s">
        <v>950</v>
      </c>
    </row>
    <row r="2440" spans="1:7" ht="15.75">
      <c r="A2440" s="59" t="s">
        <v>377</v>
      </c>
      <c r="B2440" s="171" t="s">
        <v>256</v>
      </c>
      <c r="C2440" s="171" t="s">
        <v>257</v>
      </c>
      <c r="D2440" s="39" t="s">
        <v>150</v>
      </c>
      <c r="E2440" s="171">
        <v>160</v>
      </c>
      <c r="F2440" s="172">
        <v>101.11111111111111</v>
      </c>
      <c r="G2440" s="104"/>
    </row>
    <row r="2441" spans="1:7" ht="15.75">
      <c r="A2441" s="59" t="s">
        <v>377</v>
      </c>
      <c r="B2441" s="171" t="s">
        <v>256</v>
      </c>
      <c r="C2441" s="171" t="s">
        <v>257</v>
      </c>
      <c r="D2441" s="39" t="s">
        <v>340</v>
      </c>
      <c r="E2441" s="171">
        <v>160</v>
      </c>
      <c r="F2441" s="172">
        <v>119.66666666666666</v>
      </c>
      <c r="G2441" s="104"/>
    </row>
    <row r="2442" spans="1:7" ht="15.75">
      <c r="A2442" s="59" t="s">
        <v>377</v>
      </c>
      <c r="B2442" s="171" t="s">
        <v>256</v>
      </c>
      <c r="C2442" s="171" t="s">
        <v>257</v>
      </c>
      <c r="D2442" s="39" t="s">
        <v>322</v>
      </c>
      <c r="E2442" s="171">
        <v>160</v>
      </c>
      <c r="F2442" s="172">
        <v>135</v>
      </c>
      <c r="G2442" s="104"/>
    </row>
    <row r="2443" spans="1:7" ht="15.75">
      <c r="A2443" s="59" t="s">
        <v>377</v>
      </c>
      <c r="B2443" s="171" t="s">
        <v>256</v>
      </c>
      <c r="C2443" s="171" t="s">
        <v>257</v>
      </c>
      <c r="D2443" s="39" t="s">
        <v>276</v>
      </c>
      <c r="E2443" s="171">
        <v>400</v>
      </c>
      <c r="F2443" s="172">
        <v>400</v>
      </c>
      <c r="G2443" s="104"/>
    </row>
    <row r="2444" spans="1:7" ht="15.75">
      <c r="A2444" s="59" t="s">
        <v>377</v>
      </c>
      <c r="B2444" s="171" t="s">
        <v>256</v>
      </c>
      <c r="C2444" s="171" t="s">
        <v>257</v>
      </c>
      <c r="D2444" s="39" t="s">
        <v>277</v>
      </c>
      <c r="E2444" s="171">
        <v>200</v>
      </c>
      <c r="F2444" s="172">
        <v>175.44444444444446</v>
      </c>
      <c r="G2444" s="104"/>
    </row>
    <row r="2445" spans="1:7" ht="15.75">
      <c r="A2445" s="59" t="s">
        <v>377</v>
      </c>
      <c r="B2445" s="171" t="s">
        <v>256</v>
      </c>
      <c r="C2445" s="171" t="s">
        <v>257</v>
      </c>
      <c r="D2445" s="39" t="s">
        <v>343</v>
      </c>
      <c r="E2445" s="171">
        <v>400</v>
      </c>
      <c r="F2445" s="172">
        <v>45.222222222222172</v>
      </c>
      <c r="G2445" s="104"/>
    </row>
    <row r="2446" spans="1:7" ht="15.75">
      <c r="A2446" s="59" t="s">
        <v>377</v>
      </c>
      <c r="B2446" s="171" t="s">
        <v>256</v>
      </c>
      <c r="C2446" s="171" t="s">
        <v>257</v>
      </c>
      <c r="D2446" s="39" t="s">
        <v>311</v>
      </c>
      <c r="E2446" s="171">
        <v>160</v>
      </c>
      <c r="F2446" s="172">
        <v>26.666666666666657</v>
      </c>
      <c r="G2446" s="104"/>
    </row>
    <row r="2447" spans="1:7" ht="15.75">
      <c r="A2447" s="59" t="s">
        <v>377</v>
      </c>
      <c r="B2447" s="171" t="s">
        <v>256</v>
      </c>
      <c r="C2447" s="171" t="s">
        <v>257</v>
      </c>
      <c r="D2447" s="39" t="s">
        <v>344</v>
      </c>
      <c r="E2447" s="171">
        <v>160</v>
      </c>
      <c r="F2447" s="172">
        <v>70.8888888888889</v>
      </c>
      <c r="G2447" s="104"/>
    </row>
    <row r="2448" spans="1:7" ht="15.75">
      <c r="A2448" s="59" t="s">
        <v>377</v>
      </c>
      <c r="B2448" s="171" t="s">
        <v>256</v>
      </c>
      <c r="C2448" s="171" t="s">
        <v>257</v>
      </c>
      <c r="D2448" s="39" t="s">
        <v>352</v>
      </c>
      <c r="E2448" s="171">
        <v>400</v>
      </c>
      <c r="F2448" s="172">
        <v>371</v>
      </c>
      <c r="G2448" s="104"/>
    </row>
    <row r="2449" spans="1:7" ht="15.75">
      <c r="A2449" s="59" t="s">
        <v>377</v>
      </c>
      <c r="B2449" s="171" t="s">
        <v>256</v>
      </c>
      <c r="C2449" s="171" t="s">
        <v>257</v>
      </c>
      <c r="D2449" s="39" t="s">
        <v>289</v>
      </c>
      <c r="E2449" s="171">
        <v>630</v>
      </c>
      <c r="F2449" s="172">
        <v>575.11111111111109</v>
      </c>
      <c r="G2449" s="104"/>
    </row>
    <row r="2450" spans="1:7" ht="15.75">
      <c r="A2450" s="59" t="s">
        <v>377</v>
      </c>
      <c r="B2450" s="171" t="s">
        <v>256</v>
      </c>
      <c r="C2450" s="171" t="s">
        <v>257</v>
      </c>
      <c r="D2450" s="39" t="s">
        <v>283</v>
      </c>
      <c r="E2450" s="171">
        <v>160</v>
      </c>
      <c r="F2450" s="172">
        <v>160</v>
      </c>
      <c r="G2450" s="104"/>
    </row>
    <row r="2451" spans="1:7" ht="15.75">
      <c r="A2451" s="59" t="s">
        <v>377</v>
      </c>
      <c r="B2451" s="171" t="s">
        <v>256</v>
      </c>
      <c r="C2451" s="171" t="s">
        <v>257</v>
      </c>
      <c r="D2451" s="39" t="s">
        <v>302</v>
      </c>
      <c r="E2451" s="171">
        <v>160</v>
      </c>
      <c r="F2451" s="172">
        <v>155.16666666666666</v>
      </c>
      <c r="G2451" s="104"/>
    </row>
    <row r="2452" spans="1:7" ht="18" customHeight="1">
      <c r="A2452" s="59" t="s">
        <v>377</v>
      </c>
      <c r="B2452" s="171" t="s">
        <v>256</v>
      </c>
      <c r="C2452" s="171" t="s">
        <v>257</v>
      </c>
      <c r="D2452" s="39" t="s">
        <v>325</v>
      </c>
      <c r="E2452" s="171">
        <v>250</v>
      </c>
      <c r="F2452" s="172">
        <v>238</v>
      </c>
      <c r="G2452" s="104" t="s">
        <v>954</v>
      </c>
    </row>
    <row r="2453" spans="1:7" ht="15.75">
      <c r="A2453" s="59" t="s">
        <v>377</v>
      </c>
      <c r="B2453" s="171" t="s">
        <v>256</v>
      </c>
      <c r="C2453" s="171" t="s">
        <v>257</v>
      </c>
      <c r="D2453" s="39" t="s">
        <v>326</v>
      </c>
      <c r="E2453" s="171">
        <v>500</v>
      </c>
      <c r="F2453" s="172">
        <v>183.33333333333331</v>
      </c>
      <c r="G2453" s="104"/>
    </row>
    <row r="2454" spans="1:7" ht="15.75">
      <c r="A2454" s="59" t="s">
        <v>377</v>
      </c>
      <c r="B2454" s="171" t="s">
        <v>256</v>
      </c>
      <c r="C2454" s="171" t="s">
        <v>257</v>
      </c>
      <c r="D2454" s="39" t="s">
        <v>270</v>
      </c>
      <c r="E2454" s="171">
        <v>100</v>
      </c>
      <c r="F2454" s="172">
        <v>77.777777777777771</v>
      </c>
      <c r="G2454" s="104"/>
    </row>
    <row r="2455" spans="1:7" ht="15.75">
      <c r="A2455" s="59" t="s">
        <v>377</v>
      </c>
      <c r="B2455" s="171" t="s">
        <v>256</v>
      </c>
      <c r="C2455" s="171" t="s">
        <v>257</v>
      </c>
      <c r="D2455" s="39" t="s">
        <v>379</v>
      </c>
      <c r="E2455" s="171">
        <v>400</v>
      </c>
      <c r="F2455" s="172">
        <v>330.16666666666663</v>
      </c>
      <c r="G2455" s="104"/>
    </row>
    <row r="2456" spans="1:7" ht="16.5" thickBot="1">
      <c r="A2456" s="112" t="s">
        <v>377</v>
      </c>
      <c r="B2456" s="171" t="s">
        <v>256</v>
      </c>
      <c r="C2456" s="92" t="s">
        <v>257</v>
      </c>
      <c r="D2456" s="93" t="s">
        <v>380</v>
      </c>
      <c r="E2456" s="92">
        <v>100</v>
      </c>
      <c r="F2456" s="172">
        <v>38.444444444444436</v>
      </c>
      <c r="G2456" s="104"/>
    </row>
    <row r="2457" spans="1:7" ht="15.75">
      <c r="A2457" s="59" t="s">
        <v>382</v>
      </c>
      <c r="B2457" s="171" t="s">
        <v>256</v>
      </c>
      <c r="C2457" s="171" t="s">
        <v>257</v>
      </c>
      <c r="D2457" s="39" t="s">
        <v>342</v>
      </c>
      <c r="E2457" s="171">
        <v>160</v>
      </c>
      <c r="F2457" s="172">
        <v>147</v>
      </c>
      <c r="G2457" s="104"/>
    </row>
    <row r="2458" spans="1:7" ht="15.75">
      <c r="A2458" s="59" t="s">
        <v>382</v>
      </c>
      <c r="B2458" s="171" t="s">
        <v>256</v>
      </c>
      <c r="C2458" s="171" t="s">
        <v>257</v>
      </c>
      <c r="D2458" s="39" t="s">
        <v>276</v>
      </c>
      <c r="E2458" s="171">
        <v>100</v>
      </c>
      <c r="F2458" s="172">
        <v>69.583333333333329</v>
      </c>
      <c r="G2458" s="104"/>
    </row>
    <row r="2459" spans="1:7" ht="15.75">
      <c r="A2459" s="59" t="s">
        <v>381</v>
      </c>
      <c r="B2459" s="171" t="s">
        <v>256</v>
      </c>
      <c r="C2459" s="171" t="s">
        <v>257</v>
      </c>
      <c r="D2459" s="39" t="s">
        <v>311</v>
      </c>
      <c r="E2459" s="171">
        <v>250</v>
      </c>
      <c r="F2459" s="172">
        <v>162.33333333333331</v>
      </c>
      <c r="G2459" s="104"/>
    </row>
    <row r="2460" spans="1:7" ht="15.75">
      <c r="A2460" s="59" t="s">
        <v>381</v>
      </c>
      <c r="B2460" s="171" t="s">
        <v>256</v>
      </c>
      <c r="C2460" s="171" t="s">
        <v>257</v>
      </c>
      <c r="D2460" s="39" t="s">
        <v>312</v>
      </c>
      <c r="E2460" s="171">
        <v>400</v>
      </c>
      <c r="F2460" s="172">
        <v>248.5</v>
      </c>
      <c r="G2460" s="104"/>
    </row>
    <row r="2461" spans="1:7" ht="15.75">
      <c r="A2461" s="59" t="s">
        <v>381</v>
      </c>
      <c r="B2461" s="171" t="s">
        <v>256</v>
      </c>
      <c r="C2461" s="171" t="s">
        <v>257</v>
      </c>
      <c r="D2461" s="39" t="s">
        <v>349</v>
      </c>
      <c r="E2461" s="171">
        <v>100</v>
      </c>
      <c r="F2461" s="172">
        <v>85.5</v>
      </c>
      <c r="G2461" s="104"/>
    </row>
    <row r="2462" spans="1:7" ht="15.75">
      <c r="A2462" s="59" t="s">
        <v>381</v>
      </c>
      <c r="B2462" s="171" t="s">
        <v>256</v>
      </c>
      <c r="C2462" s="171" t="s">
        <v>257</v>
      </c>
      <c r="D2462" s="39" t="s">
        <v>294</v>
      </c>
      <c r="E2462" s="171">
        <v>250</v>
      </c>
      <c r="F2462" s="172">
        <v>22.166666666666686</v>
      </c>
      <c r="G2462" s="104"/>
    </row>
    <row r="2463" spans="1:7" ht="15.75">
      <c r="A2463" s="59" t="s">
        <v>381</v>
      </c>
      <c r="B2463" s="171" t="s">
        <v>256</v>
      </c>
      <c r="C2463" s="171" t="s">
        <v>257</v>
      </c>
      <c r="D2463" s="39" t="s">
        <v>295</v>
      </c>
      <c r="E2463" s="171">
        <v>250</v>
      </c>
      <c r="F2463" s="172">
        <v>72.222222222222229</v>
      </c>
      <c r="G2463" s="104"/>
    </row>
    <row r="2464" spans="1:7" ht="15.75">
      <c r="A2464" s="59" t="s">
        <v>385</v>
      </c>
      <c r="B2464" s="171" t="s">
        <v>256</v>
      </c>
      <c r="C2464" s="171" t="s">
        <v>257</v>
      </c>
      <c r="D2464" s="39" t="s">
        <v>283</v>
      </c>
      <c r="E2464" s="171">
        <v>160</v>
      </c>
      <c r="F2464" s="172">
        <v>117.66666666666666</v>
      </c>
      <c r="G2464" s="104"/>
    </row>
    <row r="2465" spans="1:7" ht="15.75">
      <c r="A2465" s="59" t="s">
        <v>385</v>
      </c>
      <c r="B2465" s="171" t="s">
        <v>256</v>
      </c>
      <c r="C2465" s="171" t="s">
        <v>257</v>
      </c>
      <c r="D2465" s="39" t="s">
        <v>321</v>
      </c>
      <c r="E2465" s="171">
        <v>250</v>
      </c>
      <c r="F2465" s="172">
        <v>178</v>
      </c>
      <c r="G2465" s="104"/>
    </row>
    <row r="2466" spans="1:7" ht="15.75">
      <c r="A2466" s="59" t="s">
        <v>385</v>
      </c>
      <c r="B2466" s="171" t="s">
        <v>256</v>
      </c>
      <c r="C2466" s="171" t="s">
        <v>257</v>
      </c>
      <c r="D2466" s="39" t="s">
        <v>150</v>
      </c>
      <c r="E2466" s="171">
        <v>100</v>
      </c>
      <c r="F2466" s="172">
        <v>160</v>
      </c>
      <c r="G2466" s="104"/>
    </row>
    <row r="2467" spans="1:7" ht="15.75">
      <c r="A2467" s="59" t="s">
        <v>385</v>
      </c>
      <c r="B2467" s="171" t="s">
        <v>256</v>
      </c>
      <c r="C2467" s="171" t="s">
        <v>257</v>
      </c>
      <c r="D2467" s="39" t="s">
        <v>258</v>
      </c>
      <c r="E2467" s="171">
        <v>400</v>
      </c>
      <c r="F2467" s="172">
        <v>110.66666666666663</v>
      </c>
      <c r="G2467" s="104"/>
    </row>
    <row r="2468" spans="1:7" ht="15.75">
      <c r="A2468" s="59" t="s">
        <v>386</v>
      </c>
      <c r="B2468" s="171" t="s">
        <v>256</v>
      </c>
      <c r="C2468" s="171" t="s">
        <v>257</v>
      </c>
      <c r="D2468" s="39" t="s">
        <v>337</v>
      </c>
      <c r="E2468" s="171">
        <v>100</v>
      </c>
      <c r="F2468" s="172">
        <v>57.999999999999993</v>
      </c>
      <c r="G2468" s="104"/>
    </row>
    <row r="2469" spans="1:7" ht="15.75">
      <c r="A2469" s="59" t="s">
        <v>385</v>
      </c>
      <c r="B2469" s="171" t="s">
        <v>256</v>
      </c>
      <c r="C2469" s="171" t="s">
        <v>257</v>
      </c>
      <c r="D2469" s="39" t="s">
        <v>363</v>
      </c>
      <c r="E2469" s="171">
        <v>160</v>
      </c>
      <c r="F2469" s="172">
        <v>123.16666666666666</v>
      </c>
      <c r="G2469" s="104"/>
    </row>
    <row r="2470" spans="1:7" ht="15.75">
      <c r="A2470" s="59" t="s">
        <v>385</v>
      </c>
      <c r="B2470" s="171" t="s">
        <v>256</v>
      </c>
      <c r="C2470" s="171" t="s">
        <v>257</v>
      </c>
      <c r="D2470" s="39" t="s">
        <v>316</v>
      </c>
      <c r="E2470" s="171">
        <v>100</v>
      </c>
      <c r="F2470" s="172">
        <v>95.944444444444443</v>
      </c>
      <c r="G2470" s="104"/>
    </row>
    <row r="2471" spans="1:7" ht="15.75">
      <c r="A2471" s="59" t="s">
        <v>385</v>
      </c>
      <c r="B2471" s="171" t="s">
        <v>256</v>
      </c>
      <c r="C2471" s="171" t="s">
        <v>257</v>
      </c>
      <c r="D2471" s="39" t="s">
        <v>387</v>
      </c>
      <c r="E2471" s="171">
        <v>250</v>
      </c>
      <c r="F2471" s="172">
        <v>181.22222222222223</v>
      </c>
      <c r="G2471" s="104"/>
    </row>
    <row r="2472" spans="1:7" ht="15.75">
      <c r="A2472" s="59" t="s">
        <v>388</v>
      </c>
      <c r="B2472" s="171" t="s">
        <v>256</v>
      </c>
      <c r="C2472" s="171" t="s">
        <v>257</v>
      </c>
      <c r="D2472" s="39" t="s">
        <v>340</v>
      </c>
      <c r="E2472" s="171">
        <v>100</v>
      </c>
      <c r="F2472" s="172">
        <v>54.222222222222214</v>
      </c>
      <c r="G2472" s="104"/>
    </row>
    <row r="2473" spans="1:7" ht="15.75">
      <c r="A2473" s="59" t="s">
        <v>389</v>
      </c>
      <c r="B2473" s="171" t="s">
        <v>256</v>
      </c>
      <c r="C2473" s="171" t="s">
        <v>257</v>
      </c>
      <c r="D2473" s="39" t="s">
        <v>263</v>
      </c>
      <c r="E2473" s="171">
        <v>250</v>
      </c>
      <c r="F2473" s="172">
        <v>225.08333333333334</v>
      </c>
      <c r="G2473" s="104"/>
    </row>
    <row r="2474" spans="1:7" ht="15.75">
      <c r="A2474" s="59" t="s">
        <v>390</v>
      </c>
      <c r="B2474" s="171" t="s">
        <v>256</v>
      </c>
      <c r="C2474" s="171" t="s">
        <v>257</v>
      </c>
      <c r="D2474" s="39" t="s">
        <v>347</v>
      </c>
      <c r="E2474" s="171">
        <v>100</v>
      </c>
      <c r="F2474" s="172">
        <v>84.222222222222229</v>
      </c>
      <c r="G2474" s="104"/>
    </row>
    <row r="2475" spans="1:7" ht="15.75">
      <c r="A2475" s="59" t="s">
        <v>388</v>
      </c>
      <c r="B2475" s="171" t="s">
        <v>256</v>
      </c>
      <c r="C2475" s="171" t="s">
        <v>257</v>
      </c>
      <c r="D2475" s="39" t="s">
        <v>308</v>
      </c>
      <c r="E2475" s="171">
        <v>250</v>
      </c>
      <c r="F2475" s="172">
        <v>243.36111111111111</v>
      </c>
      <c r="G2475" s="104"/>
    </row>
    <row r="2476" spans="1:7" ht="15.75">
      <c r="A2476" s="59" t="s">
        <v>388</v>
      </c>
      <c r="B2476" s="171" t="s">
        <v>256</v>
      </c>
      <c r="C2476" s="171" t="s">
        <v>257</v>
      </c>
      <c r="D2476" s="39" t="s">
        <v>332</v>
      </c>
      <c r="E2476" s="171">
        <v>100</v>
      </c>
      <c r="F2476" s="172">
        <v>100</v>
      </c>
      <c r="G2476" s="104"/>
    </row>
    <row r="2477" spans="1:7" ht="15.75">
      <c r="A2477" s="59" t="s">
        <v>388</v>
      </c>
      <c r="B2477" s="171" t="s">
        <v>256</v>
      </c>
      <c r="C2477" s="171" t="s">
        <v>257</v>
      </c>
      <c r="D2477" s="39" t="s">
        <v>326</v>
      </c>
      <c r="E2477" s="171">
        <v>400</v>
      </c>
      <c r="F2477" s="172">
        <v>194.08333333333334</v>
      </c>
      <c r="G2477" s="104"/>
    </row>
    <row r="2478" spans="1:7" ht="15" customHeight="1">
      <c r="A2478" s="59" t="s">
        <v>388</v>
      </c>
      <c r="B2478" s="171" t="s">
        <v>256</v>
      </c>
      <c r="C2478" s="171" t="s">
        <v>257</v>
      </c>
      <c r="D2478" s="39" t="s">
        <v>290</v>
      </c>
      <c r="E2478" s="171">
        <v>160</v>
      </c>
      <c r="F2478" s="172">
        <v>57.500000000000014</v>
      </c>
      <c r="G2478" s="104" t="s">
        <v>954</v>
      </c>
    </row>
    <row r="2479" spans="1:7" ht="15.75">
      <c r="A2479" s="59" t="s">
        <v>388</v>
      </c>
      <c r="B2479" s="171" t="s">
        <v>256</v>
      </c>
      <c r="C2479" s="171" t="s">
        <v>257</v>
      </c>
      <c r="D2479" s="39" t="s">
        <v>392</v>
      </c>
      <c r="E2479" s="171">
        <v>100</v>
      </c>
      <c r="F2479" s="172">
        <v>96.86666666666666</v>
      </c>
      <c r="G2479" s="104"/>
    </row>
    <row r="2480" spans="1:7" ht="15.75">
      <c r="A2480" s="59" t="s">
        <v>388</v>
      </c>
      <c r="B2480" s="171" t="s">
        <v>256</v>
      </c>
      <c r="C2480" s="171" t="s">
        <v>257</v>
      </c>
      <c r="D2480" s="39" t="s">
        <v>306</v>
      </c>
      <c r="E2480" s="171">
        <v>250</v>
      </c>
      <c r="F2480" s="172">
        <v>248.75</v>
      </c>
      <c r="G2480" s="104"/>
    </row>
    <row r="2481" spans="1:7" ht="15.75">
      <c r="A2481" s="59" t="s">
        <v>388</v>
      </c>
      <c r="B2481" s="171" t="s">
        <v>256</v>
      </c>
      <c r="C2481" s="171" t="s">
        <v>257</v>
      </c>
      <c r="D2481" s="39" t="s">
        <v>277</v>
      </c>
      <c r="E2481" s="171">
        <v>250</v>
      </c>
      <c r="F2481" s="172">
        <v>196.54166666666666</v>
      </c>
      <c r="G2481" s="104"/>
    </row>
    <row r="2482" spans="1:7" ht="15.75">
      <c r="A2482" s="59" t="s">
        <v>388</v>
      </c>
      <c r="B2482" s="171" t="s">
        <v>256</v>
      </c>
      <c r="C2482" s="171" t="s">
        <v>257</v>
      </c>
      <c r="D2482" s="39" t="s">
        <v>325</v>
      </c>
      <c r="E2482" s="171">
        <v>400</v>
      </c>
      <c r="F2482" s="172">
        <v>238.66666666666666</v>
      </c>
      <c r="G2482" s="104"/>
    </row>
    <row r="2483" spans="1:7" ht="15.75">
      <c r="A2483" s="59" t="s">
        <v>388</v>
      </c>
      <c r="B2483" s="171" t="s">
        <v>256</v>
      </c>
      <c r="C2483" s="171" t="s">
        <v>257</v>
      </c>
      <c r="D2483" s="39" t="s">
        <v>297</v>
      </c>
      <c r="E2483" s="171">
        <v>250</v>
      </c>
      <c r="F2483" s="172">
        <v>180.61111111111114</v>
      </c>
      <c r="G2483" s="104"/>
    </row>
    <row r="2484" spans="1:7" ht="15.75">
      <c r="A2484" s="59" t="s">
        <v>388</v>
      </c>
      <c r="B2484" s="171" t="s">
        <v>256</v>
      </c>
      <c r="C2484" s="171" t="s">
        <v>257</v>
      </c>
      <c r="D2484" s="39" t="s">
        <v>262</v>
      </c>
      <c r="E2484" s="171">
        <v>250</v>
      </c>
      <c r="F2484" s="172">
        <v>165.66666666666666</v>
      </c>
      <c r="G2484" s="104"/>
    </row>
    <row r="2485" spans="1:7" ht="15.75">
      <c r="A2485" s="59" t="s">
        <v>388</v>
      </c>
      <c r="B2485" s="171" t="s">
        <v>256</v>
      </c>
      <c r="C2485" s="171" t="s">
        <v>257</v>
      </c>
      <c r="D2485" s="39" t="s">
        <v>292</v>
      </c>
      <c r="E2485" s="171">
        <v>250</v>
      </c>
      <c r="F2485" s="172">
        <v>152.66666666666669</v>
      </c>
      <c r="G2485" s="104"/>
    </row>
    <row r="2486" spans="1:7" ht="15.75">
      <c r="A2486" s="59" t="s">
        <v>388</v>
      </c>
      <c r="B2486" s="171" t="s">
        <v>256</v>
      </c>
      <c r="C2486" s="171" t="s">
        <v>257</v>
      </c>
      <c r="D2486" s="39" t="s">
        <v>395</v>
      </c>
      <c r="E2486" s="171">
        <v>100</v>
      </c>
      <c r="F2486" s="172">
        <v>36.333333333333329</v>
      </c>
      <c r="G2486" s="104"/>
    </row>
    <row r="2487" spans="1:7" ht="16.5" thickBot="1">
      <c r="A2487" s="112" t="s">
        <v>388</v>
      </c>
      <c r="B2487" s="171" t="s">
        <v>256</v>
      </c>
      <c r="C2487" s="92" t="s">
        <v>257</v>
      </c>
      <c r="D2487" s="93" t="s">
        <v>396</v>
      </c>
      <c r="E2487" s="92">
        <v>250</v>
      </c>
      <c r="F2487" s="172">
        <v>124.80277777777779</v>
      </c>
      <c r="G2487" s="104"/>
    </row>
    <row r="2488" spans="1:7" ht="15.75">
      <c r="A2488" s="59" t="s">
        <v>397</v>
      </c>
      <c r="B2488" s="171" t="s">
        <v>256</v>
      </c>
      <c r="C2488" s="171" t="s">
        <v>257</v>
      </c>
      <c r="D2488" s="39" t="s">
        <v>322</v>
      </c>
      <c r="E2488" s="171">
        <v>160</v>
      </c>
      <c r="F2488" s="172">
        <v>121.33333333333334</v>
      </c>
      <c r="G2488" s="104"/>
    </row>
    <row r="2489" spans="1:7" ht="15.75">
      <c r="A2489" s="59" t="s">
        <v>397</v>
      </c>
      <c r="B2489" s="171" t="s">
        <v>256</v>
      </c>
      <c r="C2489" s="171" t="s">
        <v>257</v>
      </c>
      <c r="D2489" s="39" t="s">
        <v>342</v>
      </c>
      <c r="E2489" s="171">
        <v>100</v>
      </c>
      <c r="F2489" s="172">
        <v>51.749999999999993</v>
      </c>
      <c r="G2489" s="104"/>
    </row>
    <row r="2490" spans="1:7" ht="15.75">
      <c r="A2490" s="59" t="s">
        <v>397</v>
      </c>
      <c r="B2490" s="171" t="s">
        <v>256</v>
      </c>
      <c r="C2490" s="171" t="s">
        <v>257</v>
      </c>
      <c r="D2490" s="39" t="s">
        <v>297</v>
      </c>
      <c r="E2490" s="171">
        <v>250</v>
      </c>
      <c r="F2490" s="172">
        <v>136.22222222222223</v>
      </c>
      <c r="G2490" s="104"/>
    </row>
    <row r="2491" spans="1:7" ht="15.75">
      <c r="A2491" s="59" t="s">
        <v>397</v>
      </c>
      <c r="B2491" s="171" t="s">
        <v>256</v>
      </c>
      <c r="C2491" s="171" t="s">
        <v>257</v>
      </c>
      <c r="D2491" s="39" t="s">
        <v>279</v>
      </c>
      <c r="E2491" s="171">
        <v>160</v>
      </c>
      <c r="F2491" s="172">
        <v>121.66666666666666</v>
      </c>
      <c r="G2491" s="104"/>
    </row>
    <row r="2492" spans="1:7" ht="15.75">
      <c r="A2492" s="111" t="s">
        <v>398</v>
      </c>
      <c r="B2492" s="171" t="s">
        <v>256</v>
      </c>
      <c r="C2492" s="91" t="s">
        <v>257</v>
      </c>
      <c r="D2492" s="94" t="s">
        <v>341</v>
      </c>
      <c r="E2492" s="91">
        <v>100</v>
      </c>
      <c r="F2492" s="172">
        <v>99.35</v>
      </c>
      <c r="G2492" s="104"/>
    </row>
    <row r="2493" spans="1:7" ht="15.75">
      <c r="A2493" s="59" t="s">
        <v>398</v>
      </c>
      <c r="B2493" s="171" t="s">
        <v>256</v>
      </c>
      <c r="C2493" s="171" t="s">
        <v>257</v>
      </c>
      <c r="D2493" s="39" t="s">
        <v>305</v>
      </c>
      <c r="E2493" s="171">
        <v>160</v>
      </c>
      <c r="F2493" s="172">
        <v>99.388888888888886</v>
      </c>
      <c r="G2493" s="104"/>
    </row>
    <row r="2494" spans="1:7" ht="15.75">
      <c r="A2494" s="59" t="s">
        <v>399</v>
      </c>
      <c r="B2494" s="171" t="s">
        <v>256</v>
      </c>
      <c r="C2494" s="171" t="s">
        <v>257</v>
      </c>
      <c r="D2494" s="39" t="s">
        <v>306</v>
      </c>
      <c r="E2494" s="171">
        <v>250</v>
      </c>
      <c r="F2494" s="172">
        <v>102.33333333333334</v>
      </c>
      <c r="G2494" s="104"/>
    </row>
    <row r="2495" spans="1:7" ht="15.75">
      <c r="A2495" s="59" t="s">
        <v>398</v>
      </c>
      <c r="B2495" s="171" t="s">
        <v>256</v>
      </c>
      <c r="C2495" s="171" t="s">
        <v>257</v>
      </c>
      <c r="D2495" s="39" t="s">
        <v>258</v>
      </c>
      <c r="E2495" s="171">
        <v>160</v>
      </c>
      <c r="F2495" s="172">
        <v>56</v>
      </c>
      <c r="G2495" s="104"/>
    </row>
    <row r="2496" spans="1:7" ht="15.75">
      <c r="A2496" s="59" t="s">
        <v>400</v>
      </c>
      <c r="B2496" s="171" t="s">
        <v>256</v>
      </c>
      <c r="C2496" s="171" t="s">
        <v>257</v>
      </c>
      <c r="D2496" s="39" t="s">
        <v>343</v>
      </c>
      <c r="E2496" s="171">
        <v>100</v>
      </c>
      <c r="F2496" s="172">
        <v>41.222222222222214</v>
      </c>
      <c r="G2496" s="104"/>
    </row>
    <row r="2497" spans="1:7" ht="15.75">
      <c r="A2497" s="59" t="s">
        <v>398</v>
      </c>
      <c r="B2497" s="171" t="s">
        <v>256</v>
      </c>
      <c r="C2497" s="171" t="s">
        <v>257</v>
      </c>
      <c r="D2497" s="39" t="s">
        <v>335</v>
      </c>
      <c r="E2497" s="171">
        <v>160</v>
      </c>
      <c r="F2497" s="172">
        <v>109.44444444444446</v>
      </c>
      <c r="G2497" s="104"/>
    </row>
    <row r="2498" spans="1:7" ht="15.75">
      <c r="A2498" s="59" t="s">
        <v>399</v>
      </c>
      <c r="B2498" s="171" t="s">
        <v>256</v>
      </c>
      <c r="C2498" s="171" t="s">
        <v>257</v>
      </c>
      <c r="D2498" s="39" t="s">
        <v>264</v>
      </c>
      <c r="E2498" s="171">
        <v>250</v>
      </c>
      <c r="F2498" s="172">
        <v>78.666666666666686</v>
      </c>
      <c r="G2498" s="104"/>
    </row>
    <row r="2499" spans="1:7" ht="15.75">
      <c r="A2499" s="59" t="s">
        <v>398</v>
      </c>
      <c r="B2499" s="171" t="s">
        <v>256</v>
      </c>
      <c r="C2499" s="171" t="s">
        <v>257</v>
      </c>
      <c r="D2499" s="39" t="s">
        <v>396</v>
      </c>
      <c r="E2499" s="171">
        <v>100</v>
      </c>
      <c r="F2499" s="172">
        <v>157.21666666666667</v>
      </c>
      <c r="G2499" s="104"/>
    </row>
    <row r="2500" spans="1:7" ht="15.75">
      <c r="A2500" s="59" t="s">
        <v>400</v>
      </c>
      <c r="B2500" s="171" t="s">
        <v>256</v>
      </c>
      <c r="C2500" s="171" t="s">
        <v>257</v>
      </c>
      <c r="D2500" s="39" t="s">
        <v>283</v>
      </c>
      <c r="E2500" s="171">
        <v>250</v>
      </c>
      <c r="F2500" s="172">
        <v>150.77777777777777</v>
      </c>
      <c r="G2500" s="104"/>
    </row>
    <row r="2501" spans="1:7" ht="15.75">
      <c r="A2501" s="59" t="s">
        <v>400</v>
      </c>
      <c r="B2501" s="171" t="s">
        <v>256</v>
      </c>
      <c r="C2501" s="171" t="s">
        <v>257</v>
      </c>
      <c r="D2501" s="39" t="s">
        <v>150</v>
      </c>
      <c r="E2501" s="171">
        <v>100</v>
      </c>
      <c r="F2501" s="172">
        <v>75.388888888888886</v>
      </c>
      <c r="G2501" s="104"/>
    </row>
    <row r="2502" spans="1:7" ht="15.75">
      <c r="A2502" s="59" t="s">
        <v>400</v>
      </c>
      <c r="B2502" s="171" t="s">
        <v>256</v>
      </c>
      <c r="C2502" s="171" t="s">
        <v>257</v>
      </c>
      <c r="D2502" s="39" t="s">
        <v>340</v>
      </c>
      <c r="E2502" s="171">
        <v>160</v>
      </c>
      <c r="F2502" s="172">
        <v>126.88888888888889</v>
      </c>
      <c r="G2502" s="104"/>
    </row>
    <row r="2503" spans="1:7" ht="15.75">
      <c r="A2503" s="59" t="s">
        <v>400</v>
      </c>
      <c r="B2503" s="171" t="s">
        <v>256</v>
      </c>
      <c r="C2503" s="171" t="s">
        <v>257</v>
      </c>
      <c r="D2503" s="39" t="s">
        <v>322</v>
      </c>
      <c r="E2503" s="171">
        <v>400</v>
      </c>
      <c r="F2503" s="172">
        <v>227.11111111111111</v>
      </c>
      <c r="G2503" s="104"/>
    </row>
    <row r="2504" spans="1:7" ht="15.75">
      <c r="A2504" s="59" t="s">
        <v>400</v>
      </c>
      <c r="B2504" s="171" t="s">
        <v>256</v>
      </c>
      <c r="C2504" s="171" t="s">
        <v>257</v>
      </c>
      <c r="D2504" s="39" t="s">
        <v>323</v>
      </c>
      <c r="E2504" s="171">
        <v>100</v>
      </c>
      <c r="F2504" s="172">
        <v>99.886111111111106</v>
      </c>
      <c r="G2504" s="104"/>
    </row>
    <row r="2505" spans="1:7" ht="15.75">
      <c r="A2505" s="59" t="s">
        <v>400</v>
      </c>
      <c r="B2505" s="171" t="s">
        <v>256</v>
      </c>
      <c r="C2505" s="171" t="s">
        <v>257</v>
      </c>
      <c r="D2505" s="39" t="s">
        <v>333</v>
      </c>
      <c r="E2505" s="171">
        <v>160</v>
      </c>
      <c r="F2505" s="172">
        <v>155.55555555555554</v>
      </c>
      <c r="G2505" s="104"/>
    </row>
    <row r="2506" spans="1:7" ht="21" customHeight="1">
      <c r="A2506" s="59" t="s">
        <v>400</v>
      </c>
      <c r="B2506" s="171" t="s">
        <v>256</v>
      </c>
      <c r="C2506" s="171" t="s">
        <v>257</v>
      </c>
      <c r="D2506" s="39" t="s">
        <v>290</v>
      </c>
      <c r="E2506" s="171">
        <v>100</v>
      </c>
      <c r="F2506" s="172">
        <v>98.333333333333329</v>
      </c>
      <c r="G2506" s="104" t="s">
        <v>950</v>
      </c>
    </row>
    <row r="2507" spans="1:7" ht="15.75">
      <c r="A2507" s="59" t="s">
        <v>400</v>
      </c>
      <c r="B2507" s="171" t="s">
        <v>256</v>
      </c>
      <c r="C2507" s="171" t="s">
        <v>257</v>
      </c>
      <c r="D2507" s="39" t="s">
        <v>402</v>
      </c>
      <c r="E2507" s="171">
        <v>250</v>
      </c>
      <c r="F2507" s="172">
        <v>152.41666666666666</v>
      </c>
      <c r="G2507" s="104"/>
    </row>
    <row r="2508" spans="1:7" ht="15.75">
      <c r="A2508" s="59" t="s">
        <v>400</v>
      </c>
      <c r="B2508" s="171" t="s">
        <v>256</v>
      </c>
      <c r="C2508" s="171" t="s">
        <v>257</v>
      </c>
      <c r="D2508" s="39" t="s">
        <v>403</v>
      </c>
      <c r="E2508" s="171">
        <v>160</v>
      </c>
      <c r="F2508" s="172">
        <v>87.90000000000002</v>
      </c>
      <c r="G2508" s="104"/>
    </row>
    <row r="2509" spans="1:7" ht="15.75">
      <c r="A2509" s="59" t="s">
        <v>400</v>
      </c>
      <c r="B2509" s="171" t="s">
        <v>256</v>
      </c>
      <c r="C2509" s="171" t="s">
        <v>257</v>
      </c>
      <c r="D2509" s="39" t="s">
        <v>404</v>
      </c>
      <c r="E2509" s="171">
        <v>160</v>
      </c>
      <c r="F2509" s="172">
        <v>124.38888888888889</v>
      </c>
      <c r="G2509" s="104"/>
    </row>
    <row r="2510" spans="1:7" ht="15.75">
      <c r="A2510" s="59" t="s">
        <v>398</v>
      </c>
      <c r="B2510" s="171" t="s">
        <v>256</v>
      </c>
      <c r="C2510" s="171" t="s">
        <v>257</v>
      </c>
      <c r="D2510" s="39" t="s">
        <v>321</v>
      </c>
      <c r="E2510" s="171">
        <v>160</v>
      </c>
      <c r="F2510" s="172">
        <v>152.44444444444446</v>
      </c>
      <c r="G2510" s="104"/>
    </row>
    <row r="2511" spans="1:7" ht="15.75">
      <c r="A2511" s="59" t="s">
        <v>400</v>
      </c>
      <c r="B2511" s="171" t="s">
        <v>256</v>
      </c>
      <c r="C2511" s="171" t="s">
        <v>257</v>
      </c>
      <c r="D2511" s="39" t="s">
        <v>313</v>
      </c>
      <c r="E2511" s="171">
        <v>250</v>
      </c>
      <c r="F2511" s="172">
        <v>153.16666666666666</v>
      </c>
      <c r="G2511" s="104"/>
    </row>
    <row r="2512" spans="1:7" ht="15.75">
      <c r="A2512" s="59" t="s">
        <v>401</v>
      </c>
      <c r="B2512" s="171" t="s">
        <v>256</v>
      </c>
      <c r="C2512" s="171" t="s">
        <v>257</v>
      </c>
      <c r="D2512" s="39" t="s">
        <v>316</v>
      </c>
      <c r="E2512" s="171">
        <v>400</v>
      </c>
      <c r="F2512" s="172">
        <v>164.33333333333331</v>
      </c>
      <c r="G2512" s="104"/>
    </row>
    <row r="2513" spans="1:7" ht="15.75">
      <c r="A2513" s="111" t="s">
        <v>405</v>
      </c>
      <c r="B2513" s="171" t="s">
        <v>256</v>
      </c>
      <c r="C2513" s="91" t="s">
        <v>257</v>
      </c>
      <c r="D2513" s="94" t="s">
        <v>309</v>
      </c>
      <c r="E2513" s="91">
        <v>250</v>
      </c>
      <c r="F2513" s="172">
        <v>234.33333333333334</v>
      </c>
      <c r="G2513" s="104"/>
    </row>
    <row r="2514" spans="1:7" ht="15.75">
      <c r="A2514" s="59" t="s">
        <v>405</v>
      </c>
      <c r="B2514" s="171" t="s">
        <v>256</v>
      </c>
      <c r="C2514" s="171" t="s">
        <v>257</v>
      </c>
      <c r="D2514" s="39" t="s">
        <v>297</v>
      </c>
      <c r="E2514" s="171">
        <v>400</v>
      </c>
      <c r="F2514" s="172">
        <v>168.33333333333331</v>
      </c>
      <c r="G2514" s="104"/>
    </row>
    <row r="2515" spans="1:7" ht="15.75">
      <c r="A2515" s="59" t="s">
        <v>405</v>
      </c>
      <c r="B2515" s="171" t="s">
        <v>256</v>
      </c>
      <c r="C2515" s="171" t="s">
        <v>257</v>
      </c>
      <c r="D2515" s="39" t="s">
        <v>270</v>
      </c>
      <c r="E2515" s="171">
        <v>100</v>
      </c>
      <c r="F2515" s="172">
        <v>89.333333333333329</v>
      </c>
      <c r="G2515" s="104"/>
    </row>
    <row r="2516" spans="1:7" ht="15.75">
      <c r="A2516" s="59" t="s">
        <v>405</v>
      </c>
      <c r="B2516" s="171" t="s">
        <v>256</v>
      </c>
      <c r="C2516" s="171" t="s">
        <v>257</v>
      </c>
      <c r="D2516" s="39" t="s">
        <v>367</v>
      </c>
      <c r="E2516" s="171">
        <v>100</v>
      </c>
      <c r="F2516" s="172">
        <v>100</v>
      </c>
      <c r="G2516" s="104"/>
    </row>
    <row r="2517" spans="1:7" ht="15.75">
      <c r="A2517" s="59" t="s">
        <v>405</v>
      </c>
      <c r="B2517" s="171" t="s">
        <v>256</v>
      </c>
      <c r="C2517" s="171" t="s">
        <v>257</v>
      </c>
      <c r="D2517" s="39" t="s">
        <v>406</v>
      </c>
      <c r="E2517" s="171">
        <v>100</v>
      </c>
      <c r="F2517" s="172">
        <v>59.166666666666664</v>
      </c>
      <c r="G2517" s="104"/>
    </row>
    <row r="2518" spans="1:7" ht="18.75" customHeight="1">
      <c r="A2518" s="59" t="s">
        <v>405</v>
      </c>
      <c r="B2518" s="171" t="s">
        <v>256</v>
      </c>
      <c r="C2518" s="171" t="s">
        <v>257</v>
      </c>
      <c r="D2518" s="39" t="s">
        <v>407</v>
      </c>
      <c r="E2518" s="171">
        <v>60</v>
      </c>
      <c r="F2518" s="172">
        <v>60</v>
      </c>
      <c r="G2518" s="104" t="s">
        <v>950</v>
      </c>
    </row>
    <row r="2519" spans="1:7" ht="15.75">
      <c r="A2519" s="59" t="s">
        <v>405</v>
      </c>
      <c r="B2519" s="171" t="s">
        <v>256</v>
      </c>
      <c r="C2519" s="171" t="s">
        <v>257</v>
      </c>
      <c r="D2519" s="39" t="s">
        <v>349</v>
      </c>
      <c r="E2519" s="171">
        <v>400</v>
      </c>
      <c r="F2519" s="172">
        <v>358.88888888888891</v>
      </c>
      <c r="G2519" s="104"/>
    </row>
    <row r="2520" spans="1:7" ht="18.75" customHeight="1">
      <c r="A2520" s="59" t="s">
        <v>405</v>
      </c>
      <c r="B2520" s="171" t="s">
        <v>256</v>
      </c>
      <c r="C2520" s="171" t="s">
        <v>257</v>
      </c>
      <c r="D2520" s="39" t="s">
        <v>299</v>
      </c>
      <c r="E2520" s="171">
        <v>160</v>
      </c>
      <c r="F2520" s="172">
        <v>71.555555555555543</v>
      </c>
      <c r="G2520" s="104" t="s">
        <v>950</v>
      </c>
    </row>
    <row r="2521" spans="1:7" ht="15.75">
      <c r="A2521" s="59" t="s">
        <v>405</v>
      </c>
      <c r="B2521" s="171" t="s">
        <v>256</v>
      </c>
      <c r="C2521" s="171" t="s">
        <v>257</v>
      </c>
      <c r="D2521" s="39" t="s">
        <v>269</v>
      </c>
      <c r="E2521" s="171">
        <v>250</v>
      </c>
      <c r="F2521" s="172">
        <v>195.22222222222223</v>
      </c>
      <c r="G2521" s="104"/>
    </row>
    <row r="2522" spans="1:7" ht="15.75">
      <c r="A2522" s="59" t="s">
        <v>405</v>
      </c>
      <c r="B2522" s="171" t="s">
        <v>256</v>
      </c>
      <c r="C2522" s="171" t="s">
        <v>257</v>
      </c>
      <c r="D2522" s="39" t="s">
        <v>308</v>
      </c>
      <c r="E2522" s="171">
        <v>250</v>
      </c>
      <c r="F2522" s="172">
        <v>228.83333333333334</v>
      </c>
      <c r="G2522" s="104"/>
    </row>
    <row r="2523" spans="1:7" ht="15.75">
      <c r="A2523" s="59" t="s">
        <v>405</v>
      </c>
      <c r="B2523" s="171" t="s">
        <v>256</v>
      </c>
      <c r="C2523" s="171" t="s">
        <v>257</v>
      </c>
      <c r="D2523" s="39" t="s">
        <v>327</v>
      </c>
      <c r="E2523" s="171">
        <v>250</v>
      </c>
      <c r="F2523" s="172">
        <v>187.75</v>
      </c>
      <c r="G2523" s="104"/>
    </row>
    <row r="2524" spans="1:7" ht="15.75">
      <c r="A2524" s="59" t="s">
        <v>405</v>
      </c>
      <c r="B2524" s="171" t="s">
        <v>256</v>
      </c>
      <c r="C2524" s="171" t="s">
        <v>257</v>
      </c>
      <c r="D2524" s="39" t="s">
        <v>380</v>
      </c>
      <c r="E2524" s="171">
        <v>400</v>
      </c>
      <c r="F2524" s="172">
        <v>236.88888888888889</v>
      </c>
      <c r="G2524" s="104"/>
    </row>
    <row r="2525" spans="1:7" ht="15.75">
      <c r="A2525" s="59" t="s">
        <v>405</v>
      </c>
      <c r="B2525" s="171" t="s">
        <v>256</v>
      </c>
      <c r="C2525" s="171" t="s">
        <v>257</v>
      </c>
      <c r="D2525" s="39" t="s">
        <v>272</v>
      </c>
      <c r="E2525" s="171">
        <v>250</v>
      </c>
      <c r="F2525" s="172">
        <v>201</v>
      </c>
      <c r="G2525" s="104"/>
    </row>
    <row r="2526" spans="1:7" ht="15.75">
      <c r="A2526" s="59" t="s">
        <v>405</v>
      </c>
      <c r="B2526" s="171" t="s">
        <v>256</v>
      </c>
      <c r="C2526" s="171" t="s">
        <v>257</v>
      </c>
      <c r="D2526" s="39" t="s">
        <v>408</v>
      </c>
      <c r="E2526" s="171">
        <v>100</v>
      </c>
      <c r="F2526" s="172">
        <v>65.1111111111111</v>
      </c>
      <c r="G2526" s="104"/>
    </row>
    <row r="2527" spans="1:7" ht="16.5" thickBot="1">
      <c r="A2527" s="112" t="s">
        <v>405</v>
      </c>
      <c r="B2527" s="171" t="s">
        <v>256</v>
      </c>
      <c r="C2527" s="92" t="s">
        <v>257</v>
      </c>
      <c r="D2527" s="93" t="s">
        <v>393</v>
      </c>
      <c r="E2527" s="92">
        <v>400</v>
      </c>
      <c r="F2527" s="172">
        <v>172.66666666666666</v>
      </c>
      <c r="G2527" s="104"/>
    </row>
    <row r="2528" spans="1:7" ht="15.75">
      <c r="A2528" s="111" t="s">
        <v>409</v>
      </c>
      <c r="B2528" s="171" t="s">
        <v>256</v>
      </c>
      <c r="C2528" s="91" t="s">
        <v>257</v>
      </c>
      <c r="D2528" s="94" t="s">
        <v>283</v>
      </c>
      <c r="E2528" s="91">
        <v>160</v>
      </c>
      <c r="F2528" s="172">
        <v>56.944444444444457</v>
      </c>
      <c r="G2528" s="104"/>
    </row>
    <row r="2529" spans="1:7" ht="15.75">
      <c r="A2529" s="59" t="s">
        <v>410</v>
      </c>
      <c r="B2529" s="171" t="s">
        <v>256</v>
      </c>
      <c r="C2529" s="171" t="s">
        <v>257</v>
      </c>
      <c r="D2529" s="39" t="s">
        <v>302</v>
      </c>
      <c r="E2529" s="171">
        <v>160</v>
      </c>
      <c r="F2529" s="172">
        <v>50.1111111111111</v>
      </c>
      <c r="G2529" s="104"/>
    </row>
    <row r="2530" spans="1:7" ht="15.75">
      <c r="A2530" s="59" t="s">
        <v>410</v>
      </c>
      <c r="B2530" s="171" t="s">
        <v>256</v>
      </c>
      <c r="C2530" s="171" t="s">
        <v>257</v>
      </c>
      <c r="D2530" s="39" t="s">
        <v>321</v>
      </c>
      <c r="E2530" s="171">
        <v>100</v>
      </c>
      <c r="F2530" s="172">
        <v>79.5</v>
      </c>
      <c r="G2530" s="104"/>
    </row>
    <row r="2531" spans="1:7" ht="15.75">
      <c r="A2531" s="59" t="s">
        <v>410</v>
      </c>
      <c r="B2531" s="171" t="s">
        <v>256</v>
      </c>
      <c r="C2531" s="171" t="s">
        <v>257</v>
      </c>
      <c r="D2531" s="39" t="s">
        <v>322</v>
      </c>
      <c r="E2531" s="171">
        <v>160</v>
      </c>
      <c r="F2531" s="172">
        <v>100.08333333333334</v>
      </c>
      <c r="G2531" s="104"/>
    </row>
    <row r="2532" spans="1:7" ht="15.75">
      <c r="A2532" s="59" t="s">
        <v>411</v>
      </c>
      <c r="B2532" s="171" t="s">
        <v>256</v>
      </c>
      <c r="C2532" s="171" t="s">
        <v>257</v>
      </c>
      <c r="D2532" s="39" t="s">
        <v>326</v>
      </c>
      <c r="E2532" s="171">
        <v>160</v>
      </c>
      <c r="F2532" s="172">
        <v>105.77777777777777</v>
      </c>
      <c r="G2532" s="104"/>
    </row>
    <row r="2533" spans="1:7" ht="15.75">
      <c r="A2533" s="59" t="s">
        <v>411</v>
      </c>
      <c r="B2533" s="171" t="s">
        <v>256</v>
      </c>
      <c r="C2533" s="171" t="s">
        <v>257</v>
      </c>
      <c r="D2533" s="39" t="s">
        <v>308</v>
      </c>
      <c r="E2533" s="171">
        <v>160</v>
      </c>
      <c r="F2533" s="172">
        <v>72.555555555555557</v>
      </c>
      <c r="G2533" s="104"/>
    </row>
    <row r="2534" spans="1:7" ht="15.75">
      <c r="A2534" s="59" t="s">
        <v>411</v>
      </c>
      <c r="B2534" s="171" t="s">
        <v>256</v>
      </c>
      <c r="C2534" s="171" t="s">
        <v>257</v>
      </c>
      <c r="D2534" s="39" t="s">
        <v>327</v>
      </c>
      <c r="E2534" s="171">
        <v>100</v>
      </c>
      <c r="F2534" s="172">
        <v>21.083333333333329</v>
      </c>
      <c r="G2534" s="104"/>
    </row>
    <row r="2535" spans="1:7" ht="15.75">
      <c r="A2535" s="59" t="s">
        <v>411</v>
      </c>
      <c r="B2535" s="171" t="s">
        <v>256</v>
      </c>
      <c r="C2535" s="171" t="s">
        <v>257</v>
      </c>
      <c r="D2535" s="39" t="s">
        <v>309</v>
      </c>
      <c r="E2535" s="171">
        <v>400</v>
      </c>
      <c r="F2535" s="172">
        <v>98.333333333333314</v>
      </c>
      <c r="G2535" s="104"/>
    </row>
    <row r="2536" spans="1:7" ht="15.75">
      <c r="A2536" s="59" t="s">
        <v>411</v>
      </c>
      <c r="B2536" s="171" t="s">
        <v>256</v>
      </c>
      <c r="C2536" s="171" t="s">
        <v>257</v>
      </c>
      <c r="D2536" s="39" t="s">
        <v>297</v>
      </c>
      <c r="E2536" s="171">
        <v>160</v>
      </c>
      <c r="F2536" s="172">
        <v>126.16666666666666</v>
      </c>
      <c r="G2536" s="104"/>
    </row>
    <row r="2537" spans="1:7" ht="15.75">
      <c r="A2537" s="59" t="s">
        <v>412</v>
      </c>
      <c r="B2537" s="171" t="s">
        <v>256</v>
      </c>
      <c r="C2537" s="171" t="s">
        <v>257</v>
      </c>
      <c r="D2537" s="39" t="s">
        <v>279</v>
      </c>
      <c r="E2537" s="171">
        <v>160</v>
      </c>
      <c r="F2537" s="172">
        <v>88.750000000000014</v>
      </c>
      <c r="G2537" s="104"/>
    </row>
    <row r="2538" spans="1:7" ht="15.75">
      <c r="A2538" s="59" t="s">
        <v>411</v>
      </c>
      <c r="B2538" s="171" t="s">
        <v>256</v>
      </c>
      <c r="C2538" s="171" t="s">
        <v>257</v>
      </c>
      <c r="D2538" s="39" t="s">
        <v>310</v>
      </c>
      <c r="E2538" s="171">
        <v>250</v>
      </c>
      <c r="F2538" s="172">
        <v>106.16666666666666</v>
      </c>
      <c r="G2538" s="104"/>
    </row>
    <row r="2539" spans="1:7" ht="15.75">
      <c r="A2539" s="59" t="s">
        <v>411</v>
      </c>
      <c r="B2539" s="171" t="s">
        <v>256</v>
      </c>
      <c r="C2539" s="171" t="s">
        <v>257</v>
      </c>
      <c r="D2539" s="39" t="s">
        <v>333</v>
      </c>
      <c r="E2539" s="171">
        <v>100</v>
      </c>
      <c r="F2539" s="172">
        <v>1.0555555555555429</v>
      </c>
      <c r="G2539" s="104"/>
    </row>
    <row r="2540" spans="1:7" ht="15.75">
      <c r="A2540" s="59" t="s">
        <v>411</v>
      </c>
      <c r="B2540" s="171" t="s">
        <v>256</v>
      </c>
      <c r="C2540" s="171" t="s">
        <v>257</v>
      </c>
      <c r="D2540" s="39" t="s">
        <v>328</v>
      </c>
      <c r="E2540" s="171">
        <v>160</v>
      </c>
      <c r="F2540" s="172">
        <v>78.666666666666671</v>
      </c>
      <c r="G2540" s="104"/>
    </row>
    <row r="2541" spans="1:7" ht="15.75">
      <c r="A2541" s="59" t="s">
        <v>413</v>
      </c>
      <c r="B2541" s="171" t="s">
        <v>256</v>
      </c>
      <c r="C2541" s="171" t="s">
        <v>257</v>
      </c>
      <c r="D2541" s="39" t="s">
        <v>343</v>
      </c>
      <c r="E2541" s="171">
        <v>100</v>
      </c>
      <c r="F2541" s="172">
        <v>66.472222222222229</v>
      </c>
      <c r="G2541" s="104"/>
    </row>
    <row r="2542" spans="1:7" ht="15.75">
      <c r="A2542" s="59" t="s">
        <v>414</v>
      </c>
      <c r="B2542" s="171" t="s">
        <v>256</v>
      </c>
      <c r="C2542" s="171" t="s">
        <v>257</v>
      </c>
      <c r="D2542" s="39" t="s">
        <v>270</v>
      </c>
      <c r="E2542" s="171">
        <v>100</v>
      </c>
      <c r="F2542" s="172">
        <v>38.249999999999993</v>
      </c>
      <c r="G2542" s="104"/>
    </row>
    <row r="2543" spans="1:7" ht="16.5" thickBot="1">
      <c r="A2543" s="112" t="s">
        <v>413</v>
      </c>
      <c r="B2543" s="171" t="s">
        <v>256</v>
      </c>
      <c r="C2543" s="92" t="s">
        <v>257</v>
      </c>
      <c r="D2543" s="93" t="s">
        <v>263</v>
      </c>
      <c r="E2543" s="92">
        <v>160</v>
      </c>
      <c r="F2543" s="172">
        <v>77.083333333333314</v>
      </c>
      <c r="G2543" s="104"/>
    </row>
    <row r="2544" spans="1:7" ht="15.75">
      <c r="A2544" s="59" t="s">
        <v>417</v>
      </c>
      <c r="B2544" s="171" t="s">
        <v>256</v>
      </c>
      <c r="C2544" s="171" t="s">
        <v>257</v>
      </c>
      <c r="D2544" s="39" t="s">
        <v>277</v>
      </c>
      <c r="E2544" s="171">
        <v>400</v>
      </c>
      <c r="F2544" s="172">
        <v>124</v>
      </c>
      <c r="G2544" s="104"/>
    </row>
    <row r="2545" spans="1:7" ht="15.75">
      <c r="A2545" s="59" t="s">
        <v>417</v>
      </c>
      <c r="B2545" s="171" t="s">
        <v>256</v>
      </c>
      <c r="C2545" s="171" t="s">
        <v>257</v>
      </c>
      <c r="D2545" s="39" t="s">
        <v>307</v>
      </c>
      <c r="E2545" s="171">
        <v>400</v>
      </c>
      <c r="F2545" s="172">
        <v>352.08333333333331</v>
      </c>
      <c r="G2545" s="104"/>
    </row>
    <row r="2546" spans="1:7" ht="15.75">
      <c r="A2546" s="59" t="s">
        <v>417</v>
      </c>
      <c r="B2546" s="171" t="s">
        <v>256</v>
      </c>
      <c r="C2546" s="171" t="s">
        <v>257</v>
      </c>
      <c r="D2546" s="39" t="s">
        <v>327</v>
      </c>
      <c r="E2546" s="171">
        <v>160</v>
      </c>
      <c r="F2546" s="172">
        <v>26.069444444444429</v>
      </c>
      <c r="G2546" s="104"/>
    </row>
    <row r="2547" spans="1:7" ht="15.75">
      <c r="A2547" s="59" t="s">
        <v>417</v>
      </c>
      <c r="B2547" s="171" t="s">
        <v>256</v>
      </c>
      <c r="C2547" s="171" t="s">
        <v>257</v>
      </c>
      <c r="D2547" s="39" t="s">
        <v>329</v>
      </c>
      <c r="E2547" s="171">
        <v>100</v>
      </c>
      <c r="F2547" s="172">
        <v>18.666666666666671</v>
      </c>
      <c r="G2547" s="104"/>
    </row>
    <row r="2548" spans="1:7" ht="15.75">
      <c r="A2548" s="59" t="s">
        <v>417</v>
      </c>
      <c r="B2548" s="171" t="s">
        <v>256</v>
      </c>
      <c r="C2548" s="171" t="s">
        <v>257</v>
      </c>
      <c r="D2548" s="39" t="s">
        <v>310</v>
      </c>
      <c r="E2548" s="171">
        <v>160</v>
      </c>
      <c r="F2548" s="172">
        <v>31.444444444444429</v>
      </c>
      <c r="G2548" s="104"/>
    </row>
    <row r="2549" spans="1:7" ht="15.75">
      <c r="A2549" s="59" t="s">
        <v>417</v>
      </c>
      <c r="B2549" s="171" t="s">
        <v>256</v>
      </c>
      <c r="C2549" s="171" t="s">
        <v>257</v>
      </c>
      <c r="D2549" s="39" t="s">
        <v>311</v>
      </c>
      <c r="E2549" s="171">
        <v>160</v>
      </c>
      <c r="F2549" s="172">
        <v>49.5</v>
      </c>
      <c r="G2549" s="104"/>
    </row>
    <row r="2550" spans="1:7" ht="15.75">
      <c r="A2550" s="59" t="s">
        <v>417</v>
      </c>
      <c r="B2550" s="171" t="s">
        <v>256</v>
      </c>
      <c r="C2550" s="171" t="s">
        <v>257</v>
      </c>
      <c r="D2550" s="39" t="s">
        <v>263</v>
      </c>
      <c r="E2550" s="171">
        <v>100</v>
      </c>
      <c r="F2550" s="172">
        <v>65.5</v>
      </c>
      <c r="G2550" s="104"/>
    </row>
    <row r="2551" spans="1:7" ht="15.75">
      <c r="A2551" s="59" t="s">
        <v>417</v>
      </c>
      <c r="B2551" s="171" t="s">
        <v>256</v>
      </c>
      <c r="C2551" s="171" t="s">
        <v>257</v>
      </c>
      <c r="D2551" s="39" t="s">
        <v>343</v>
      </c>
      <c r="E2551" s="171">
        <v>100</v>
      </c>
      <c r="F2551" s="172">
        <v>74.75</v>
      </c>
      <c r="G2551" s="104"/>
    </row>
    <row r="2552" spans="1:7" ht="15.75">
      <c r="A2552" s="59" t="s">
        <v>417</v>
      </c>
      <c r="B2552" s="171" t="s">
        <v>256</v>
      </c>
      <c r="C2552" s="171" t="s">
        <v>257</v>
      </c>
      <c r="D2552" s="39" t="s">
        <v>344</v>
      </c>
      <c r="E2552" s="171">
        <v>160</v>
      </c>
      <c r="F2552" s="172">
        <v>149.5</v>
      </c>
      <c r="G2552" s="104"/>
    </row>
    <row r="2553" spans="1:7" ht="15.75">
      <c r="A2553" s="59" t="s">
        <v>417</v>
      </c>
      <c r="B2553" s="171" t="s">
        <v>256</v>
      </c>
      <c r="C2553" s="171" t="s">
        <v>257</v>
      </c>
      <c r="D2553" s="39" t="s">
        <v>283</v>
      </c>
      <c r="E2553" s="171">
        <v>250</v>
      </c>
      <c r="F2553" s="172">
        <v>90.111111111111114</v>
      </c>
      <c r="G2553" s="104"/>
    </row>
    <row r="2554" spans="1:7" ht="15.75">
      <c r="A2554" s="59" t="s">
        <v>417</v>
      </c>
      <c r="B2554" s="171" t="s">
        <v>256</v>
      </c>
      <c r="C2554" s="171" t="s">
        <v>257</v>
      </c>
      <c r="D2554" s="39" t="s">
        <v>150</v>
      </c>
      <c r="E2554" s="171">
        <v>160</v>
      </c>
      <c r="F2554" s="172">
        <v>32.666666666666671</v>
      </c>
      <c r="G2554" s="104"/>
    </row>
    <row r="2555" spans="1:7" ht="15.75">
      <c r="A2555" s="59" t="s">
        <v>417</v>
      </c>
      <c r="B2555" s="171" t="s">
        <v>256</v>
      </c>
      <c r="C2555" s="171" t="s">
        <v>257</v>
      </c>
      <c r="D2555" s="39" t="s">
        <v>323</v>
      </c>
      <c r="E2555" s="171">
        <v>250</v>
      </c>
      <c r="F2555" s="172">
        <v>96</v>
      </c>
      <c r="G2555" s="104"/>
    </row>
    <row r="2556" spans="1:7" ht="15.75">
      <c r="A2556" s="59" t="s">
        <v>417</v>
      </c>
      <c r="B2556" s="171" t="s">
        <v>256</v>
      </c>
      <c r="C2556" s="171" t="s">
        <v>257</v>
      </c>
      <c r="D2556" s="39" t="s">
        <v>275</v>
      </c>
      <c r="E2556" s="171">
        <v>250</v>
      </c>
      <c r="F2556" s="172">
        <v>135.33333333333331</v>
      </c>
      <c r="G2556" s="104"/>
    </row>
    <row r="2557" spans="1:7" ht="15.75">
      <c r="A2557" s="59" t="s">
        <v>417</v>
      </c>
      <c r="B2557" s="171" t="s">
        <v>256</v>
      </c>
      <c r="C2557" s="171" t="s">
        <v>257</v>
      </c>
      <c r="D2557" s="39" t="s">
        <v>342</v>
      </c>
      <c r="E2557" s="171">
        <v>160</v>
      </c>
      <c r="F2557" s="172">
        <v>41.416666666666686</v>
      </c>
      <c r="G2557" s="104"/>
    </row>
    <row r="2558" spans="1:7" ht="15.75">
      <c r="A2558" s="59" t="s">
        <v>417</v>
      </c>
      <c r="B2558" s="171" t="s">
        <v>256</v>
      </c>
      <c r="C2558" s="171" t="s">
        <v>257</v>
      </c>
      <c r="D2558" s="39" t="s">
        <v>308</v>
      </c>
      <c r="E2558" s="171">
        <v>160</v>
      </c>
      <c r="F2558" s="172">
        <v>25.216666666666669</v>
      </c>
      <c r="G2558" s="104"/>
    </row>
    <row r="2559" spans="1:7" ht="15.75">
      <c r="A2559" s="59" t="s">
        <v>417</v>
      </c>
      <c r="B2559" s="171" t="s">
        <v>256</v>
      </c>
      <c r="C2559" s="171" t="s">
        <v>257</v>
      </c>
      <c r="D2559" s="39" t="s">
        <v>297</v>
      </c>
      <c r="E2559" s="171">
        <v>160</v>
      </c>
      <c r="F2559" s="172">
        <v>77.777777777777771</v>
      </c>
      <c r="G2559" s="104"/>
    </row>
    <row r="2560" spans="1:7" ht="15.75">
      <c r="A2560" s="59" t="s">
        <v>417</v>
      </c>
      <c r="B2560" s="171" t="s">
        <v>256</v>
      </c>
      <c r="C2560" s="171" t="s">
        <v>257</v>
      </c>
      <c r="D2560" s="39" t="s">
        <v>278</v>
      </c>
      <c r="E2560" s="171">
        <v>250</v>
      </c>
      <c r="F2560" s="172">
        <v>83.333333333333371</v>
      </c>
      <c r="G2560" s="104"/>
    </row>
    <row r="2561" spans="1:7" ht="15.75">
      <c r="A2561" s="59" t="s">
        <v>417</v>
      </c>
      <c r="B2561" s="171" t="s">
        <v>256</v>
      </c>
      <c r="C2561" s="171" t="s">
        <v>257</v>
      </c>
      <c r="D2561" s="39" t="s">
        <v>279</v>
      </c>
      <c r="E2561" s="171">
        <v>160</v>
      </c>
      <c r="F2561" s="172">
        <v>25.277777777777771</v>
      </c>
      <c r="G2561" s="104"/>
    </row>
    <row r="2562" spans="1:7" ht="15.75">
      <c r="A2562" s="59" t="s">
        <v>417</v>
      </c>
      <c r="B2562" s="171" t="s">
        <v>256</v>
      </c>
      <c r="C2562" s="171" t="s">
        <v>257</v>
      </c>
      <c r="D2562" s="39" t="s">
        <v>328</v>
      </c>
      <c r="E2562" s="171">
        <v>250</v>
      </c>
      <c r="F2562" s="172">
        <v>99.666666666666657</v>
      </c>
      <c r="G2562" s="104"/>
    </row>
    <row r="2563" spans="1:7" ht="15.75">
      <c r="A2563" s="59" t="s">
        <v>417</v>
      </c>
      <c r="B2563" s="171" t="s">
        <v>256</v>
      </c>
      <c r="C2563" s="171" t="s">
        <v>257</v>
      </c>
      <c r="D2563" s="39" t="s">
        <v>312</v>
      </c>
      <c r="E2563" s="171">
        <v>160</v>
      </c>
      <c r="F2563" s="172">
        <v>49.833333333333314</v>
      </c>
      <c r="G2563" s="104"/>
    </row>
    <row r="2564" spans="1:7" ht="15.75">
      <c r="A2564" s="59" t="s">
        <v>417</v>
      </c>
      <c r="B2564" s="171" t="s">
        <v>256</v>
      </c>
      <c r="C2564" s="171" t="s">
        <v>257</v>
      </c>
      <c r="D2564" s="39" t="s">
        <v>331</v>
      </c>
      <c r="E2564" s="171">
        <v>100</v>
      </c>
      <c r="F2564" s="172">
        <v>47.888888888888893</v>
      </c>
      <c r="G2564" s="104"/>
    </row>
    <row r="2565" spans="1:7" ht="15.75">
      <c r="A2565" s="59" t="s">
        <v>417</v>
      </c>
      <c r="B2565" s="171" t="s">
        <v>256</v>
      </c>
      <c r="C2565" s="171" t="s">
        <v>257</v>
      </c>
      <c r="D2565" s="39" t="s">
        <v>313</v>
      </c>
      <c r="E2565" s="171">
        <v>250</v>
      </c>
      <c r="F2565" s="172">
        <v>9.2222222222222001</v>
      </c>
      <c r="G2565" s="104"/>
    </row>
    <row r="2566" spans="1:7" ht="15.75">
      <c r="A2566" s="111" t="s">
        <v>418</v>
      </c>
      <c r="B2566" s="171" t="s">
        <v>256</v>
      </c>
      <c r="C2566" s="91" t="s">
        <v>257</v>
      </c>
      <c r="D2566" s="94" t="s">
        <v>321</v>
      </c>
      <c r="E2566" s="91">
        <v>250</v>
      </c>
      <c r="F2566" s="172">
        <v>27.888888888888886</v>
      </c>
      <c r="G2566" s="104"/>
    </row>
    <row r="2567" spans="1:7" ht="15.75">
      <c r="A2567" s="59" t="s">
        <v>418</v>
      </c>
      <c r="B2567" s="171" t="s">
        <v>256</v>
      </c>
      <c r="C2567" s="171" t="s">
        <v>257</v>
      </c>
      <c r="D2567" s="39" t="s">
        <v>341</v>
      </c>
      <c r="E2567" s="171">
        <v>160</v>
      </c>
      <c r="F2567" s="172">
        <v>44.833333333333314</v>
      </c>
      <c r="G2567" s="104"/>
    </row>
    <row r="2568" spans="1:7" ht="15.75">
      <c r="A2568" s="59" t="s">
        <v>418</v>
      </c>
      <c r="B2568" s="171" t="s">
        <v>256</v>
      </c>
      <c r="C2568" s="171" t="s">
        <v>257</v>
      </c>
      <c r="D2568" s="39" t="s">
        <v>306</v>
      </c>
      <c r="E2568" s="171">
        <v>160</v>
      </c>
      <c r="F2568" s="172">
        <v>247.3111111111111</v>
      </c>
      <c r="G2568" s="104"/>
    </row>
    <row r="2569" spans="1:7" ht="15.75">
      <c r="A2569" s="59" t="s">
        <v>418</v>
      </c>
      <c r="B2569" s="171" t="s">
        <v>256</v>
      </c>
      <c r="C2569" s="171" t="s">
        <v>257</v>
      </c>
      <c r="D2569" s="39" t="s">
        <v>326</v>
      </c>
      <c r="E2569" s="171">
        <v>250</v>
      </c>
      <c r="F2569" s="172">
        <v>273.66666666666663</v>
      </c>
      <c r="G2569" s="104"/>
    </row>
    <row r="2570" spans="1:7" ht="15.75">
      <c r="A2570" s="59" t="s">
        <v>418</v>
      </c>
      <c r="B2570" s="171" t="s">
        <v>256</v>
      </c>
      <c r="C2570" s="171" t="s">
        <v>257</v>
      </c>
      <c r="D2570" s="39" t="s">
        <v>297</v>
      </c>
      <c r="E2570" s="171">
        <v>400</v>
      </c>
      <c r="F2570" s="172">
        <v>62.333333333333336</v>
      </c>
      <c r="G2570" s="104"/>
    </row>
    <row r="2571" spans="1:7" ht="15.75">
      <c r="A2571" s="59" t="s">
        <v>418</v>
      </c>
      <c r="B2571" s="171" t="s">
        <v>256</v>
      </c>
      <c r="C2571" s="171" t="s">
        <v>257</v>
      </c>
      <c r="D2571" s="39" t="s">
        <v>283</v>
      </c>
      <c r="E2571" s="171">
        <v>63</v>
      </c>
      <c r="F2571" s="172">
        <v>26.24444444444444</v>
      </c>
      <c r="G2571" s="104"/>
    </row>
    <row r="2572" spans="1:7" ht="15.75">
      <c r="A2572" s="59" t="s">
        <v>418</v>
      </c>
      <c r="B2572" s="171" t="s">
        <v>256</v>
      </c>
      <c r="C2572" s="171" t="s">
        <v>257</v>
      </c>
      <c r="D2572" s="39" t="s">
        <v>302</v>
      </c>
      <c r="E2572" s="171">
        <v>160</v>
      </c>
      <c r="F2572" s="172">
        <v>40.666666666666664</v>
      </c>
      <c r="G2572" s="104"/>
    </row>
    <row r="2573" spans="1:7" ht="15.75">
      <c r="A2573" s="59" t="s">
        <v>418</v>
      </c>
      <c r="B2573" s="171" t="s">
        <v>256</v>
      </c>
      <c r="C2573" s="171" t="s">
        <v>257</v>
      </c>
      <c r="D2573" s="39" t="s">
        <v>275</v>
      </c>
      <c r="E2573" s="171">
        <v>100</v>
      </c>
      <c r="F2573" s="172">
        <v>122.66666666666667</v>
      </c>
      <c r="G2573" s="104"/>
    </row>
    <row r="2574" spans="1:7" ht="15.75">
      <c r="A2574" s="59" t="s">
        <v>418</v>
      </c>
      <c r="B2574" s="171" t="s">
        <v>256</v>
      </c>
      <c r="C2574" s="171" t="s">
        <v>257</v>
      </c>
      <c r="D2574" s="39" t="s">
        <v>276</v>
      </c>
      <c r="E2574" s="171">
        <v>250</v>
      </c>
      <c r="F2574" s="172">
        <v>148.44444444444446</v>
      </c>
      <c r="G2574" s="104"/>
    </row>
    <row r="2575" spans="1:7" ht="15.75">
      <c r="A2575" s="59" t="s">
        <v>418</v>
      </c>
      <c r="B2575" s="171" t="s">
        <v>256</v>
      </c>
      <c r="C2575" s="171" t="s">
        <v>257</v>
      </c>
      <c r="D2575" s="39" t="s">
        <v>277</v>
      </c>
      <c r="E2575" s="171">
        <v>250</v>
      </c>
      <c r="F2575" s="172">
        <v>463.66666666666663</v>
      </c>
      <c r="G2575" s="104"/>
    </row>
    <row r="2576" spans="1:7" ht="15.75">
      <c r="A2576" s="59" t="s">
        <v>418</v>
      </c>
      <c r="B2576" s="171" t="s">
        <v>256</v>
      </c>
      <c r="C2576" s="171" t="s">
        <v>257</v>
      </c>
      <c r="D2576" s="39" t="s">
        <v>324</v>
      </c>
      <c r="E2576" s="171">
        <v>400</v>
      </c>
      <c r="F2576" s="172">
        <v>219.33333333333334</v>
      </c>
      <c r="G2576" s="104"/>
    </row>
    <row r="2577" spans="1:7" ht="15.75">
      <c r="A2577" s="59" t="s">
        <v>418</v>
      </c>
      <c r="B2577" s="171" t="s">
        <v>256</v>
      </c>
      <c r="C2577" s="171" t="s">
        <v>257</v>
      </c>
      <c r="D2577" s="39" t="s">
        <v>284</v>
      </c>
      <c r="E2577" s="171">
        <v>400</v>
      </c>
      <c r="F2577" s="172">
        <v>41.305555555555571</v>
      </c>
      <c r="G2577" s="104"/>
    </row>
    <row r="2578" spans="1:7" ht="15.75">
      <c r="A2578" s="59" t="s">
        <v>418</v>
      </c>
      <c r="B2578" s="171" t="s">
        <v>256</v>
      </c>
      <c r="C2578" s="171" t="s">
        <v>257</v>
      </c>
      <c r="D2578" s="39" t="s">
        <v>325</v>
      </c>
      <c r="E2578" s="171">
        <v>250</v>
      </c>
      <c r="F2578" s="172">
        <v>85</v>
      </c>
      <c r="G2578" s="104"/>
    </row>
    <row r="2579" spans="1:7" ht="15.75">
      <c r="A2579" s="59" t="s">
        <v>418</v>
      </c>
      <c r="B2579" s="171" t="s">
        <v>256</v>
      </c>
      <c r="C2579" s="171" t="s">
        <v>257</v>
      </c>
      <c r="D2579" s="39" t="s">
        <v>308</v>
      </c>
      <c r="E2579" s="171">
        <v>160</v>
      </c>
      <c r="F2579" s="172">
        <v>40.922222222222217</v>
      </c>
      <c r="G2579" s="104"/>
    </row>
    <row r="2580" spans="1:7" ht="15.75">
      <c r="A2580" s="59" t="s">
        <v>418</v>
      </c>
      <c r="B2580" s="171" t="s">
        <v>256</v>
      </c>
      <c r="C2580" s="171" t="s">
        <v>257</v>
      </c>
      <c r="D2580" s="39" t="s">
        <v>327</v>
      </c>
      <c r="E2580" s="171">
        <v>250</v>
      </c>
      <c r="F2580" s="172">
        <v>41.111111111111143</v>
      </c>
      <c r="G2580" s="104"/>
    </row>
    <row r="2581" spans="1:7" ht="15.75">
      <c r="A2581" s="59" t="s">
        <v>418</v>
      </c>
      <c r="B2581" s="171" t="s">
        <v>256</v>
      </c>
      <c r="C2581" s="171" t="s">
        <v>257</v>
      </c>
      <c r="D2581" s="39" t="s">
        <v>329</v>
      </c>
      <c r="E2581" s="171">
        <v>250</v>
      </c>
      <c r="F2581" s="172">
        <v>82.888888888888886</v>
      </c>
      <c r="G2581" s="104"/>
    </row>
    <row r="2582" spans="1:7" ht="15.75">
      <c r="A2582" s="59" t="s">
        <v>418</v>
      </c>
      <c r="B2582" s="171" t="s">
        <v>256</v>
      </c>
      <c r="C2582" s="171" t="s">
        <v>257</v>
      </c>
      <c r="D2582" s="39" t="s">
        <v>310</v>
      </c>
      <c r="E2582" s="171">
        <v>250</v>
      </c>
      <c r="F2582" s="172">
        <v>143.22499999999999</v>
      </c>
      <c r="G2582" s="104"/>
    </row>
    <row r="2583" spans="1:7" ht="15.75">
      <c r="A2583" s="59" t="s">
        <v>418</v>
      </c>
      <c r="B2583" s="171" t="s">
        <v>256</v>
      </c>
      <c r="C2583" s="171" t="s">
        <v>257</v>
      </c>
      <c r="D2583" s="39" t="s">
        <v>322</v>
      </c>
      <c r="E2583" s="171">
        <v>250</v>
      </c>
      <c r="F2583" s="172">
        <v>233.33333333333334</v>
      </c>
      <c r="G2583" s="104"/>
    </row>
    <row r="2584" spans="1:7" ht="15.75">
      <c r="A2584" s="59" t="s">
        <v>418</v>
      </c>
      <c r="B2584" s="171" t="s">
        <v>256</v>
      </c>
      <c r="C2584" s="171" t="s">
        <v>257</v>
      </c>
      <c r="D2584" s="39" t="s">
        <v>305</v>
      </c>
      <c r="E2584" s="171">
        <v>250</v>
      </c>
      <c r="F2584" s="172">
        <v>195.83333333333331</v>
      </c>
      <c r="G2584" s="104"/>
    </row>
    <row r="2585" spans="1:7" ht="15.75">
      <c r="A2585" s="59" t="s">
        <v>418</v>
      </c>
      <c r="B2585" s="171" t="s">
        <v>256</v>
      </c>
      <c r="C2585" s="171" t="s">
        <v>257</v>
      </c>
      <c r="D2585" s="39" t="s">
        <v>323</v>
      </c>
      <c r="E2585" s="171">
        <v>100</v>
      </c>
      <c r="F2585" s="172">
        <v>47.666666666666657</v>
      </c>
      <c r="G2585" s="104"/>
    </row>
    <row r="2586" spans="1:7" ht="15.75">
      <c r="A2586" s="59" t="s">
        <v>418</v>
      </c>
      <c r="B2586" s="171" t="s">
        <v>256</v>
      </c>
      <c r="C2586" s="171" t="s">
        <v>257</v>
      </c>
      <c r="D2586" s="39" t="s">
        <v>258</v>
      </c>
      <c r="E2586" s="171">
        <v>315</v>
      </c>
      <c r="F2586" s="172">
        <v>110.00000000000003</v>
      </c>
      <c r="G2586" s="104"/>
    </row>
    <row r="2587" spans="1:7" ht="15.75">
      <c r="A2587" s="59" t="s">
        <v>418</v>
      </c>
      <c r="B2587" s="171" t="s">
        <v>256</v>
      </c>
      <c r="C2587" s="171" t="s">
        <v>257</v>
      </c>
      <c r="D2587" s="39" t="s">
        <v>342</v>
      </c>
      <c r="E2587" s="171">
        <v>400</v>
      </c>
      <c r="F2587" s="172">
        <v>133.22222222222223</v>
      </c>
      <c r="G2587" s="104"/>
    </row>
    <row r="2588" spans="1:7" ht="15.75">
      <c r="A2588" s="59" t="s">
        <v>418</v>
      </c>
      <c r="B2588" s="171" t="s">
        <v>256</v>
      </c>
      <c r="C2588" s="171" t="s">
        <v>257</v>
      </c>
      <c r="D2588" s="39" t="s">
        <v>307</v>
      </c>
      <c r="E2588" s="171">
        <v>250</v>
      </c>
      <c r="F2588" s="172">
        <v>82.719444444444434</v>
      </c>
      <c r="G2588" s="104"/>
    </row>
    <row r="2589" spans="1:7" ht="15.75">
      <c r="A2589" s="59" t="s">
        <v>418</v>
      </c>
      <c r="B2589" s="171" t="s">
        <v>256</v>
      </c>
      <c r="C2589" s="171" t="s">
        <v>257</v>
      </c>
      <c r="D2589" s="39" t="s">
        <v>278</v>
      </c>
      <c r="E2589" s="171">
        <v>100</v>
      </c>
      <c r="F2589" s="172">
        <v>51</v>
      </c>
      <c r="G2589" s="104"/>
    </row>
    <row r="2590" spans="1:7" ht="15.75">
      <c r="A2590" s="59" t="s">
        <v>418</v>
      </c>
      <c r="B2590" s="171" t="s">
        <v>256</v>
      </c>
      <c r="C2590" s="171" t="s">
        <v>257</v>
      </c>
      <c r="D2590" s="39" t="s">
        <v>264</v>
      </c>
      <c r="E2590" s="171">
        <v>630</v>
      </c>
      <c r="F2590" s="172">
        <v>525.55555555555554</v>
      </c>
      <c r="G2590" s="104"/>
    </row>
    <row r="2591" spans="1:7" ht="31.5">
      <c r="A2591" s="59" t="s">
        <v>419</v>
      </c>
      <c r="B2591" s="171" t="s">
        <v>256</v>
      </c>
      <c r="C2591" s="171" t="s">
        <v>257</v>
      </c>
      <c r="D2591" s="39" t="s">
        <v>277</v>
      </c>
      <c r="E2591" s="171">
        <v>160</v>
      </c>
      <c r="F2591" s="172">
        <v>151.88888888888889</v>
      </c>
      <c r="G2591" s="104"/>
    </row>
    <row r="2592" spans="1:7" ht="15.75">
      <c r="A2592" s="59" t="s">
        <v>420</v>
      </c>
      <c r="B2592" s="171" t="s">
        <v>256</v>
      </c>
      <c r="C2592" s="171" t="s">
        <v>257</v>
      </c>
      <c r="D2592" s="39" t="s">
        <v>150</v>
      </c>
      <c r="E2592" s="171">
        <v>400</v>
      </c>
      <c r="F2592" s="172">
        <v>244.99999999999997</v>
      </c>
      <c r="G2592" s="104"/>
    </row>
    <row r="2593" spans="1:7" ht="17.25" customHeight="1">
      <c r="A2593" s="59" t="s">
        <v>420</v>
      </c>
      <c r="B2593" s="171" t="s">
        <v>256</v>
      </c>
      <c r="C2593" s="171" t="s">
        <v>257</v>
      </c>
      <c r="D2593" s="39" t="s">
        <v>340</v>
      </c>
      <c r="E2593" s="171">
        <v>400</v>
      </c>
      <c r="F2593" s="172">
        <v>67.958333333333314</v>
      </c>
      <c r="G2593" s="104"/>
    </row>
    <row r="2594" spans="1:7" ht="15.75">
      <c r="A2594" s="59" t="s">
        <v>420</v>
      </c>
      <c r="B2594" s="171" t="s">
        <v>256</v>
      </c>
      <c r="C2594" s="171" t="s">
        <v>257</v>
      </c>
      <c r="D2594" s="39" t="s">
        <v>276</v>
      </c>
      <c r="E2594" s="171">
        <v>400</v>
      </c>
      <c r="F2594" s="172">
        <v>386.44444444444446</v>
      </c>
      <c r="G2594" s="104"/>
    </row>
    <row r="2595" spans="1:7" ht="31.5">
      <c r="A2595" s="59" t="s">
        <v>419</v>
      </c>
      <c r="B2595" s="171" t="s">
        <v>256</v>
      </c>
      <c r="C2595" s="171" t="s">
        <v>257</v>
      </c>
      <c r="D2595" s="39" t="s">
        <v>309</v>
      </c>
      <c r="E2595" s="171">
        <v>160</v>
      </c>
      <c r="F2595" s="172">
        <v>337.41666666666669</v>
      </c>
      <c r="G2595" s="104"/>
    </row>
    <row r="2596" spans="1:7" ht="15.75">
      <c r="A2596" s="59" t="s">
        <v>421</v>
      </c>
      <c r="B2596" s="171" t="s">
        <v>256</v>
      </c>
      <c r="C2596" s="171" t="s">
        <v>257</v>
      </c>
      <c r="D2596" s="39" t="s">
        <v>321</v>
      </c>
      <c r="E2596" s="171">
        <v>250</v>
      </c>
      <c r="F2596" s="172">
        <v>180.61111111111114</v>
      </c>
      <c r="G2596" s="104"/>
    </row>
    <row r="2597" spans="1:7" ht="15.75">
      <c r="A2597" s="59" t="s">
        <v>421</v>
      </c>
      <c r="B2597" s="171" t="s">
        <v>256</v>
      </c>
      <c r="C2597" s="171" t="s">
        <v>257</v>
      </c>
      <c r="D2597" s="39" t="s">
        <v>150</v>
      </c>
      <c r="E2597" s="171">
        <v>160</v>
      </c>
      <c r="F2597" s="172">
        <v>124</v>
      </c>
      <c r="G2597" s="104"/>
    </row>
    <row r="2598" spans="1:7" ht="15.75">
      <c r="A2598" s="59" t="s">
        <v>421</v>
      </c>
      <c r="B2598" s="171" t="s">
        <v>256</v>
      </c>
      <c r="C2598" s="171" t="s">
        <v>257</v>
      </c>
      <c r="D2598" s="39" t="s">
        <v>275</v>
      </c>
      <c r="E2598" s="171">
        <v>100</v>
      </c>
      <c r="F2598" s="172">
        <v>148.61111111111111</v>
      </c>
      <c r="G2598" s="104"/>
    </row>
    <row r="2599" spans="1:7" ht="15.75">
      <c r="A2599" s="59" t="s">
        <v>421</v>
      </c>
      <c r="B2599" s="171" t="s">
        <v>256</v>
      </c>
      <c r="C2599" s="171" t="s">
        <v>257</v>
      </c>
      <c r="D2599" s="39" t="s">
        <v>342</v>
      </c>
      <c r="E2599" s="171">
        <v>160</v>
      </c>
      <c r="F2599" s="172">
        <v>135.22222222222223</v>
      </c>
      <c r="G2599" s="104"/>
    </row>
    <row r="2600" spans="1:7" ht="33.75" customHeight="1">
      <c r="A2600" s="59" t="s">
        <v>419</v>
      </c>
      <c r="B2600" s="171" t="s">
        <v>256</v>
      </c>
      <c r="C2600" s="171" t="s">
        <v>257</v>
      </c>
      <c r="D2600" s="39" t="s">
        <v>324</v>
      </c>
      <c r="E2600" s="171">
        <v>100</v>
      </c>
      <c r="F2600" s="172">
        <v>82.083333333333329</v>
      </c>
      <c r="G2600" s="104"/>
    </row>
    <row r="2601" spans="1:7" ht="24" customHeight="1">
      <c r="A2601" s="59" t="s">
        <v>422</v>
      </c>
      <c r="B2601" s="171" t="s">
        <v>256</v>
      </c>
      <c r="C2601" s="171" t="s">
        <v>257</v>
      </c>
      <c r="D2601" s="39" t="s">
        <v>376</v>
      </c>
      <c r="E2601" s="171">
        <v>60</v>
      </c>
      <c r="F2601" s="172">
        <v>35.888888888888886</v>
      </c>
      <c r="G2601" s="104"/>
    </row>
    <row r="2602" spans="1:7" ht="31.5">
      <c r="A2602" s="59" t="s">
        <v>419</v>
      </c>
      <c r="B2602" s="171" t="s">
        <v>256</v>
      </c>
      <c r="C2602" s="171" t="s">
        <v>257</v>
      </c>
      <c r="D2602" s="39" t="s">
        <v>949</v>
      </c>
      <c r="E2602" s="171">
        <v>630</v>
      </c>
      <c r="F2602" s="172">
        <v>580.55555555555554</v>
      </c>
      <c r="G2602" s="104"/>
    </row>
    <row r="2603" spans="1:7" ht="15.75">
      <c r="A2603" s="83" t="s">
        <v>423</v>
      </c>
      <c r="B2603" s="83" t="s">
        <v>424</v>
      </c>
      <c r="C2603" s="83" t="s">
        <v>425</v>
      </c>
      <c r="D2603" s="83" t="s">
        <v>271</v>
      </c>
      <c r="E2603" s="83" t="s">
        <v>349</v>
      </c>
      <c r="F2603" s="83" t="s">
        <v>426</v>
      </c>
      <c r="G2603" s="104"/>
    </row>
    <row r="2604" spans="1:7" ht="15.75">
      <c r="A2604" s="83" t="s">
        <v>423</v>
      </c>
      <c r="B2604" s="83" t="s">
        <v>424</v>
      </c>
      <c r="C2604" s="83" t="s">
        <v>425</v>
      </c>
      <c r="D2604" s="83" t="s">
        <v>327</v>
      </c>
      <c r="E2604" s="83" t="s">
        <v>349</v>
      </c>
      <c r="F2604" s="83" t="s">
        <v>415</v>
      </c>
      <c r="G2604" s="104"/>
    </row>
    <row r="2605" spans="1:7" s="103" customFormat="1" ht="15.75">
      <c r="A2605" s="83" t="s">
        <v>423</v>
      </c>
      <c r="B2605" s="83" t="s">
        <v>424</v>
      </c>
      <c r="C2605" s="83" t="s">
        <v>425</v>
      </c>
      <c r="D2605" s="83" t="s">
        <v>308</v>
      </c>
      <c r="E2605" s="83" t="s">
        <v>349</v>
      </c>
      <c r="F2605" s="83" t="s">
        <v>335</v>
      </c>
      <c r="G2605" s="67"/>
    </row>
    <row r="2606" spans="1:7" ht="15.75">
      <c r="A2606" s="83" t="s">
        <v>427</v>
      </c>
      <c r="B2606" s="83" t="s">
        <v>424</v>
      </c>
      <c r="C2606" s="83" t="s">
        <v>425</v>
      </c>
      <c r="D2606" s="83" t="s">
        <v>313</v>
      </c>
      <c r="E2606" s="83" t="s">
        <v>349</v>
      </c>
      <c r="F2606" s="83" t="s">
        <v>380</v>
      </c>
    </row>
    <row r="2607" spans="1:7" ht="15.75">
      <c r="A2607" s="83" t="s">
        <v>427</v>
      </c>
      <c r="B2607" s="83" t="s">
        <v>424</v>
      </c>
      <c r="C2607" s="83" t="s">
        <v>425</v>
      </c>
      <c r="D2607" s="83" t="s">
        <v>346</v>
      </c>
      <c r="E2607" s="83" t="s">
        <v>428</v>
      </c>
      <c r="F2607" s="83" t="s">
        <v>276</v>
      </c>
    </row>
    <row r="2608" spans="1:7" ht="15.75">
      <c r="A2608" s="83" t="s">
        <v>427</v>
      </c>
      <c r="B2608" s="83" t="s">
        <v>424</v>
      </c>
      <c r="C2608" s="83" t="s">
        <v>425</v>
      </c>
      <c r="D2608" s="83" t="s">
        <v>307</v>
      </c>
      <c r="E2608" s="83" t="s">
        <v>428</v>
      </c>
      <c r="F2608" s="83" t="s">
        <v>290</v>
      </c>
    </row>
    <row r="2609" spans="1:6" ht="15.75">
      <c r="A2609" s="83" t="s">
        <v>427</v>
      </c>
      <c r="B2609" s="83" t="s">
        <v>424</v>
      </c>
      <c r="C2609" s="83" t="s">
        <v>425</v>
      </c>
      <c r="D2609" s="83" t="s">
        <v>326</v>
      </c>
      <c r="E2609" s="83" t="s">
        <v>349</v>
      </c>
      <c r="F2609" s="83" t="s">
        <v>333</v>
      </c>
    </row>
    <row r="2610" spans="1:6" ht="15.75">
      <c r="A2610" s="83" t="s">
        <v>427</v>
      </c>
      <c r="B2610" s="83" t="s">
        <v>424</v>
      </c>
      <c r="C2610" s="83" t="s">
        <v>425</v>
      </c>
      <c r="D2610" s="83" t="s">
        <v>325</v>
      </c>
      <c r="E2610" s="83" t="s">
        <v>428</v>
      </c>
      <c r="F2610" s="83" t="s">
        <v>329</v>
      </c>
    </row>
    <row r="2611" spans="1:6" ht="15.75">
      <c r="A2611" s="83" t="s">
        <v>430</v>
      </c>
      <c r="B2611" s="83" t="s">
        <v>424</v>
      </c>
      <c r="C2611" s="83" t="s">
        <v>425</v>
      </c>
      <c r="D2611" s="83" t="s">
        <v>431</v>
      </c>
      <c r="E2611" s="83" t="s">
        <v>297</v>
      </c>
      <c r="F2611" s="83"/>
    </row>
    <row r="2612" spans="1:6" ht="15.75">
      <c r="A2612" s="83" t="s">
        <v>430</v>
      </c>
      <c r="B2612" s="83" t="s">
        <v>424</v>
      </c>
      <c r="C2612" s="83" t="s">
        <v>425</v>
      </c>
      <c r="D2612" s="83" t="s">
        <v>432</v>
      </c>
      <c r="E2612" s="83" t="s">
        <v>297</v>
      </c>
      <c r="F2612" s="83"/>
    </row>
    <row r="2613" spans="1:6" ht="15.75">
      <c r="A2613" s="83" t="s">
        <v>430</v>
      </c>
      <c r="B2613" s="83" t="s">
        <v>424</v>
      </c>
      <c r="C2613" s="83" t="s">
        <v>425</v>
      </c>
      <c r="D2613" s="83" t="s">
        <v>433</v>
      </c>
      <c r="E2613" s="83" t="s">
        <v>434</v>
      </c>
      <c r="F2613" s="83"/>
    </row>
    <row r="2614" spans="1:6" ht="15.75">
      <c r="A2614" s="83" t="s">
        <v>430</v>
      </c>
      <c r="B2614" s="83" t="s">
        <v>424</v>
      </c>
      <c r="C2614" s="83" t="s">
        <v>425</v>
      </c>
      <c r="D2614" s="83" t="s">
        <v>291</v>
      </c>
      <c r="E2614" s="83" t="s">
        <v>349</v>
      </c>
      <c r="F2614" s="83" t="s">
        <v>380</v>
      </c>
    </row>
    <row r="2615" spans="1:6" ht="15.75">
      <c r="A2615" s="83" t="s">
        <v>430</v>
      </c>
      <c r="B2615" s="83" t="s">
        <v>424</v>
      </c>
      <c r="C2615" s="83" t="s">
        <v>425</v>
      </c>
      <c r="D2615" s="83" t="s">
        <v>315</v>
      </c>
      <c r="E2615" s="83" t="s">
        <v>428</v>
      </c>
      <c r="F2615" s="83" t="s">
        <v>297</v>
      </c>
    </row>
    <row r="2616" spans="1:6" ht="15.75">
      <c r="A2616" s="83" t="s">
        <v>430</v>
      </c>
      <c r="B2616" s="83" t="s">
        <v>424</v>
      </c>
      <c r="C2616" s="83" t="s">
        <v>425</v>
      </c>
      <c r="D2616" s="83" t="s">
        <v>287</v>
      </c>
      <c r="E2616" s="83" t="s">
        <v>349</v>
      </c>
      <c r="F2616" s="83" t="s">
        <v>276</v>
      </c>
    </row>
    <row r="2617" spans="1:6" ht="15.75">
      <c r="A2617" s="83" t="s">
        <v>430</v>
      </c>
      <c r="B2617" s="83" t="s">
        <v>424</v>
      </c>
      <c r="C2617" s="83" t="s">
        <v>425</v>
      </c>
      <c r="D2617" s="83" t="s">
        <v>376</v>
      </c>
      <c r="E2617" s="83" t="s">
        <v>349</v>
      </c>
      <c r="F2617" s="83" t="s">
        <v>312</v>
      </c>
    </row>
    <row r="2618" spans="1:6" ht="15.75">
      <c r="A2618" s="83" t="s">
        <v>430</v>
      </c>
      <c r="B2618" s="83" t="s">
        <v>424</v>
      </c>
      <c r="C2618" s="83" t="s">
        <v>425</v>
      </c>
      <c r="D2618" s="83" t="s">
        <v>375</v>
      </c>
      <c r="E2618" s="83" t="s">
        <v>428</v>
      </c>
      <c r="F2618" s="83" t="s">
        <v>349</v>
      </c>
    </row>
    <row r="2619" spans="1:6" ht="15.75">
      <c r="A2619" s="83" t="s">
        <v>430</v>
      </c>
      <c r="B2619" s="83" t="s">
        <v>424</v>
      </c>
      <c r="C2619" s="83" t="s">
        <v>425</v>
      </c>
      <c r="D2619" s="83" t="s">
        <v>343</v>
      </c>
      <c r="E2619" s="83" t="s">
        <v>349</v>
      </c>
      <c r="F2619" s="83" t="s">
        <v>290</v>
      </c>
    </row>
    <row r="2620" spans="1:6" ht="15.75">
      <c r="A2620" s="83" t="s">
        <v>430</v>
      </c>
      <c r="B2620" s="83" t="s">
        <v>424</v>
      </c>
      <c r="C2620" s="83" t="s">
        <v>425</v>
      </c>
      <c r="D2620" s="83" t="s">
        <v>329</v>
      </c>
      <c r="E2620" s="83" t="s">
        <v>349</v>
      </c>
      <c r="F2620" s="83" t="s">
        <v>329</v>
      </c>
    </row>
    <row r="2621" spans="1:6" ht="15.75">
      <c r="A2621" s="83" t="s">
        <v>430</v>
      </c>
      <c r="B2621" s="83" t="s">
        <v>424</v>
      </c>
      <c r="C2621" s="83" t="s">
        <v>425</v>
      </c>
      <c r="D2621" s="83" t="s">
        <v>286</v>
      </c>
      <c r="E2621" s="83" t="s">
        <v>435</v>
      </c>
      <c r="F2621" s="83" t="s">
        <v>393</v>
      </c>
    </row>
    <row r="2622" spans="1:6" ht="15.75">
      <c r="A2622" s="83" t="s">
        <v>430</v>
      </c>
      <c r="B2622" s="83" t="s">
        <v>424</v>
      </c>
      <c r="C2622" s="83" t="s">
        <v>425</v>
      </c>
      <c r="D2622" s="83" t="s">
        <v>426</v>
      </c>
      <c r="E2622" s="83" t="s">
        <v>349</v>
      </c>
      <c r="F2622" s="83" t="s">
        <v>287</v>
      </c>
    </row>
    <row r="2623" spans="1:6" ht="15.75">
      <c r="A2623" s="83" t="s">
        <v>430</v>
      </c>
      <c r="B2623" s="83" t="s">
        <v>424</v>
      </c>
      <c r="C2623" s="83" t="s">
        <v>425</v>
      </c>
      <c r="D2623" s="83" t="s">
        <v>266</v>
      </c>
      <c r="E2623" s="83" t="s">
        <v>428</v>
      </c>
      <c r="F2623" s="83" t="s">
        <v>297</v>
      </c>
    </row>
    <row r="2624" spans="1:6" ht="15.75">
      <c r="A2624" s="83" t="s">
        <v>430</v>
      </c>
      <c r="B2624" s="83" t="s">
        <v>424</v>
      </c>
      <c r="C2624" s="83" t="s">
        <v>425</v>
      </c>
      <c r="D2624" s="83" t="s">
        <v>337</v>
      </c>
      <c r="E2624" s="83" t="s">
        <v>435</v>
      </c>
      <c r="F2624" s="83" t="s">
        <v>335</v>
      </c>
    </row>
    <row r="2625" spans="1:6" ht="15.75">
      <c r="A2625" s="83" t="s">
        <v>430</v>
      </c>
      <c r="B2625" s="83" t="s">
        <v>424</v>
      </c>
      <c r="C2625" s="83" t="s">
        <v>425</v>
      </c>
      <c r="D2625" s="83" t="s">
        <v>310</v>
      </c>
      <c r="E2625" s="83" t="s">
        <v>435</v>
      </c>
      <c r="F2625" s="83" t="s">
        <v>312</v>
      </c>
    </row>
    <row r="2626" spans="1:6" ht="15.75">
      <c r="A2626" s="83" t="s">
        <v>430</v>
      </c>
      <c r="B2626" s="83" t="s">
        <v>424</v>
      </c>
      <c r="C2626" s="83" t="s">
        <v>425</v>
      </c>
      <c r="D2626" s="83" t="s">
        <v>276</v>
      </c>
      <c r="E2626" s="83" t="s">
        <v>428</v>
      </c>
      <c r="F2626" s="83" t="s">
        <v>380</v>
      </c>
    </row>
    <row r="2627" spans="1:6" ht="15.75">
      <c r="A2627" s="83" t="s">
        <v>430</v>
      </c>
      <c r="B2627" s="83" t="s">
        <v>424</v>
      </c>
      <c r="C2627" s="83" t="s">
        <v>425</v>
      </c>
      <c r="D2627" s="83" t="s">
        <v>342</v>
      </c>
      <c r="E2627" s="83" t="s">
        <v>434</v>
      </c>
      <c r="F2627" s="83" t="s">
        <v>393</v>
      </c>
    </row>
    <row r="2628" spans="1:6" ht="15.75">
      <c r="A2628" s="83" t="s">
        <v>430</v>
      </c>
      <c r="B2628" s="83" t="s">
        <v>424</v>
      </c>
      <c r="C2628" s="83" t="s">
        <v>425</v>
      </c>
      <c r="D2628" s="83" t="s">
        <v>306</v>
      </c>
      <c r="E2628" s="83" t="s">
        <v>435</v>
      </c>
      <c r="F2628" s="83" t="s">
        <v>312</v>
      </c>
    </row>
    <row r="2629" spans="1:6" ht="15.75">
      <c r="A2629" s="83" t="s">
        <v>430</v>
      </c>
      <c r="B2629" s="83" t="s">
        <v>424</v>
      </c>
      <c r="C2629" s="83" t="s">
        <v>425</v>
      </c>
      <c r="D2629" s="83" t="s">
        <v>275</v>
      </c>
      <c r="E2629" s="83" t="s">
        <v>349</v>
      </c>
      <c r="F2629" s="83" t="s">
        <v>312</v>
      </c>
    </row>
    <row r="2630" spans="1:6" ht="15.75">
      <c r="A2630" s="83" t="s">
        <v>430</v>
      </c>
      <c r="B2630" s="83" t="s">
        <v>424</v>
      </c>
      <c r="C2630" s="83" t="s">
        <v>425</v>
      </c>
      <c r="D2630" s="83" t="s">
        <v>305</v>
      </c>
      <c r="E2630" s="83" t="s">
        <v>435</v>
      </c>
      <c r="F2630" s="83" t="s">
        <v>403</v>
      </c>
    </row>
    <row r="2631" spans="1:6" ht="15.75">
      <c r="A2631" s="83" t="s">
        <v>430</v>
      </c>
      <c r="B2631" s="83" t="s">
        <v>424</v>
      </c>
      <c r="C2631" s="83" t="s">
        <v>425</v>
      </c>
      <c r="D2631" s="83" t="s">
        <v>436</v>
      </c>
      <c r="E2631" s="83" t="s">
        <v>434</v>
      </c>
      <c r="F2631" s="83"/>
    </row>
    <row r="2632" spans="1:6" ht="15.75">
      <c r="A2632" s="83" t="s">
        <v>430</v>
      </c>
      <c r="B2632" s="83" t="s">
        <v>424</v>
      </c>
      <c r="C2632" s="83" t="s">
        <v>425</v>
      </c>
      <c r="D2632" s="83" t="s">
        <v>437</v>
      </c>
      <c r="E2632" s="83" t="s">
        <v>428</v>
      </c>
      <c r="F2632" s="83"/>
    </row>
    <row r="2633" spans="1:6" ht="15.75">
      <c r="A2633" s="83" t="s">
        <v>430</v>
      </c>
      <c r="B2633" s="83" t="s">
        <v>424</v>
      </c>
      <c r="C2633" s="83" t="s">
        <v>425</v>
      </c>
      <c r="D2633" s="83" t="s">
        <v>314</v>
      </c>
      <c r="E2633" s="83" t="s">
        <v>435</v>
      </c>
      <c r="F2633" s="83" t="s">
        <v>438</v>
      </c>
    </row>
    <row r="2634" spans="1:6" ht="15.75">
      <c r="A2634" s="83" t="s">
        <v>430</v>
      </c>
      <c r="B2634" s="83" t="s">
        <v>424</v>
      </c>
      <c r="C2634" s="83" t="s">
        <v>425</v>
      </c>
      <c r="D2634" s="83" t="s">
        <v>439</v>
      </c>
      <c r="E2634" s="83" t="s">
        <v>434</v>
      </c>
      <c r="F2634" s="83"/>
    </row>
    <row r="2635" spans="1:6" ht="15.75">
      <c r="A2635" s="83" t="s">
        <v>430</v>
      </c>
      <c r="B2635" s="83" t="s">
        <v>424</v>
      </c>
      <c r="C2635" s="83" t="s">
        <v>425</v>
      </c>
      <c r="D2635" s="83" t="s">
        <v>374</v>
      </c>
      <c r="E2635" s="83" t="s">
        <v>435</v>
      </c>
      <c r="F2635" s="83" t="s">
        <v>291</v>
      </c>
    </row>
    <row r="2636" spans="1:6" ht="15.75">
      <c r="A2636" s="83" t="s">
        <v>430</v>
      </c>
      <c r="B2636" s="83" t="s">
        <v>424</v>
      </c>
      <c r="C2636" s="83" t="s">
        <v>425</v>
      </c>
      <c r="D2636" s="83" t="s">
        <v>440</v>
      </c>
      <c r="E2636" s="83" t="s">
        <v>434</v>
      </c>
      <c r="F2636" s="83"/>
    </row>
    <row r="2637" spans="1:6" ht="15.75">
      <c r="A2637" s="83" t="s">
        <v>430</v>
      </c>
      <c r="B2637" s="83" t="s">
        <v>424</v>
      </c>
      <c r="C2637" s="83" t="s">
        <v>425</v>
      </c>
      <c r="D2637" s="83" t="s">
        <v>330</v>
      </c>
      <c r="E2637" s="83" t="s">
        <v>428</v>
      </c>
      <c r="F2637" s="83" t="s">
        <v>326</v>
      </c>
    </row>
    <row r="2638" spans="1:6" ht="15.75">
      <c r="A2638" s="83" t="s">
        <v>430</v>
      </c>
      <c r="B2638" s="83" t="s">
        <v>424</v>
      </c>
      <c r="C2638" s="83" t="s">
        <v>425</v>
      </c>
      <c r="D2638" s="83" t="s">
        <v>341</v>
      </c>
      <c r="E2638" s="83" t="s">
        <v>428</v>
      </c>
      <c r="F2638" s="83" t="s">
        <v>380</v>
      </c>
    </row>
    <row r="2639" spans="1:6" ht="15.75">
      <c r="A2639" s="83" t="s">
        <v>430</v>
      </c>
      <c r="B2639" s="83" t="s">
        <v>424</v>
      </c>
      <c r="C2639" s="83" t="s">
        <v>425</v>
      </c>
      <c r="D2639" s="83" t="s">
        <v>321</v>
      </c>
      <c r="E2639" s="83" t="s">
        <v>349</v>
      </c>
      <c r="F2639" s="83" t="s">
        <v>291</v>
      </c>
    </row>
    <row r="2640" spans="1:6" ht="15.75">
      <c r="A2640" s="83" t="s">
        <v>430</v>
      </c>
      <c r="B2640" s="83" t="s">
        <v>424</v>
      </c>
      <c r="C2640" s="83" t="s">
        <v>425</v>
      </c>
      <c r="D2640" s="83" t="s">
        <v>267</v>
      </c>
      <c r="E2640" s="83" t="s">
        <v>349</v>
      </c>
      <c r="F2640" s="83" t="s">
        <v>290</v>
      </c>
    </row>
    <row r="2641" spans="1:6" ht="15.75">
      <c r="A2641" s="83" t="s">
        <v>430</v>
      </c>
      <c r="B2641" s="83" t="s">
        <v>424</v>
      </c>
      <c r="C2641" s="83" t="s">
        <v>425</v>
      </c>
      <c r="D2641" s="83" t="s">
        <v>415</v>
      </c>
      <c r="E2641" s="83" t="s">
        <v>428</v>
      </c>
      <c r="F2641" s="83" t="s">
        <v>380</v>
      </c>
    </row>
    <row r="2642" spans="1:6" ht="15.75">
      <c r="A2642" s="83" t="s">
        <v>430</v>
      </c>
      <c r="B2642" s="83" t="s">
        <v>424</v>
      </c>
      <c r="C2642" s="83" t="s">
        <v>425</v>
      </c>
      <c r="D2642" s="83" t="s">
        <v>302</v>
      </c>
      <c r="E2642" s="83" t="s">
        <v>441</v>
      </c>
      <c r="F2642" s="83" t="s">
        <v>415</v>
      </c>
    </row>
    <row r="2643" spans="1:6" ht="15.75">
      <c r="A2643" s="83" t="s">
        <v>430</v>
      </c>
      <c r="B2643" s="83" t="s">
        <v>424</v>
      </c>
      <c r="C2643" s="83" t="s">
        <v>425</v>
      </c>
      <c r="D2643" s="83" t="s">
        <v>283</v>
      </c>
      <c r="E2643" s="83" t="s">
        <v>349</v>
      </c>
      <c r="F2643" s="83" t="s">
        <v>415</v>
      </c>
    </row>
    <row r="2644" spans="1:6" ht="15.75">
      <c r="A2644" s="83" t="s">
        <v>430</v>
      </c>
      <c r="B2644" s="83" t="s">
        <v>424</v>
      </c>
      <c r="C2644" s="83" t="s">
        <v>425</v>
      </c>
      <c r="D2644" s="83" t="s">
        <v>281</v>
      </c>
      <c r="E2644" s="83" t="s">
        <v>428</v>
      </c>
      <c r="F2644" s="83" t="s">
        <v>291</v>
      </c>
    </row>
    <row r="2645" spans="1:6" ht="15.75">
      <c r="A2645" s="83" t="s">
        <v>430</v>
      </c>
      <c r="B2645" s="83" t="s">
        <v>424</v>
      </c>
      <c r="C2645" s="83" t="s">
        <v>425</v>
      </c>
      <c r="D2645" s="83" t="s">
        <v>338</v>
      </c>
      <c r="E2645" s="83" t="s">
        <v>435</v>
      </c>
      <c r="F2645" s="83" t="s">
        <v>393</v>
      </c>
    </row>
    <row r="2646" spans="1:6" ht="15.75">
      <c r="A2646" s="83" t="s">
        <v>430</v>
      </c>
      <c r="B2646" s="83" t="s">
        <v>424</v>
      </c>
      <c r="C2646" s="83" t="s">
        <v>425</v>
      </c>
      <c r="D2646" s="83" t="s">
        <v>298</v>
      </c>
      <c r="E2646" s="83" t="s">
        <v>349</v>
      </c>
      <c r="F2646" s="83" t="s">
        <v>312</v>
      </c>
    </row>
    <row r="2647" spans="1:6" ht="15.75">
      <c r="A2647" s="83" t="s">
        <v>430</v>
      </c>
      <c r="B2647" s="83" t="s">
        <v>424</v>
      </c>
      <c r="C2647" s="83" t="s">
        <v>425</v>
      </c>
      <c r="D2647" s="83" t="s">
        <v>290</v>
      </c>
      <c r="E2647" s="83" t="s">
        <v>435</v>
      </c>
      <c r="F2647" s="83" t="s">
        <v>442</v>
      </c>
    </row>
    <row r="2648" spans="1:6" ht="15.75">
      <c r="A2648" s="83" t="s">
        <v>430</v>
      </c>
      <c r="B2648" s="83" t="s">
        <v>424</v>
      </c>
      <c r="C2648" s="83" t="s">
        <v>425</v>
      </c>
      <c r="D2648" s="83" t="s">
        <v>323</v>
      </c>
      <c r="E2648" s="83" t="s">
        <v>428</v>
      </c>
      <c r="F2648" s="83" t="s">
        <v>406</v>
      </c>
    </row>
    <row r="2649" spans="1:6" ht="15.75">
      <c r="A2649" s="83" t="s">
        <v>430</v>
      </c>
      <c r="B2649" s="83" t="s">
        <v>424</v>
      </c>
      <c r="C2649" s="83" t="s">
        <v>425</v>
      </c>
      <c r="D2649" s="83" t="s">
        <v>322</v>
      </c>
      <c r="E2649" s="83" t="s">
        <v>435</v>
      </c>
      <c r="F2649" s="83" t="s">
        <v>443</v>
      </c>
    </row>
    <row r="2650" spans="1:6" ht="15.75">
      <c r="A2650" s="83" t="s">
        <v>430</v>
      </c>
      <c r="B2650" s="83" t="s">
        <v>424</v>
      </c>
      <c r="C2650" s="83" t="s">
        <v>425</v>
      </c>
      <c r="D2650" s="83" t="s">
        <v>340</v>
      </c>
      <c r="E2650" s="83" t="s">
        <v>428</v>
      </c>
      <c r="F2650" s="83" t="s">
        <v>380</v>
      </c>
    </row>
    <row r="2651" spans="1:6" ht="15.75">
      <c r="A2651" s="83" t="s">
        <v>430</v>
      </c>
      <c r="B2651" s="83" t="s">
        <v>424</v>
      </c>
      <c r="C2651" s="83" t="s">
        <v>425</v>
      </c>
      <c r="D2651" s="83" t="s">
        <v>402</v>
      </c>
      <c r="E2651" s="83" t="s">
        <v>349</v>
      </c>
      <c r="F2651" s="83" t="s">
        <v>333</v>
      </c>
    </row>
    <row r="2652" spans="1:6" ht="15.75">
      <c r="A2652" s="83" t="s">
        <v>430</v>
      </c>
      <c r="B2652" s="83" t="s">
        <v>424</v>
      </c>
      <c r="C2652" s="83" t="s">
        <v>425</v>
      </c>
      <c r="D2652" s="83" t="s">
        <v>407</v>
      </c>
      <c r="E2652" s="83" t="s">
        <v>363</v>
      </c>
      <c r="F2652" s="83" t="s">
        <v>326</v>
      </c>
    </row>
    <row r="2653" spans="1:6" ht="15.75">
      <c r="A2653" s="83" t="s">
        <v>430</v>
      </c>
      <c r="B2653" s="83" t="s">
        <v>424</v>
      </c>
      <c r="C2653" s="83" t="s">
        <v>425</v>
      </c>
      <c r="D2653" s="83" t="s">
        <v>380</v>
      </c>
      <c r="E2653" s="83" t="s">
        <v>363</v>
      </c>
      <c r="F2653" s="83" t="s">
        <v>297</v>
      </c>
    </row>
    <row r="2654" spans="1:6" ht="15.75">
      <c r="A2654" s="83" t="s">
        <v>430</v>
      </c>
      <c r="B2654" s="83" t="s">
        <v>424</v>
      </c>
      <c r="C2654" s="83" t="s">
        <v>425</v>
      </c>
      <c r="D2654" s="83" t="s">
        <v>367</v>
      </c>
      <c r="E2654" s="83" t="s">
        <v>349</v>
      </c>
      <c r="F2654" s="83" t="s">
        <v>312</v>
      </c>
    </row>
    <row r="2655" spans="1:6" ht="15.75">
      <c r="A2655" s="83" t="s">
        <v>430</v>
      </c>
      <c r="B2655" s="83" t="s">
        <v>424</v>
      </c>
      <c r="C2655" s="83" t="s">
        <v>425</v>
      </c>
      <c r="D2655" s="83" t="s">
        <v>316</v>
      </c>
      <c r="E2655" s="83" t="s">
        <v>435</v>
      </c>
      <c r="F2655" s="83" t="s">
        <v>393</v>
      </c>
    </row>
    <row r="2656" spans="1:6" ht="15.75">
      <c r="A2656" s="83" t="s">
        <v>430</v>
      </c>
      <c r="B2656" s="83" t="s">
        <v>424</v>
      </c>
      <c r="C2656" s="83" t="s">
        <v>425</v>
      </c>
      <c r="D2656" s="83" t="s">
        <v>331</v>
      </c>
      <c r="E2656" s="83" t="s">
        <v>435</v>
      </c>
      <c r="F2656" s="83" t="s">
        <v>312</v>
      </c>
    </row>
    <row r="2657" spans="1:6" ht="15.75">
      <c r="A2657" s="83" t="s">
        <v>430</v>
      </c>
      <c r="B2657" s="83" t="s">
        <v>424</v>
      </c>
      <c r="C2657" s="83" t="s">
        <v>425</v>
      </c>
      <c r="D2657" s="83" t="s">
        <v>270</v>
      </c>
      <c r="E2657" s="83" t="s">
        <v>349</v>
      </c>
      <c r="F2657" s="83" t="s">
        <v>380</v>
      </c>
    </row>
    <row r="2658" spans="1:6" ht="15.75">
      <c r="A2658" s="83" t="s">
        <v>430</v>
      </c>
      <c r="B2658" s="83" t="s">
        <v>424</v>
      </c>
      <c r="C2658" s="83" t="s">
        <v>425</v>
      </c>
      <c r="D2658" s="83" t="s">
        <v>328</v>
      </c>
      <c r="E2658" s="83" t="s">
        <v>428</v>
      </c>
      <c r="F2658" s="83" t="s">
        <v>329</v>
      </c>
    </row>
    <row r="2659" spans="1:6" ht="15.75">
      <c r="A2659" s="83" t="s">
        <v>430</v>
      </c>
      <c r="B2659" s="83" t="s">
        <v>424</v>
      </c>
      <c r="C2659" s="83" t="s">
        <v>425</v>
      </c>
      <c r="D2659" s="83" t="s">
        <v>324</v>
      </c>
      <c r="E2659" s="83" t="s">
        <v>435</v>
      </c>
      <c r="F2659" s="83" t="s">
        <v>326</v>
      </c>
    </row>
    <row r="2660" spans="1:6" ht="15.75">
      <c r="A2660" s="83" t="s">
        <v>430</v>
      </c>
      <c r="B2660" s="83" t="s">
        <v>424</v>
      </c>
      <c r="C2660" s="83" t="s">
        <v>425</v>
      </c>
      <c r="D2660" s="83" t="s">
        <v>277</v>
      </c>
      <c r="E2660" s="83" t="s">
        <v>428</v>
      </c>
      <c r="F2660" s="83" t="s">
        <v>312</v>
      </c>
    </row>
    <row r="2661" spans="1:6" ht="15.75">
      <c r="A2661" s="83" t="s">
        <v>430</v>
      </c>
      <c r="B2661" s="83" t="s">
        <v>424</v>
      </c>
      <c r="C2661" s="83" t="s">
        <v>425</v>
      </c>
      <c r="D2661" s="83" t="s">
        <v>258</v>
      </c>
      <c r="E2661" s="83" t="s">
        <v>349</v>
      </c>
      <c r="F2661" s="83" t="s">
        <v>380</v>
      </c>
    </row>
    <row r="2662" spans="1:6" ht="15.75">
      <c r="A2662" s="83" t="s">
        <v>430</v>
      </c>
      <c r="B2662" s="83" t="s">
        <v>424</v>
      </c>
      <c r="C2662" s="83" t="s">
        <v>425</v>
      </c>
      <c r="D2662" s="83" t="s">
        <v>150</v>
      </c>
      <c r="E2662" s="83" t="s">
        <v>428</v>
      </c>
      <c r="F2662" s="83" t="s">
        <v>300</v>
      </c>
    </row>
    <row r="2663" spans="1:6" ht="15.75">
      <c r="A2663" s="83" t="s">
        <v>444</v>
      </c>
      <c r="B2663" s="83" t="s">
        <v>424</v>
      </c>
      <c r="C2663" s="83" t="s">
        <v>425</v>
      </c>
      <c r="D2663" s="83" t="s">
        <v>328</v>
      </c>
      <c r="E2663" s="83" t="s">
        <v>349</v>
      </c>
      <c r="F2663" s="83" t="s">
        <v>329</v>
      </c>
    </row>
    <row r="2664" spans="1:6" ht="15.75">
      <c r="A2664" s="83" t="s">
        <v>444</v>
      </c>
      <c r="B2664" s="83" t="s">
        <v>424</v>
      </c>
      <c r="C2664" s="83" t="s">
        <v>425</v>
      </c>
      <c r="D2664" s="83" t="s">
        <v>278</v>
      </c>
      <c r="E2664" s="83" t="s">
        <v>435</v>
      </c>
      <c r="F2664" s="83" t="s">
        <v>393</v>
      </c>
    </row>
    <row r="2665" spans="1:6" ht="15.75">
      <c r="A2665" s="83" t="s">
        <v>444</v>
      </c>
      <c r="B2665" s="83" t="s">
        <v>424</v>
      </c>
      <c r="C2665" s="83" t="s">
        <v>425</v>
      </c>
      <c r="D2665" s="83" t="s">
        <v>341</v>
      </c>
      <c r="E2665" s="83" t="s">
        <v>428</v>
      </c>
      <c r="F2665" s="83" t="s">
        <v>290</v>
      </c>
    </row>
    <row r="2666" spans="1:6" ht="15.75">
      <c r="A2666" s="83" t="s">
        <v>444</v>
      </c>
      <c r="B2666" s="83" t="s">
        <v>424</v>
      </c>
      <c r="C2666" s="83" t="s">
        <v>425</v>
      </c>
      <c r="D2666" s="83" t="s">
        <v>323</v>
      </c>
      <c r="E2666" s="83" t="s">
        <v>428</v>
      </c>
      <c r="F2666" s="83" t="s">
        <v>291</v>
      </c>
    </row>
    <row r="2667" spans="1:6" ht="15.75">
      <c r="A2667" s="83" t="s">
        <v>444</v>
      </c>
      <c r="B2667" s="83" t="s">
        <v>424</v>
      </c>
      <c r="C2667" s="83" t="s">
        <v>425</v>
      </c>
      <c r="D2667" s="83" t="s">
        <v>322</v>
      </c>
      <c r="E2667" s="83" t="s">
        <v>349</v>
      </c>
      <c r="F2667" s="83" t="s">
        <v>415</v>
      </c>
    </row>
    <row r="2668" spans="1:6" ht="15.75">
      <c r="A2668" s="83" t="s">
        <v>444</v>
      </c>
      <c r="B2668" s="83" t="s">
        <v>424</v>
      </c>
      <c r="C2668" s="83" t="s">
        <v>425</v>
      </c>
      <c r="D2668" s="83" t="s">
        <v>340</v>
      </c>
      <c r="E2668" s="83" t="s">
        <v>428</v>
      </c>
      <c r="F2668" s="83" t="s">
        <v>380</v>
      </c>
    </row>
    <row r="2669" spans="1:6" ht="15.75">
      <c r="A2669" s="83" t="s">
        <v>444</v>
      </c>
      <c r="B2669" s="83" t="s">
        <v>424</v>
      </c>
      <c r="C2669" s="83" t="s">
        <v>425</v>
      </c>
      <c r="D2669" s="83" t="s">
        <v>150</v>
      </c>
      <c r="E2669" s="83" t="s">
        <v>363</v>
      </c>
      <c r="F2669" s="83" t="s">
        <v>312</v>
      </c>
    </row>
    <row r="2670" spans="1:6" ht="15.75">
      <c r="A2670" s="83" t="s">
        <v>444</v>
      </c>
      <c r="B2670" s="83" t="s">
        <v>424</v>
      </c>
      <c r="C2670" s="83" t="s">
        <v>425</v>
      </c>
      <c r="D2670" s="83" t="s">
        <v>302</v>
      </c>
      <c r="E2670" s="83" t="s">
        <v>349</v>
      </c>
      <c r="F2670" s="83" t="s">
        <v>312</v>
      </c>
    </row>
    <row r="2671" spans="1:6" ht="15.75">
      <c r="A2671" s="83" t="s">
        <v>444</v>
      </c>
      <c r="B2671" s="83" t="s">
        <v>424</v>
      </c>
      <c r="C2671" s="83" t="s">
        <v>425</v>
      </c>
      <c r="D2671" s="83" t="s">
        <v>283</v>
      </c>
      <c r="E2671" s="83" t="s">
        <v>363</v>
      </c>
      <c r="F2671" s="83" t="s">
        <v>290</v>
      </c>
    </row>
    <row r="2672" spans="1:6" ht="15.75">
      <c r="A2672" s="83" t="s">
        <v>444</v>
      </c>
      <c r="B2672" s="83" t="s">
        <v>424</v>
      </c>
      <c r="C2672" s="83" t="s">
        <v>425</v>
      </c>
      <c r="D2672" s="83" t="s">
        <v>329</v>
      </c>
      <c r="E2672" s="83" t="s">
        <v>428</v>
      </c>
      <c r="F2672" s="83" t="s">
        <v>393</v>
      </c>
    </row>
    <row r="2673" spans="1:6" ht="15.75">
      <c r="A2673" s="83" t="s">
        <v>444</v>
      </c>
      <c r="B2673" s="83" t="s">
        <v>424</v>
      </c>
      <c r="C2673" s="83" t="s">
        <v>425</v>
      </c>
      <c r="D2673" s="83" t="s">
        <v>276</v>
      </c>
      <c r="E2673" s="83" t="s">
        <v>435</v>
      </c>
      <c r="F2673" s="83" t="s">
        <v>312</v>
      </c>
    </row>
    <row r="2674" spans="1:6" ht="15.75">
      <c r="A2674" s="83" t="s">
        <v>445</v>
      </c>
      <c r="B2674" s="83" t="s">
        <v>424</v>
      </c>
      <c r="C2674" s="83" t="s">
        <v>425</v>
      </c>
      <c r="D2674" s="83" t="s">
        <v>2487</v>
      </c>
      <c r="E2674" s="83" t="s">
        <v>429</v>
      </c>
      <c r="F2674" s="83"/>
    </row>
    <row r="2675" spans="1:6" ht="15.75">
      <c r="A2675" s="83" t="s">
        <v>445</v>
      </c>
      <c r="B2675" s="83" t="s">
        <v>424</v>
      </c>
      <c r="C2675" s="83" t="s">
        <v>425</v>
      </c>
      <c r="D2675" s="83" t="s">
        <v>446</v>
      </c>
      <c r="E2675" s="83" t="s">
        <v>363</v>
      </c>
      <c r="F2675" s="83" t="s">
        <v>380</v>
      </c>
    </row>
    <row r="2676" spans="1:6" ht="15.75">
      <c r="A2676" s="83" t="s">
        <v>445</v>
      </c>
      <c r="B2676" s="83" t="s">
        <v>424</v>
      </c>
      <c r="C2676" s="83" t="s">
        <v>425</v>
      </c>
      <c r="D2676" s="83" t="s">
        <v>278</v>
      </c>
      <c r="E2676" s="83" t="s">
        <v>349</v>
      </c>
      <c r="F2676" s="83" t="s">
        <v>290</v>
      </c>
    </row>
    <row r="2677" spans="1:6" ht="15.75">
      <c r="A2677" s="83" t="s">
        <v>445</v>
      </c>
      <c r="B2677" s="83" t="s">
        <v>424</v>
      </c>
      <c r="C2677" s="83" t="s">
        <v>425</v>
      </c>
      <c r="D2677" s="83" t="s">
        <v>309</v>
      </c>
      <c r="E2677" s="83" t="s">
        <v>428</v>
      </c>
      <c r="F2677" s="83" t="s">
        <v>333</v>
      </c>
    </row>
    <row r="2678" spans="1:6" ht="15.75">
      <c r="A2678" s="83" t="s">
        <v>445</v>
      </c>
      <c r="B2678" s="83" t="s">
        <v>424</v>
      </c>
      <c r="C2678" s="83" t="s">
        <v>425</v>
      </c>
      <c r="D2678" s="83" t="s">
        <v>326</v>
      </c>
      <c r="E2678" s="83" t="s">
        <v>435</v>
      </c>
      <c r="F2678" s="83" t="s">
        <v>297</v>
      </c>
    </row>
    <row r="2679" spans="1:6" ht="15.75">
      <c r="A2679" s="83" t="s">
        <v>445</v>
      </c>
      <c r="B2679" s="83" t="s">
        <v>424</v>
      </c>
      <c r="C2679" s="83" t="s">
        <v>425</v>
      </c>
      <c r="D2679" s="83" t="s">
        <v>276</v>
      </c>
      <c r="E2679" s="83" t="s">
        <v>349</v>
      </c>
      <c r="F2679" s="83" t="s">
        <v>380</v>
      </c>
    </row>
    <row r="2680" spans="1:6" ht="15.75">
      <c r="A2680" s="83" t="s">
        <v>445</v>
      </c>
      <c r="B2680" s="83" t="s">
        <v>424</v>
      </c>
      <c r="C2680" s="83" t="s">
        <v>425</v>
      </c>
      <c r="D2680" s="83" t="s">
        <v>260</v>
      </c>
      <c r="E2680" s="83" t="s">
        <v>349</v>
      </c>
      <c r="F2680" s="83" t="s">
        <v>329</v>
      </c>
    </row>
    <row r="2681" spans="1:6" ht="15.75">
      <c r="A2681" s="83" t="s">
        <v>445</v>
      </c>
      <c r="B2681" s="83" t="s">
        <v>424</v>
      </c>
      <c r="C2681" s="83" t="s">
        <v>425</v>
      </c>
      <c r="D2681" s="83" t="s">
        <v>305</v>
      </c>
      <c r="E2681" s="83" t="s">
        <v>435</v>
      </c>
      <c r="F2681" s="83" t="s">
        <v>383</v>
      </c>
    </row>
    <row r="2682" spans="1:6" ht="15.75">
      <c r="A2682" s="83" t="s">
        <v>445</v>
      </c>
      <c r="B2682" s="83" t="s">
        <v>424</v>
      </c>
      <c r="C2682" s="83" t="s">
        <v>425</v>
      </c>
      <c r="D2682" s="83" t="s">
        <v>341</v>
      </c>
      <c r="E2682" s="83" t="s">
        <v>349</v>
      </c>
      <c r="F2682" s="83" t="s">
        <v>326</v>
      </c>
    </row>
    <row r="2683" spans="1:6" ht="15.75">
      <c r="A2683" s="83" t="s">
        <v>445</v>
      </c>
      <c r="B2683" s="83" t="s">
        <v>424</v>
      </c>
      <c r="C2683" s="83" t="s">
        <v>425</v>
      </c>
      <c r="D2683" s="83" t="s">
        <v>322</v>
      </c>
      <c r="E2683" s="83" t="s">
        <v>435</v>
      </c>
      <c r="F2683" s="83" t="s">
        <v>443</v>
      </c>
    </row>
    <row r="2684" spans="1:6" ht="15.75">
      <c r="A2684" s="83" t="s">
        <v>445</v>
      </c>
      <c r="B2684" s="83" t="s">
        <v>424</v>
      </c>
      <c r="C2684" s="83" t="s">
        <v>425</v>
      </c>
      <c r="D2684" s="83" t="s">
        <v>447</v>
      </c>
      <c r="E2684" s="83" t="s">
        <v>363</v>
      </c>
      <c r="F2684" s="83"/>
    </row>
    <row r="2685" spans="1:6" ht="15.75">
      <c r="A2685" s="83" t="s">
        <v>448</v>
      </c>
      <c r="B2685" s="83" t="s">
        <v>424</v>
      </c>
      <c r="C2685" s="83" t="s">
        <v>425</v>
      </c>
      <c r="D2685" s="83" t="s">
        <v>267</v>
      </c>
      <c r="E2685" s="83" t="s">
        <v>297</v>
      </c>
      <c r="F2685" s="83" t="s">
        <v>333</v>
      </c>
    </row>
    <row r="2686" spans="1:6" ht="15.75">
      <c r="A2686" s="83" t="s">
        <v>449</v>
      </c>
      <c r="B2686" s="83" t="s">
        <v>424</v>
      </c>
      <c r="C2686" s="83" t="s">
        <v>425</v>
      </c>
      <c r="D2686" s="83" t="s">
        <v>406</v>
      </c>
      <c r="E2686" s="83" t="s">
        <v>363</v>
      </c>
      <c r="F2686" s="83" t="s">
        <v>312</v>
      </c>
    </row>
    <row r="2687" spans="1:6" ht="15.75">
      <c r="A2687" s="83" t="s">
        <v>449</v>
      </c>
      <c r="B2687" s="83" t="s">
        <v>424</v>
      </c>
      <c r="C2687" s="83" t="s">
        <v>425</v>
      </c>
      <c r="D2687" s="83" t="s">
        <v>282</v>
      </c>
      <c r="E2687" s="83" t="s">
        <v>435</v>
      </c>
      <c r="F2687" s="83" t="s">
        <v>393</v>
      </c>
    </row>
    <row r="2688" spans="1:6" ht="15.75">
      <c r="A2688" s="83" t="s">
        <v>449</v>
      </c>
      <c r="B2688" s="83" t="s">
        <v>424</v>
      </c>
      <c r="C2688" s="83" t="s">
        <v>425</v>
      </c>
      <c r="D2688" s="83" t="s">
        <v>332</v>
      </c>
      <c r="E2688" s="83" t="s">
        <v>435</v>
      </c>
      <c r="F2688" s="83" t="s">
        <v>300</v>
      </c>
    </row>
    <row r="2689" spans="1:6" ht="15.75">
      <c r="A2689" s="83" t="s">
        <v>449</v>
      </c>
      <c r="B2689" s="83" t="s">
        <v>424</v>
      </c>
      <c r="C2689" s="83" t="s">
        <v>425</v>
      </c>
      <c r="D2689" s="83" t="s">
        <v>321</v>
      </c>
      <c r="E2689" s="83" t="s">
        <v>428</v>
      </c>
      <c r="F2689" s="83" t="s">
        <v>349</v>
      </c>
    </row>
    <row r="2690" spans="1:6" ht="15.75">
      <c r="A2690" s="83" t="s">
        <v>449</v>
      </c>
      <c r="B2690" s="83" t="s">
        <v>424</v>
      </c>
      <c r="C2690" s="83" t="s">
        <v>425</v>
      </c>
      <c r="D2690" s="83" t="s">
        <v>283</v>
      </c>
      <c r="E2690" s="83" t="s">
        <v>428</v>
      </c>
      <c r="F2690" s="83" t="s">
        <v>349</v>
      </c>
    </row>
    <row r="2691" spans="1:6" ht="15.75">
      <c r="A2691" s="83" t="s">
        <v>450</v>
      </c>
      <c r="B2691" s="83" t="s">
        <v>424</v>
      </c>
      <c r="C2691" s="83" t="s">
        <v>425</v>
      </c>
      <c r="D2691" s="83" t="s">
        <v>331</v>
      </c>
      <c r="E2691" s="83" t="s">
        <v>435</v>
      </c>
      <c r="F2691" s="83" t="s">
        <v>428</v>
      </c>
    </row>
    <row r="2692" spans="1:6" ht="15.75">
      <c r="A2692" s="83" t="s">
        <v>450</v>
      </c>
      <c r="B2692" s="83" t="s">
        <v>424</v>
      </c>
      <c r="C2692" s="83" t="s">
        <v>425</v>
      </c>
      <c r="D2692" s="83" t="s">
        <v>451</v>
      </c>
      <c r="E2692" s="83" t="s">
        <v>151</v>
      </c>
      <c r="F2692" s="83" t="s">
        <v>441</v>
      </c>
    </row>
    <row r="2693" spans="1:6" ht="15.75">
      <c r="A2693" s="83" t="s">
        <v>450</v>
      </c>
      <c r="B2693" s="83" t="s">
        <v>424</v>
      </c>
      <c r="C2693" s="83" t="s">
        <v>425</v>
      </c>
      <c r="D2693" s="83" t="s">
        <v>299</v>
      </c>
      <c r="E2693" s="83" t="s">
        <v>428</v>
      </c>
      <c r="F2693" s="83" t="s">
        <v>380</v>
      </c>
    </row>
    <row r="2694" spans="1:6" ht="15.75">
      <c r="A2694" s="83" t="s">
        <v>450</v>
      </c>
      <c r="B2694" s="83" t="s">
        <v>424</v>
      </c>
      <c r="C2694" s="83" t="s">
        <v>425</v>
      </c>
      <c r="D2694" s="83" t="s">
        <v>268</v>
      </c>
      <c r="E2694" s="83" t="s">
        <v>435</v>
      </c>
      <c r="F2694" s="83" t="s">
        <v>300</v>
      </c>
    </row>
    <row r="2695" spans="1:6" ht="15.75">
      <c r="A2695" s="83" t="s">
        <v>450</v>
      </c>
      <c r="B2695" s="83" t="s">
        <v>424</v>
      </c>
      <c r="C2695" s="83" t="s">
        <v>425</v>
      </c>
      <c r="D2695" s="83" t="s">
        <v>345</v>
      </c>
      <c r="E2695" s="83" t="s">
        <v>428</v>
      </c>
      <c r="F2695" s="83" t="s">
        <v>312</v>
      </c>
    </row>
    <row r="2696" spans="1:6" ht="15.75">
      <c r="A2696" s="83" t="s">
        <v>450</v>
      </c>
      <c r="B2696" s="83" t="s">
        <v>424</v>
      </c>
      <c r="C2696" s="83" t="s">
        <v>425</v>
      </c>
      <c r="D2696" s="83" t="s">
        <v>330</v>
      </c>
      <c r="E2696" s="83" t="s">
        <v>452</v>
      </c>
      <c r="F2696" s="83" t="s">
        <v>300</v>
      </c>
    </row>
    <row r="2697" spans="1:6" ht="15.75">
      <c r="A2697" s="83" t="s">
        <v>450</v>
      </c>
      <c r="B2697" s="83" t="s">
        <v>424</v>
      </c>
      <c r="C2697" s="83" t="s">
        <v>425</v>
      </c>
      <c r="D2697" s="83" t="s">
        <v>284</v>
      </c>
      <c r="E2697" s="83" t="s">
        <v>349</v>
      </c>
      <c r="F2697" s="83" t="s">
        <v>291</v>
      </c>
    </row>
    <row r="2698" spans="1:6" ht="15.75">
      <c r="A2698" s="83" t="s">
        <v>450</v>
      </c>
      <c r="B2698" s="83" t="s">
        <v>424</v>
      </c>
      <c r="C2698" s="83" t="s">
        <v>425</v>
      </c>
      <c r="D2698" s="83" t="s">
        <v>347</v>
      </c>
      <c r="E2698" s="83" t="s">
        <v>349</v>
      </c>
      <c r="F2698" s="83" t="s">
        <v>291</v>
      </c>
    </row>
    <row r="2699" spans="1:6" ht="15.75">
      <c r="A2699" s="83" t="s">
        <v>450</v>
      </c>
      <c r="B2699" s="83" t="s">
        <v>424</v>
      </c>
      <c r="C2699" s="83" t="s">
        <v>425</v>
      </c>
      <c r="D2699" s="83" t="s">
        <v>306</v>
      </c>
      <c r="E2699" s="83" t="s">
        <v>435</v>
      </c>
      <c r="F2699" s="83" t="s">
        <v>393</v>
      </c>
    </row>
    <row r="2700" spans="1:6" ht="15.75">
      <c r="A2700" s="83" t="s">
        <v>450</v>
      </c>
      <c r="B2700" s="83" t="s">
        <v>424</v>
      </c>
      <c r="C2700" s="83" t="s">
        <v>425</v>
      </c>
      <c r="D2700" s="83" t="s">
        <v>260</v>
      </c>
      <c r="E2700" s="83" t="s">
        <v>428</v>
      </c>
      <c r="F2700" s="83" t="s">
        <v>415</v>
      </c>
    </row>
    <row r="2701" spans="1:6" ht="15.75">
      <c r="A2701" s="83" t="s">
        <v>450</v>
      </c>
      <c r="B2701" s="83" t="s">
        <v>424</v>
      </c>
      <c r="C2701" s="83" t="s">
        <v>425</v>
      </c>
      <c r="D2701" s="83" t="s">
        <v>305</v>
      </c>
      <c r="E2701" s="83" t="s">
        <v>349</v>
      </c>
      <c r="F2701" s="83" t="s">
        <v>333</v>
      </c>
    </row>
    <row r="2702" spans="1:6" ht="15.75">
      <c r="A2702" s="83" t="s">
        <v>450</v>
      </c>
      <c r="B2702" s="83" t="s">
        <v>424</v>
      </c>
      <c r="C2702" s="83" t="s">
        <v>425</v>
      </c>
      <c r="D2702" s="83" t="s">
        <v>344</v>
      </c>
      <c r="E2702" s="83" t="s">
        <v>428</v>
      </c>
      <c r="F2702" s="83" t="s">
        <v>415</v>
      </c>
    </row>
    <row r="2703" spans="1:6" ht="15.75">
      <c r="A2703" s="83" t="s">
        <v>450</v>
      </c>
      <c r="B2703" s="83" t="s">
        <v>424</v>
      </c>
      <c r="C2703" s="83" t="s">
        <v>425</v>
      </c>
      <c r="D2703" s="83" t="s">
        <v>323</v>
      </c>
      <c r="E2703" s="83" t="s">
        <v>428</v>
      </c>
      <c r="F2703" s="83" t="s">
        <v>319</v>
      </c>
    </row>
    <row r="2704" spans="1:6" ht="15.75">
      <c r="A2704" s="83" t="s">
        <v>450</v>
      </c>
      <c r="B2704" s="83" t="s">
        <v>424</v>
      </c>
      <c r="C2704" s="83" t="s">
        <v>425</v>
      </c>
      <c r="D2704" s="83" t="s">
        <v>322</v>
      </c>
      <c r="E2704" s="83" t="s">
        <v>428</v>
      </c>
      <c r="F2704" s="83" t="s">
        <v>319</v>
      </c>
    </row>
    <row r="2705" spans="1:6" ht="15.75">
      <c r="A2705" s="83" t="s">
        <v>450</v>
      </c>
      <c r="B2705" s="83" t="s">
        <v>424</v>
      </c>
      <c r="C2705" s="83" t="s">
        <v>425</v>
      </c>
      <c r="D2705" s="83" t="s">
        <v>340</v>
      </c>
      <c r="E2705" s="83" t="s">
        <v>428</v>
      </c>
      <c r="F2705" s="83" t="s">
        <v>300</v>
      </c>
    </row>
    <row r="2706" spans="1:6" ht="15.75">
      <c r="A2706" s="83" t="s">
        <v>450</v>
      </c>
      <c r="B2706" s="83" t="s">
        <v>424</v>
      </c>
      <c r="C2706" s="83" t="s">
        <v>425</v>
      </c>
      <c r="D2706" s="83" t="s">
        <v>356</v>
      </c>
      <c r="E2706" s="83" t="s">
        <v>434</v>
      </c>
      <c r="F2706" s="83" t="s">
        <v>453</v>
      </c>
    </row>
    <row r="2707" spans="1:6" ht="15.75">
      <c r="A2707" s="83" t="s">
        <v>450</v>
      </c>
      <c r="B2707" s="83" t="s">
        <v>424</v>
      </c>
      <c r="C2707" s="83" t="s">
        <v>425</v>
      </c>
      <c r="D2707" s="83" t="s">
        <v>310</v>
      </c>
      <c r="E2707" s="83" t="s">
        <v>435</v>
      </c>
      <c r="F2707" s="83" t="s">
        <v>452</v>
      </c>
    </row>
    <row r="2708" spans="1:6" ht="15.75">
      <c r="A2708" s="83" t="s">
        <v>450</v>
      </c>
      <c r="B2708" s="83" t="s">
        <v>424</v>
      </c>
      <c r="C2708" s="83" t="s">
        <v>425</v>
      </c>
      <c r="D2708" s="83" t="s">
        <v>276</v>
      </c>
      <c r="E2708" s="83" t="s">
        <v>435</v>
      </c>
      <c r="F2708" s="83" t="s">
        <v>441</v>
      </c>
    </row>
    <row r="2709" spans="1:6" ht="15.75">
      <c r="A2709" s="83" t="s">
        <v>2488</v>
      </c>
      <c r="B2709" s="83" t="s">
        <v>424</v>
      </c>
      <c r="C2709" s="83" t="s">
        <v>425</v>
      </c>
      <c r="D2709" s="83" t="s">
        <v>311</v>
      </c>
      <c r="E2709" s="83" t="s">
        <v>434</v>
      </c>
      <c r="F2709" s="83" t="s">
        <v>454</v>
      </c>
    </row>
    <row r="2710" spans="1:6" ht="15.75">
      <c r="A2710" s="83" t="s">
        <v>2488</v>
      </c>
      <c r="B2710" s="83" t="s">
        <v>424</v>
      </c>
      <c r="C2710" s="83" t="s">
        <v>425</v>
      </c>
      <c r="D2710" s="83" t="s">
        <v>309</v>
      </c>
      <c r="E2710" s="83" t="s">
        <v>435</v>
      </c>
      <c r="F2710" s="83" t="s">
        <v>441</v>
      </c>
    </row>
    <row r="2711" spans="1:6" ht="15.75">
      <c r="A2711" s="83" t="s">
        <v>2488</v>
      </c>
      <c r="B2711" s="83" t="s">
        <v>424</v>
      </c>
      <c r="C2711" s="83" t="s">
        <v>425</v>
      </c>
      <c r="D2711" s="83" t="s">
        <v>284</v>
      </c>
      <c r="E2711" s="83" t="s">
        <v>435</v>
      </c>
      <c r="F2711" s="83" t="s">
        <v>452</v>
      </c>
    </row>
    <row r="2712" spans="1:6" ht="15.75">
      <c r="A2712" s="83" t="s">
        <v>2488</v>
      </c>
      <c r="B2712" s="83" t="s">
        <v>424</v>
      </c>
      <c r="C2712" s="83" t="s">
        <v>425</v>
      </c>
      <c r="D2712" s="83" t="s">
        <v>277</v>
      </c>
      <c r="E2712" s="83" t="s">
        <v>434</v>
      </c>
      <c r="F2712" s="83" t="s">
        <v>453</v>
      </c>
    </row>
    <row r="2713" spans="1:6" ht="15.75">
      <c r="A2713" s="83" t="s">
        <v>2488</v>
      </c>
      <c r="B2713" s="83" t="s">
        <v>424</v>
      </c>
      <c r="C2713" s="83" t="s">
        <v>425</v>
      </c>
      <c r="D2713" s="83" t="s">
        <v>276</v>
      </c>
      <c r="E2713" s="83" t="s">
        <v>428</v>
      </c>
      <c r="F2713" s="83" t="s">
        <v>349</v>
      </c>
    </row>
    <row r="2714" spans="1:6" ht="15.75">
      <c r="A2714" s="83" t="s">
        <v>2488</v>
      </c>
      <c r="B2714" s="83" t="s">
        <v>424</v>
      </c>
      <c r="C2714" s="83" t="s">
        <v>425</v>
      </c>
      <c r="D2714" s="83" t="s">
        <v>342</v>
      </c>
      <c r="E2714" s="83" t="s">
        <v>434</v>
      </c>
      <c r="F2714" s="83" t="s">
        <v>453</v>
      </c>
    </row>
    <row r="2715" spans="1:6" ht="15.75">
      <c r="A2715" s="83" t="s">
        <v>2488</v>
      </c>
      <c r="B2715" s="83" t="s">
        <v>424</v>
      </c>
      <c r="C2715" s="83" t="s">
        <v>425</v>
      </c>
      <c r="D2715" s="83" t="s">
        <v>258</v>
      </c>
      <c r="E2715" s="83" t="s">
        <v>434</v>
      </c>
      <c r="F2715" s="83" t="s">
        <v>453</v>
      </c>
    </row>
    <row r="2716" spans="1:6" ht="15.75">
      <c r="A2716" s="83" t="s">
        <v>2488</v>
      </c>
      <c r="B2716" s="83" t="s">
        <v>424</v>
      </c>
      <c r="C2716" s="83" t="s">
        <v>425</v>
      </c>
      <c r="D2716" s="83" t="s">
        <v>306</v>
      </c>
      <c r="E2716" s="83" t="s">
        <v>434</v>
      </c>
      <c r="F2716" s="83" t="s">
        <v>453</v>
      </c>
    </row>
    <row r="2717" spans="1:6" ht="15.75">
      <c r="A2717" s="83" t="s">
        <v>2488</v>
      </c>
      <c r="B2717" s="83" t="s">
        <v>424</v>
      </c>
      <c r="C2717" s="83" t="s">
        <v>425</v>
      </c>
      <c r="D2717" s="83" t="s">
        <v>322</v>
      </c>
      <c r="E2717" s="83" t="s">
        <v>349</v>
      </c>
      <c r="F2717" s="83" t="s">
        <v>415</v>
      </c>
    </row>
    <row r="2718" spans="1:6" ht="15.75">
      <c r="A2718" s="83" t="s">
        <v>2489</v>
      </c>
      <c r="B2718" s="83" t="s">
        <v>424</v>
      </c>
      <c r="C2718" s="83" t="s">
        <v>425</v>
      </c>
      <c r="D2718" s="83" t="s">
        <v>260</v>
      </c>
      <c r="E2718" s="83" t="s">
        <v>349</v>
      </c>
      <c r="F2718" s="83" t="s">
        <v>290</v>
      </c>
    </row>
    <row r="2719" spans="1:6" ht="15.75">
      <c r="A2719" s="83" t="s">
        <v>2489</v>
      </c>
      <c r="B2719" s="83" t="s">
        <v>424</v>
      </c>
      <c r="C2719" s="83" t="s">
        <v>425</v>
      </c>
      <c r="D2719" s="83" t="s">
        <v>305</v>
      </c>
      <c r="E2719" s="83" t="s">
        <v>349</v>
      </c>
      <c r="F2719" s="83" t="s">
        <v>290</v>
      </c>
    </row>
    <row r="2720" spans="1:6" ht="15.75">
      <c r="A2720" s="83" t="s">
        <v>455</v>
      </c>
      <c r="B2720" s="83" t="s">
        <v>424</v>
      </c>
      <c r="C2720" s="83" t="s">
        <v>425</v>
      </c>
      <c r="D2720" s="83" t="s">
        <v>342</v>
      </c>
      <c r="E2720" s="83" t="s">
        <v>428</v>
      </c>
      <c r="F2720" s="83" t="s">
        <v>380</v>
      </c>
    </row>
    <row r="2721" spans="1:6" ht="15.75">
      <c r="A2721" s="83" t="s">
        <v>455</v>
      </c>
      <c r="B2721" s="83" t="s">
        <v>424</v>
      </c>
      <c r="C2721" s="83" t="s">
        <v>425</v>
      </c>
      <c r="D2721" s="83" t="s">
        <v>323</v>
      </c>
      <c r="E2721" s="83" t="s">
        <v>434</v>
      </c>
      <c r="F2721" s="83" t="s">
        <v>456</v>
      </c>
    </row>
    <row r="2722" spans="1:6" ht="15.75">
      <c r="A2722" s="83" t="s">
        <v>455</v>
      </c>
      <c r="B2722" s="83" t="s">
        <v>424</v>
      </c>
      <c r="C2722" s="83" t="s">
        <v>425</v>
      </c>
      <c r="D2722" s="83" t="s">
        <v>334</v>
      </c>
      <c r="E2722" s="83" t="s">
        <v>428</v>
      </c>
      <c r="F2722" s="83" t="s">
        <v>380</v>
      </c>
    </row>
    <row r="2723" spans="1:6" ht="15.75">
      <c r="A2723" s="83" t="s">
        <v>455</v>
      </c>
      <c r="B2723" s="83" t="s">
        <v>424</v>
      </c>
      <c r="C2723" s="83" t="s">
        <v>425</v>
      </c>
      <c r="D2723" s="83" t="s">
        <v>322</v>
      </c>
      <c r="E2723" s="83" t="s">
        <v>428</v>
      </c>
      <c r="F2723" s="83" t="s">
        <v>457</v>
      </c>
    </row>
    <row r="2724" spans="1:6" ht="15.75">
      <c r="A2724" s="83" t="s">
        <v>455</v>
      </c>
      <c r="B2724" s="83" t="s">
        <v>424</v>
      </c>
      <c r="C2724" s="83" t="s">
        <v>425</v>
      </c>
      <c r="D2724" s="83" t="s">
        <v>263</v>
      </c>
      <c r="E2724" s="83" t="s">
        <v>428</v>
      </c>
      <c r="F2724" s="83" t="s">
        <v>393</v>
      </c>
    </row>
    <row r="2725" spans="1:6" ht="15.75">
      <c r="A2725" s="83" t="s">
        <v>455</v>
      </c>
      <c r="B2725" s="83" t="s">
        <v>424</v>
      </c>
      <c r="C2725" s="83" t="s">
        <v>425</v>
      </c>
      <c r="D2725" s="83" t="s">
        <v>346</v>
      </c>
      <c r="E2725" s="83" t="s">
        <v>428</v>
      </c>
      <c r="F2725" s="83" t="s">
        <v>457</v>
      </c>
    </row>
    <row r="2726" spans="1:6" ht="15.75">
      <c r="A2726" s="83" t="s">
        <v>455</v>
      </c>
      <c r="B2726" s="83" t="s">
        <v>424</v>
      </c>
      <c r="C2726" s="83" t="s">
        <v>425</v>
      </c>
      <c r="D2726" s="83" t="s">
        <v>284</v>
      </c>
      <c r="E2726" s="83" t="s">
        <v>435</v>
      </c>
      <c r="F2726" s="83" t="s">
        <v>452</v>
      </c>
    </row>
    <row r="2727" spans="1:6" ht="15.75">
      <c r="A2727" s="83" t="s">
        <v>455</v>
      </c>
      <c r="B2727" s="83" t="s">
        <v>424</v>
      </c>
      <c r="C2727" s="83" t="s">
        <v>425</v>
      </c>
      <c r="D2727" s="83" t="s">
        <v>258</v>
      </c>
      <c r="E2727" s="83" t="s">
        <v>435</v>
      </c>
      <c r="F2727" s="83" t="s">
        <v>441</v>
      </c>
    </row>
    <row r="2728" spans="1:6" ht="15.75">
      <c r="A2728" s="83" t="s">
        <v>455</v>
      </c>
      <c r="B2728" s="83" t="s">
        <v>424</v>
      </c>
      <c r="C2728" s="83" t="s">
        <v>425</v>
      </c>
      <c r="D2728" s="83" t="s">
        <v>321</v>
      </c>
      <c r="E2728" s="83" t="s">
        <v>435</v>
      </c>
      <c r="F2728" s="83" t="s">
        <v>452</v>
      </c>
    </row>
    <row r="2729" spans="1:6" ht="15.75">
      <c r="A2729" s="83" t="s">
        <v>458</v>
      </c>
      <c r="B2729" s="83" t="s">
        <v>424</v>
      </c>
      <c r="C2729" s="83" t="s">
        <v>425</v>
      </c>
      <c r="D2729" s="83" t="s">
        <v>324</v>
      </c>
      <c r="E2729" s="83" t="s">
        <v>349</v>
      </c>
      <c r="F2729" s="83" t="s">
        <v>380</v>
      </c>
    </row>
    <row r="2730" spans="1:6" ht="15.75">
      <c r="A2730" s="83" t="s">
        <v>458</v>
      </c>
      <c r="B2730" s="83" t="s">
        <v>424</v>
      </c>
      <c r="C2730" s="83" t="s">
        <v>425</v>
      </c>
      <c r="D2730" s="83" t="s">
        <v>277</v>
      </c>
      <c r="E2730" s="83" t="s">
        <v>428</v>
      </c>
      <c r="F2730" s="83" t="s">
        <v>380</v>
      </c>
    </row>
    <row r="2731" spans="1:6" ht="15.75">
      <c r="A2731" s="83" t="s">
        <v>458</v>
      </c>
      <c r="B2731" s="83" t="s">
        <v>424</v>
      </c>
      <c r="C2731" s="83" t="s">
        <v>425</v>
      </c>
      <c r="D2731" s="83" t="s">
        <v>276</v>
      </c>
      <c r="E2731" s="83" t="s">
        <v>349</v>
      </c>
      <c r="F2731" s="83" t="s">
        <v>415</v>
      </c>
    </row>
    <row r="2732" spans="1:6" ht="15.75">
      <c r="A2732" s="83" t="s">
        <v>1092</v>
      </c>
      <c r="B2732" s="83" t="s">
        <v>424</v>
      </c>
      <c r="C2732" s="83" t="s">
        <v>425</v>
      </c>
      <c r="D2732" s="83" t="s">
        <v>342</v>
      </c>
      <c r="E2732" s="83" t="s">
        <v>428</v>
      </c>
      <c r="F2732" s="83" t="s">
        <v>415</v>
      </c>
    </row>
    <row r="2733" spans="1:6" ht="15.75">
      <c r="A2733" s="83" t="s">
        <v>1092</v>
      </c>
      <c r="B2733" s="83" t="s">
        <v>424</v>
      </c>
      <c r="C2733" s="83" t="s">
        <v>425</v>
      </c>
      <c r="D2733" s="83" t="s">
        <v>459</v>
      </c>
      <c r="E2733" s="83" t="s">
        <v>326</v>
      </c>
      <c r="F2733" s="83"/>
    </row>
    <row r="2734" spans="1:6" ht="15.75">
      <c r="A2734" s="83" t="s">
        <v>1092</v>
      </c>
      <c r="B2734" s="83" t="s">
        <v>424</v>
      </c>
      <c r="C2734" s="83" t="s">
        <v>425</v>
      </c>
      <c r="D2734" s="83" t="s">
        <v>341</v>
      </c>
      <c r="E2734" s="83" t="s">
        <v>428</v>
      </c>
      <c r="F2734" s="83" t="s">
        <v>393</v>
      </c>
    </row>
    <row r="2735" spans="1:6" ht="15.75">
      <c r="A2735" s="83" t="s">
        <v>1092</v>
      </c>
      <c r="B2735" s="83" t="s">
        <v>424</v>
      </c>
      <c r="C2735" s="83" t="s">
        <v>425</v>
      </c>
      <c r="D2735" s="83" t="s">
        <v>322</v>
      </c>
      <c r="E2735" s="83" t="s">
        <v>428</v>
      </c>
      <c r="F2735" s="83" t="s">
        <v>300</v>
      </c>
    </row>
    <row r="2736" spans="1:6" ht="15.75">
      <c r="A2736" s="83" t="s">
        <v>1092</v>
      </c>
      <c r="B2736" s="83" t="s">
        <v>424</v>
      </c>
      <c r="C2736" s="83" t="s">
        <v>425</v>
      </c>
      <c r="D2736" s="83" t="s">
        <v>340</v>
      </c>
      <c r="E2736" s="83" t="s">
        <v>428</v>
      </c>
      <c r="F2736" s="83" t="s">
        <v>393</v>
      </c>
    </row>
    <row r="2737" spans="1:6" ht="15.75">
      <c r="A2737" s="83" t="s">
        <v>1092</v>
      </c>
      <c r="B2737" s="83" t="s">
        <v>424</v>
      </c>
      <c r="C2737" s="83" t="s">
        <v>425</v>
      </c>
      <c r="D2737" s="83" t="s">
        <v>150</v>
      </c>
      <c r="E2737" s="83" t="s">
        <v>428</v>
      </c>
      <c r="F2737" s="83" t="s">
        <v>380</v>
      </c>
    </row>
    <row r="2738" spans="1:6" ht="15.75">
      <c r="A2738" s="83" t="s">
        <v>1092</v>
      </c>
      <c r="B2738" s="83" t="s">
        <v>424</v>
      </c>
      <c r="C2738" s="83" t="s">
        <v>425</v>
      </c>
      <c r="D2738" s="83" t="s">
        <v>321</v>
      </c>
      <c r="E2738" s="83" t="s">
        <v>435</v>
      </c>
      <c r="F2738" s="83" t="s">
        <v>452</v>
      </c>
    </row>
    <row r="2739" spans="1:6" ht="15.75">
      <c r="A2739" s="83" t="s">
        <v>1092</v>
      </c>
      <c r="B2739" s="83" t="s">
        <v>424</v>
      </c>
      <c r="C2739" s="83" t="s">
        <v>425</v>
      </c>
      <c r="D2739" s="83" t="s">
        <v>302</v>
      </c>
      <c r="E2739" s="83" t="s">
        <v>434</v>
      </c>
      <c r="F2739" s="83" t="s">
        <v>453</v>
      </c>
    </row>
    <row r="2740" spans="1:6" ht="15.75">
      <c r="A2740" s="83" t="s">
        <v>1092</v>
      </c>
      <c r="B2740" s="83" t="s">
        <v>424</v>
      </c>
      <c r="C2740" s="83" t="s">
        <v>425</v>
      </c>
      <c r="D2740" s="83" t="s">
        <v>447</v>
      </c>
      <c r="E2740" s="83" t="s">
        <v>349</v>
      </c>
      <c r="F2740" s="83"/>
    </row>
    <row r="2741" spans="1:6" ht="15.75">
      <c r="A2741" s="83" t="s">
        <v>460</v>
      </c>
      <c r="B2741" s="83" t="s">
        <v>424</v>
      </c>
      <c r="C2741" s="83" t="s">
        <v>425</v>
      </c>
      <c r="D2741" s="83" t="s">
        <v>260</v>
      </c>
      <c r="E2741" s="83" t="s">
        <v>428</v>
      </c>
      <c r="F2741" s="83" t="s">
        <v>312</v>
      </c>
    </row>
    <row r="2742" spans="1:6" ht="15.75">
      <c r="A2742" s="83" t="s">
        <v>460</v>
      </c>
      <c r="B2742" s="83" t="s">
        <v>424</v>
      </c>
      <c r="C2742" s="83" t="s">
        <v>425</v>
      </c>
      <c r="D2742" s="83" t="s">
        <v>150</v>
      </c>
      <c r="E2742" s="83" t="s">
        <v>349</v>
      </c>
      <c r="F2742" s="83" t="s">
        <v>290</v>
      </c>
    </row>
    <row r="2743" spans="1:6" ht="15.75">
      <c r="A2743" s="83" t="s">
        <v>460</v>
      </c>
      <c r="B2743" s="83" t="s">
        <v>424</v>
      </c>
      <c r="C2743" s="83" t="s">
        <v>425</v>
      </c>
      <c r="D2743" s="83" t="s">
        <v>321</v>
      </c>
      <c r="E2743" s="83" t="s">
        <v>428</v>
      </c>
      <c r="F2743" s="83" t="s">
        <v>380</v>
      </c>
    </row>
    <row r="2744" spans="1:6" ht="15.75">
      <c r="A2744" s="83" t="s">
        <v>460</v>
      </c>
      <c r="B2744" s="83" t="s">
        <v>424</v>
      </c>
      <c r="C2744" s="83" t="s">
        <v>425</v>
      </c>
      <c r="D2744" s="83" t="s">
        <v>302</v>
      </c>
      <c r="E2744" s="83" t="s">
        <v>349</v>
      </c>
      <c r="F2744" s="83" t="s">
        <v>415</v>
      </c>
    </row>
    <row r="2745" spans="1:6" ht="15.75">
      <c r="A2745" s="83" t="s">
        <v>460</v>
      </c>
      <c r="B2745" s="83" t="s">
        <v>424</v>
      </c>
      <c r="C2745" s="83" t="s">
        <v>425</v>
      </c>
      <c r="D2745" s="83" t="s">
        <v>283</v>
      </c>
      <c r="E2745" s="83" t="s">
        <v>363</v>
      </c>
      <c r="F2745" s="83" t="s">
        <v>297</v>
      </c>
    </row>
    <row r="2746" spans="1:6" ht="15.75">
      <c r="A2746" s="83" t="s">
        <v>460</v>
      </c>
      <c r="B2746" s="83" t="s">
        <v>424</v>
      </c>
      <c r="C2746" s="83" t="s">
        <v>425</v>
      </c>
      <c r="D2746" s="83" t="s">
        <v>375</v>
      </c>
      <c r="E2746" s="83" t="s">
        <v>428</v>
      </c>
      <c r="F2746" s="83" t="s">
        <v>290</v>
      </c>
    </row>
    <row r="2747" spans="1:6" ht="15.75">
      <c r="A2747" s="83" t="s">
        <v>460</v>
      </c>
      <c r="B2747" s="83" t="s">
        <v>424</v>
      </c>
      <c r="C2747" s="83" t="s">
        <v>425</v>
      </c>
      <c r="D2747" s="83" t="s">
        <v>270</v>
      </c>
      <c r="E2747" s="83" t="s">
        <v>435</v>
      </c>
      <c r="F2747" s="83" t="s">
        <v>300</v>
      </c>
    </row>
    <row r="2748" spans="1:6" ht="15.75">
      <c r="A2748" s="83" t="s">
        <v>461</v>
      </c>
      <c r="B2748" s="83" t="s">
        <v>424</v>
      </c>
      <c r="C2748" s="83" t="s">
        <v>425</v>
      </c>
      <c r="D2748" s="83" t="s">
        <v>284</v>
      </c>
      <c r="E2748" s="83" t="s">
        <v>454</v>
      </c>
      <c r="F2748" s="83" t="s">
        <v>428</v>
      </c>
    </row>
    <row r="2749" spans="1:6" ht="15.75">
      <c r="A2749" s="83" t="s">
        <v>461</v>
      </c>
      <c r="B2749" s="83" t="s">
        <v>424</v>
      </c>
      <c r="C2749" s="83" t="s">
        <v>425</v>
      </c>
      <c r="D2749" s="83" t="s">
        <v>262</v>
      </c>
      <c r="E2749" s="83" t="s">
        <v>428</v>
      </c>
      <c r="F2749" s="83" t="s">
        <v>380</v>
      </c>
    </row>
    <row r="2750" spans="1:6" ht="15.75">
      <c r="A2750" s="83" t="s">
        <v>461</v>
      </c>
      <c r="B2750" s="83" t="s">
        <v>424</v>
      </c>
      <c r="C2750" s="83" t="s">
        <v>425</v>
      </c>
      <c r="D2750" s="83" t="s">
        <v>312</v>
      </c>
      <c r="E2750" s="83" t="s">
        <v>428</v>
      </c>
      <c r="F2750" s="83" t="s">
        <v>349</v>
      </c>
    </row>
    <row r="2751" spans="1:6" ht="15.75">
      <c r="A2751" s="83" t="s">
        <v>461</v>
      </c>
      <c r="B2751" s="83" t="s">
        <v>424</v>
      </c>
      <c r="C2751" s="83" t="s">
        <v>425</v>
      </c>
      <c r="D2751" s="83" t="s">
        <v>329</v>
      </c>
      <c r="E2751" s="83" t="s">
        <v>349</v>
      </c>
      <c r="F2751" s="83" t="s">
        <v>290</v>
      </c>
    </row>
    <row r="2752" spans="1:6" ht="15.75">
      <c r="A2752" s="83" t="s">
        <v>461</v>
      </c>
      <c r="B2752" s="83" t="s">
        <v>424</v>
      </c>
      <c r="C2752" s="83" t="s">
        <v>425</v>
      </c>
      <c r="D2752" s="83" t="s">
        <v>327</v>
      </c>
      <c r="E2752" s="83" t="s">
        <v>428</v>
      </c>
      <c r="F2752" s="83" t="s">
        <v>393</v>
      </c>
    </row>
    <row r="2753" spans="1:6" ht="15.75">
      <c r="A2753" s="83" t="s">
        <v>461</v>
      </c>
      <c r="B2753" s="83" t="s">
        <v>424</v>
      </c>
      <c r="C2753" s="83" t="s">
        <v>425</v>
      </c>
      <c r="D2753" s="83" t="s">
        <v>308</v>
      </c>
      <c r="E2753" s="83" t="s">
        <v>428</v>
      </c>
      <c r="F2753" s="83" t="s">
        <v>457</v>
      </c>
    </row>
    <row r="2754" spans="1:6" ht="15.75">
      <c r="A2754" s="83" t="s">
        <v>461</v>
      </c>
      <c r="B2754" s="83" t="s">
        <v>424</v>
      </c>
      <c r="C2754" s="83" t="s">
        <v>425</v>
      </c>
      <c r="D2754" s="83" t="s">
        <v>326</v>
      </c>
      <c r="E2754" s="83" t="s">
        <v>434</v>
      </c>
      <c r="F2754" s="83" t="s">
        <v>441</v>
      </c>
    </row>
    <row r="2755" spans="1:6" ht="15.75">
      <c r="A2755" s="83" t="s">
        <v>461</v>
      </c>
      <c r="B2755" s="83" t="s">
        <v>424</v>
      </c>
      <c r="C2755" s="83" t="s">
        <v>425</v>
      </c>
      <c r="D2755" s="83" t="s">
        <v>275</v>
      </c>
      <c r="E2755" s="83" t="s">
        <v>333</v>
      </c>
      <c r="F2755" s="83" t="s">
        <v>326</v>
      </c>
    </row>
    <row r="2756" spans="1:6" ht="15.75">
      <c r="A2756" s="83" t="s">
        <v>462</v>
      </c>
      <c r="B2756" s="83" t="s">
        <v>424</v>
      </c>
      <c r="C2756" s="83" t="s">
        <v>425</v>
      </c>
      <c r="D2756" s="83" t="s">
        <v>287</v>
      </c>
      <c r="E2756" s="83" t="s">
        <v>349</v>
      </c>
      <c r="F2756" s="83" t="s">
        <v>329</v>
      </c>
    </row>
    <row r="2757" spans="1:6" ht="15.75">
      <c r="A2757" s="83" t="s">
        <v>462</v>
      </c>
      <c r="B2757" s="83" t="s">
        <v>424</v>
      </c>
      <c r="C2757" s="83" t="s">
        <v>425</v>
      </c>
      <c r="D2757" s="83" t="s">
        <v>309</v>
      </c>
      <c r="E2757" s="83" t="s">
        <v>349</v>
      </c>
      <c r="F2757" s="83" t="s">
        <v>415</v>
      </c>
    </row>
    <row r="2758" spans="1:6" ht="15.75">
      <c r="A2758" s="83" t="s">
        <v>462</v>
      </c>
      <c r="B2758" s="83" t="s">
        <v>424</v>
      </c>
      <c r="C2758" s="83" t="s">
        <v>425</v>
      </c>
      <c r="D2758" s="83" t="s">
        <v>315</v>
      </c>
      <c r="E2758" s="83" t="s">
        <v>428</v>
      </c>
      <c r="F2758" s="83" t="s">
        <v>319</v>
      </c>
    </row>
    <row r="2759" spans="1:6" ht="15.75">
      <c r="A2759" s="83" t="s">
        <v>462</v>
      </c>
      <c r="B2759" s="83" t="s">
        <v>424</v>
      </c>
      <c r="C2759" s="83" t="s">
        <v>425</v>
      </c>
      <c r="D2759" s="83" t="s">
        <v>347</v>
      </c>
      <c r="E2759" s="83" t="s">
        <v>349</v>
      </c>
      <c r="F2759" s="83" t="s">
        <v>276</v>
      </c>
    </row>
    <row r="2760" spans="1:6" ht="15.75">
      <c r="A2760" s="83" t="s">
        <v>462</v>
      </c>
      <c r="B2760" s="83" t="s">
        <v>424</v>
      </c>
      <c r="C2760" s="83" t="s">
        <v>425</v>
      </c>
      <c r="D2760" s="83" t="s">
        <v>346</v>
      </c>
      <c r="E2760" s="83" t="s">
        <v>428</v>
      </c>
      <c r="F2760" s="83" t="s">
        <v>297</v>
      </c>
    </row>
    <row r="2761" spans="1:6" ht="15.75">
      <c r="A2761" s="83" t="s">
        <v>462</v>
      </c>
      <c r="B2761" s="83" t="s">
        <v>424</v>
      </c>
      <c r="C2761" s="83" t="s">
        <v>425</v>
      </c>
      <c r="D2761" s="83" t="s">
        <v>289</v>
      </c>
      <c r="E2761" s="83" t="s">
        <v>349</v>
      </c>
      <c r="F2761" s="83" t="s">
        <v>297</v>
      </c>
    </row>
    <row r="2762" spans="1:6" ht="15.75">
      <c r="A2762" s="83" t="s">
        <v>462</v>
      </c>
      <c r="B2762" s="83" t="s">
        <v>424</v>
      </c>
      <c r="C2762" s="83" t="s">
        <v>425</v>
      </c>
      <c r="D2762" s="83" t="s">
        <v>322</v>
      </c>
      <c r="E2762" s="83" t="s">
        <v>435</v>
      </c>
      <c r="F2762" s="83" t="s">
        <v>312</v>
      </c>
    </row>
    <row r="2763" spans="1:6" ht="15.75">
      <c r="A2763" s="83" t="s">
        <v>462</v>
      </c>
      <c r="B2763" s="83" t="s">
        <v>424</v>
      </c>
      <c r="C2763" s="83" t="s">
        <v>425</v>
      </c>
      <c r="D2763" s="83" t="s">
        <v>340</v>
      </c>
      <c r="E2763" s="83" t="s">
        <v>428</v>
      </c>
      <c r="F2763" s="83" t="s">
        <v>319</v>
      </c>
    </row>
    <row r="2764" spans="1:6" ht="15.75">
      <c r="A2764" s="83" t="s">
        <v>462</v>
      </c>
      <c r="B2764" s="83" t="s">
        <v>424</v>
      </c>
      <c r="C2764" s="83" t="s">
        <v>425</v>
      </c>
      <c r="D2764" s="83" t="s">
        <v>150</v>
      </c>
      <c r="E2764" s="83" t="s">
        <v>463</v>
      </c>
      <c r="F2764" s="83" t="s">
        <v>428</v>
      </c>
    </row>
    <row r="2765" spans="1:6" ht="15.75">
      <c r="A2765" s="83" t="s">
        <v>462</v>
      </c>
      <c r="B2765" s="83" t="s">
        <v>424</v>
      </c>
      <c r="C2765" s="83" t="s">
        <v>425</v>
      </c>
      <c r="D2765" s="83" t="s">
        <v>302</v>
      </c>
      <c r="E2765" s="83" t="s">
        <v>349</v>
      </c>
      <c r="F2765" s="83" t="s">
        <v>276</v>
      </c>
    </row>
    <row r="2766" spans="1:6" ht="15.75">
      <c r="A2766" s="83" t="s">
        <v>464</v>
      </c>
      <c r="B2766" s="83" t="s">
        <v>424</v>
      </c>
      <c r="C2766" s="83" t="s">
        <v>425</v>
      </c>
      <c r="D2766" s="83" t="s">
        <v>321</v>
      </c>
      <c r="E2766" s="83" t="s">
        <v>428</v>
      </c>
      <c r="F2766" s="83" t="s">
        <v>326</v>
      </c>
    </row>
    <row r="2767" spans="1:6" ht="15.75">
      <c r="A2767" s="83" t="s">
        <v>464</v>
      </c>
      <c r="B2767" s="83" t="s">
        <v>424</v>
      </c>
      <c r="C2767" s="83" t="s">
        <v>425</v>
      </c>
      <c r="D2767" s="83" t="s">
        <v>327</v>
      </c>
      <c r="E2767" s="83" t="s">
        <v>435</v>
      </c>
      <c r="F2767" s="83" t="s">
        <v>415</v>
      </c>
    </row>
    <row r="2768" spans="1:6" ht="15.75">
      <c r="A2768" s="83" t="s">
        <v>464</v>
      </c>
      <c r="B2768" s="83" t="s">
        <v>424</v>
      </c>
      <c r="C2768" s="83" t="s">
        <v>425</v>
      </c>
      <c r="D2768" s="83" t="s">
        <v>264</v>
      </c>
      <c r="E2768" s="83" t="s">
        <v>435</v>
      </c>
      <c r="F2768" s="83" t="s">
        <v>326</v>
      </c>
    </row>
    <row r="2769" spans="1:6" ht="15.75">
      <c r="A2769" s="83" t="s">
        <v>464</v>
      </c>
      <c r="B2769" s="83" t="s">
        <v>424</v>
      </c>
      <c r="C2769" s="83" t="s">
        <v>425</v>
      </c>
      <c r="D2769" s="83" t="s">
        <v>308</v>
      </c>
      <c r="E2769" s="83" t="s">
        <v>435</v>
      </c>
      <c r="F2769" s="83" t="s">
        <v>297</v>
      </c>
    </row>
    <row r="2770" spans="1:6" ht="15.75">
      <c r="A2770" s="83" t="s">
        <v>464</v>
      </c>
      <c r="B2770" s="83" t="s">
        <v>424</v>
      </c>
      <c r="C2770" s="83" t="s">
        <v>425</v>
      </c>
      <c r="D2770" s="83" t="s">
        <v>307</v>
      </c>
      <c r="E2770" s="83" t="s">
        <v>435</v>
      </c>
      <c r="F2770" s="83" t="s">
        <v>312</v>
      </c>
    </row>
    <row r="2771" spans="1:6" ht="15.75">
      <c r="A2771" s="83" t="s">
        <v>464</v>
      </c>
      <c r="B2771" s="83" t="s">
        <v>424</v>
      </c>
      <c r="C2771" s="83" t="s">
        <v>425</v>
      </c>
      <c r="D2771" s="83" t="s">
        <v>326</v>
      </c>
      <c r="E2771" s="83" t="s">
        <v>428</v>
      </c>
      <c r="F2771" s="83" t="s">
        <v>415</v>
      </c>
    </row>
    <row r="2772" spans="1:6" ht="15.75">
      <c r="A2772" s="83" t="s">
        <v>464</v>
      </c>
      <c r="B2772" s="83" t="s">
        <v>424</v>
      </c>
      <c r="C2772" s="83" t="s">
        <v>425</v>
      </c>
      <c r="D2772" s="83" t="s">
        <v>465</v>
      </c>
      <c r="E2772" s="83" t="s">
        <v>363</v>
      </c>
      <c r="F2772" s="83"/>
    </row>
    <row r="2773" spans="1:6" ht="15.75">
      <c r="A2773" s="83" t="s">
        <v>464</v>
      </c>
      <c r="B2773" s="83" t="s">
        <v>424</v>
      </c>
      <c r="C2773" s="83" t="s">
        <v>425</v>
      </c>
      <c r="D2773" s="83" t="s">
        <v>283</v>
      </c>
      <c r="E2773" s="83" t="s">
        <v>349</v>
      </c>
      <c r="F2773" s="83" t="s">
        <v>329</v>
      </c>
    </row>
    <row r="2774" spans="1:6" ht="15.75">
      <c r="A2774" s="83" t="s">
        <v>466</v>
      </c>
      <c r="B2774" s="83" t="s">
        <v>424</v>
      </c>
      <c r="C2774" s="83" t="s">
        <v>425</v>
      </c>
      <c r="D2774" s="83" t="s">
        <v>467</v>
      </c>
      <c r="E2774" s="83" t="s">
        <v>363</v>
      </c>
      <c r="F2774" s="83"/>
    </row>
    <row r="2775" spans="1:6" ht="15.75">
      <c r="A2775" s="83" t="s">
        <v>466</v>
      </c>
      <c r="B2775" s="83" t="s">
        <v>424</v>
      </c>
      <c r="C2775" s="83" t="s">
        <v>425</v>
      </c>
      <c r="D2775" s="83" t="s">
        <v>260</v>
      </c>
      <c r="E2775" s="83" t="s">
        <v>435</v>
      </c>
      <c r="F2775" s="83" t="s">
        <v>468</v>
      </c>
    </row>
    <row r="2776" spans="1:6" ht="15.75">
      <c r="A2776" s="83" t="s">
        <v>469</v>
      </c>
      <c r="B2776" s="83" t="s">
        <v>424</v>
      </c>
      <c r="C2776" s="83" t="s">
        <v>425</v>
      </c>
      <c r="D2776" s="83" t="s">
        <v>391</v>
      </c>
      <c r="E2776" s="83" t="s">
        <v>349</v>
      </c>
      <c r="F2776" s="83" t="s">
        <v>290</v>
      </c>
    </row>
    <row r="2777" spans="1:6" ht="15.75">
      <c r="A2777" s="83" t="s">
        <v>469</v>
      </c>
      <c r="B2777" s="83" t="s">
        <v>424</v>
      </c>
      <c r="C2777" s="83" t="s">
        <v>425</v>
      </c>
      <c r="D2777" s="83" t="s">
        <v>291</v>
      </c>
      <c r="E2777" s="83" t="s">
        <v>428</v>
      </c>
      <c r="F2777" s="83" t="s">
        <v>393</v>
      </c>
    </row>
    <row r="2778" spans="1:6" ht="15.75">
      <c r="A2778" s="83" t="s">
        <v>469</v>
      </c>
      <c r="B2778" s="83" t="s">
        <v>424</v>
      </c>
      <c r="C2778" s="83" t="s">
        <v>425</v>
      </c>
      <c r="D2778" s="83" t="s">
        <v>280</v>
      </c>
      <c r="E2778" s="83" t="s">
        <v>434</v>
      </c>
      <c r="F2778" s="83" t="s">
        <v>453</v>
      </c>
    </row>
    <row r="2779" spans="1:6" ht="15.75">
      <c r="A2779" s="83" t="s">
        <v>469</v>
      </c>
      <c r="B2779" s="83" t="s">
        <v>424</v>
      </c>
      <c r="C2779" s="83" t="s">
        <v>425</v>
      </c>
      <c r="D2779" s="83" t="s">
        <v>334</v>
      </c>
      <c r="E2779" s="83" t="s">
        <v>435</v>
      </c>
      <c r="F2779" s="83" t="s">
        <v>470</v>
      </c>
    </row>
    <row r="2780" spans="1:6" ht="15.75">
      <c r="A2780" s="83" t="s">
        <v>469</v>
      </c>
      <c r="B2780" s="83" t="s">
        <v>424</v>
      </c>
      <c r="C2780" s="83" t="s">
        <v>425</v>
      </c>
      <c r="D2780" s="83" t="s">
        <v>278</v>
      </c>
      <c r="E2780" s="83" t="s">
        <v>435</v>
      </c>
      <c r="F2780" s="83" t="s">
        <v>470</v>
      </c>
    </row>
    <row r="2781" spans="1:6" ht="15.75">
      <c r="A2781" s="83" t="s">
        <v>469</v>
      </c>
      <c r="B2781" s="83" t="s">
        <v>424</v>
      </c>
      <c r="C2781" s="83" t="s">
        <v>425</v>
      </c>
      <c r="D2781" s="83" t="s">
        <v>342</v>
      </c>
      <c r="E2781" s="83" t="s">
        <v>290</v>
      </c>
      <c r="F2781" s="83" t="s">
        <v>329</v>
      </c>
    </row>
    <row r="2782" spans="1:6" ht="15.75">
      <c r="A2782" s="83" t="s">
        <v>469</v>
      </c>
      <c r="B2782" s="83" t="s">
        <v>424</v>
      </c>
      <c r="C2782" s="83" t="s">
        <v>425</v>
      </c>
      <c r="D2782" s="83" t="s">
        <v>275</v>
      </c>
      <c r="E2782" s="83" t="s">
        <v>435</v>
      </c>
      <c r="F2782" s="83" t="s">
        <v>441</v>
      </c>
    </row>
    <row r="2783" spans="1:6" ht="15.75">
      <c r="A2783" s="83" t="s">
        <v>471</v>
      </c>
      <c r="B2783" s="83" t="s">
        <v>424</v>
      </c>
      <c r="C2783" s="83" t="s">
        <v>425</v>
      </c>
      <c r="D2783" s="83" t="s">
        <v>325</v>
      </c>
      <c r="E2783" s="83" t="s">
        <v>349</v>
      </c>
      <c r="F2783" s="83" t="s">
        <v>290</v>
      </c>
    </row>
    <row r="2784" spans="1:6" ht="15.75">
      <c r="A2784" s="83" t="s">
        <v>472</v>
      </c>
      <c r="B2784" s="83" t="s">
        <v>424</v>
      </c>
      <c r="C2784" s="83" t="s">
        <v>425</v>
      </c>
      <c r="D2784" s="83" t="s">
        <v>332</v>
      </c>
      <c r="E2784" s="83" t="s">
        <v>435</v>
      </c>
      <c r="F2784" s="83" t="s">
        <v>312</v>
      </c>
    </row>
    <row r="2785" spans="1:6" ht="15.75">
      <c r="A2785" s="83" t="s">
        <v>472</v>
      </c>
      <c r="B2785" s="83" t="s">
        <v>424</v>
      </c>
      <c r="C2785" s="83" t="s">
        <v>425</v>
      </c>
      <c r="D2785" s="83" t="s">
        <v>262</v>
      </c>
      <c r="E2785" s="83" t="s">
        <v>428</v>
      </c>
      <c r="F2785" s="83" t="s">
        <v>329</v>
      </c>
    </row>
    <row r="2786" spans="1:6" ht="15.75">
      <c r="A2786" s="83" t="s">
        <v>472</v>
      </c>
      <c r="B2786" s="83" t="s">
        <v>424</v>
      </c>
      <c r="C2786" s="83" t="s">
        <v>425</v>
      </c>
      <c r="D2786" s="83" t="s">
        <v>374</v>
      </c>
      <c r="E2786" s="83" t="s">
        <v>363</v>
      </c>
      <c r="F2786" s="83" t="s">
        <v>276</v>
      </c>
    </row>
    <row r="2787" spans="1:6" ht="15.75">
      <c r="A2787" s="83" t="s">
        <v>472</v>
      </c>
      <c r="B2787" s="83" t="s">
        <v>424</v>
      </c>
      <c r="C2787" s="83" t="s">
        <v>425</v>
      </c>
      <c r="D2787" s="83" t="s">
        <v>331</v>
      </c>
      <c r="E2787" s="83" t="s">
        <v>428</v>
      </c>
      <c r="F2787" s="83" t="s">
        <v>312</v>
      </c>
    </row>
    <row r="2788" spans="1:6" ht="15.75">
      <c r="A2788" s="83" t="s">
        <v>472</v>
      </c>
      <c r="B2788" s="83" t="s">
        <v>424</v>
      </c>
      <c r="C2788" s="83" t="s">
        <v>425</v>
      </c>
      <c r="D2788" s="83" t="s">
        <v>330</v>
      </c>
      <c r="E2788" s="83" t="s">
        <v>434</v>
      </c>
      <c r="F2788" s="83" t="s">
        <v>380</v>
      </c>
    </row>
    <row r="2789" spans="1:6" ht="15.75">
      <c r="A2789" s="83" t="s">
        <v>472</v>
      </c>
      <c r="B2789" s="83" t="s">
        <v>424</v>
      </c>
      <c r="C2789" s="83" t="s">
        <v>425</v>
      </c>
      <c r="D2789" s="83" t="s">
        <v>270</v>
      </c>
      <c r="E2789" s="83" t="s">
        <v>434</v>
      </c>
      <c r="F2789" s="83" t="s">
        <v>415</v>
      </c>
    </row>
    <row r="2790" spans="1:6" ht="15.75">
      <c r="A2790" s="83" t="s">
        <v>472</v>
      </c>
      <c r="B2790" s="83" t="s">
        <v>424</v>
      </c>
      <c r="C2790" s="83" t="s">
        <v>425</v>
      </c>
      <c r="D2790" s="83" t="s">
        <v>344</v>
      </c>
      <c r="E2790" s="83" t="s">
        <v>429</v>
      </c>
      <c r="F2790" s="83" t="s">
        <v>441</v>
      </c>
    </row>
    <row r="2791" spans="1:6" ht="15.75">
      <c r="A2791" s="83" t="s">
        <v>472</v>
      </c>
      <c r="B2791" s="83" t="s">
        <v>424</v>
      </c>
      <c r="C2791" s="83" t="s">
        <v>425</v>
      </c>
      <c r="D2791" s="83" t="s">
        <v>343</v>
      </c>
      <c r="E2791" s="83" t="s">
        <v>435</v>
      </c>
      <c r="F2791" s="83" t="s">
        <v>312</v>
      </c>
    </row>
    <row r="2792" spans="1:6" ht="15.75">
      <c r="A2792" s="83" t="s">
        <v>472</v>
      </c>
      <c r="B2792" s="83" t="s">
        <v>424</v>
      </c>
      <c r="C2792" s="83" t="s">
        <v>425</v>
      </c>
      <c r="D2792" s="83" t="s">
        <v>310</v>
      </c>
      <c r="E2792" s="83" t="s">
        <v>428</v>
      </c>
      <c r="F2792" s="83" t="s">
        <v>290</v>
      </c>
    </row>
    <row r="2793" spans="1:6" ht="15.75">
      <c r="A2793" s="83" t="s">
        <v>472</v>
      </c>
      <c r="B2793" s="83" t="s">
        <v>424</v>
      </c>
      <c r="C2793" s="83" t="s">
        <v>425</v>
      </c>
      <c r="D2793" s="83" t="s">
        <v>329</v>
      </c>
      <c r="E2793" s="83" t="s">
        <v>435</v>
      </c>
      <c r="F2793" s="83" t="s">
        <v>415</v>
      </c>
    </row>
    <row r="2794" spans="1:6" ht="15.75">
      <c r="A2794" s="83" t="s">
        <v>472</v>
      </c>
      <c r="B2794" s="83" t="s">
        <v>424</v>
      </c>
      <c r="C2794" s="83" t="s">
        <v>425</v>
      </c>
      <c r="D2794" s="83" t="s">
        <v>325</v>
      </c>
      <c r="E2794" s="83" t="s">
        <v>349</v>
      </c>
      <c r="F2794" s="83" t="s">
        <v>326</v>
      </c>
    </row>
    <row r="2795" spans="1:6" ht="15.75">
      <c r="A2795" s="83" t="s">
        <v>472</v>
      </c>
      <c r="B2795" s="83" t="s">
        <v>424</v>
      </c>
      <c r="C2795" s="83" t="s">
        <v>425</v>
      </c>
      <c r="D2795" s="83" t="s">
        <v>322</v>
      </c>
      <c r="E2795" s="83" t="s">
        <v>429</v>
      </c>
      <c r="F2795" s="83" t="s">
        <v>329</v>
      </c>
    </row>
    <row r="2796" spans="1:6" ht="15.75">
      <c r="A2796" s="83" t="s">
        <v>472</v>
      </c>
      <c r="B2796" s="83" t="s">
        <v>424</v>
      </c>
      <c r="C2796" s="83" t="s">
        <v>425</v>
      </c>
      <c r="D2796" s="83" t="s">
        <v>265</v>
      </c>
      <c r="E2796" s="83" t="s">
        <v>434</v>
      </c>
      <c r="F2796" s="83" t="s">
        <v>329</v>
      </c>
    </row>
    <row r="2797" spans="1:6" ht="15.75">
      <c r="A2797" s="83" t="s">
        <v>472</v>
      </c>
      <c r="B2797" s="83" t="s">
        <v>424</v>
      </c>
      <c r="C2797" s="83" t="s">
        <v>425</v>
      </c>
      <c r="D2797" s="83" t="s">
        <v>150</v>
      </c>
      <c r="E2797" s="83" t="s">
        <v>428</v>
      </c>
      <c r="F2797" s="83" t="s">
        <v>312</v>
      </c>
    </row>
    <row r="2798" spans="1:6" ht="15.75">
      <c r="A2798" s="83" t="s">
        <v>472</v>
      </c>
      <c r="B2798" s="83" t="s">
        <v>424</v>
      </c>
      <c r="C2798" s="83" t="s">
        <v>425</v>
      </c>
      <c r="D2798" s="83" t="s">
        <v>308</v>
      </c>
      <c r="E2798" s="83" t="s">
        <v>363</v>
      </c>
      <c r="F2798" s="83" t="s">
        <v>260</v>
      </c>
    </row>
    <row r="2799" spans="1:6" ht="15.75">
      <c r="A2799" s="83" t="s">
        <v>472</v>
      </c>
      <c r="B2799" s="83" t="s">
        <v>424</v>
      </c>
      <c r="C2799" s="83" t="s">
        <v>425</v>
      </c>
      <c r="D2799" s="83" t="s">
        <v>313</v>
      </c>
      <c r="E2799" s="83" t="s">
        <v>428</v>
      </c>
      <c r="F2799" s="83" t="s">
        <v>312</v>
      </c>
    </row>
    <row r="2800" spans="1:6" ht="15.75">
      <c r="A2800" s="83" t="s">
        <v>472</v>
      </c>
      <c r="B2800" s="83" t="s">
        <v>424</v>
      </c>
      <c r="C2800" s="83" t="s">
        <v>425</v>
      </c>
      <c r="D2800" s="83" t="s">
        <v>289</v>
      </c>
      <c r="E2800" s="83" t="s">
        <v>428</v>
      </c>
      <c r="F2800" s="83" t="s">
        <v>333</v>
      </c>
    </row>
    <row r="2801" spans="1:6" ht="15.75">
      <c r="A2801" s="83" t="s">
        <v>472</v>
      </c>
      <c r="B2801" s="83" t="s">
        <v>424</v>
      </c>
      <c r="C2801" s="83" t="s">
        <v>425</v>
      </c>
      <c r="D2801" s="83" t="s">
        <v>328</v>
      </c>
      <c r="E2801" s="83" t="s">
        <v>349</v>
      </c>
      <c r="F2801" s="83" t="s">
        <v>326</v>
      </c>
    </row>
    <row r="2802" spans="1:6" ht="15.75">
      <c r="A2802" s="83" t="s">
        <v>472</v>
      </c>
      <c r="B2802" s="83" t="s">
        <v>424</v>
      </c>
      <c r="C2802" s="83" t="s">
        <v>425</v>
      </c>
      <c r="D2802" s="83" t="s">
        <v>284</v>
      </c>
      <c r="E2802" s="83" t="s">
        <v>428</v>
      </c>
      <c r="F2802" s="83" t="s">
        <v>290</v>
      </c>
    </row>
    <row r="2803" spans="1:6" ht="15.75">
      <c r="A2803" s="83" t="s">
        <v>472</v>
      </c>
      <c r="B2803" s="83" t="s">
        <v>424</v>
      </c>
      <c r="C2803" s="83" t="s">
        <v>425</v>
      </c>
      <c r="D2803" s="83" t="s">
        <v>260</v>
      </c>
      <c r="E2803" s="83" t="s">
        <v>428</v>
      </c>
      <c r="F2803" s="83" t="s">
        <v>380</v>
      </c>
    </row>
    <row r="2804" spans="1:6" ht="15.75">
      <c r="A2804" s="83" t="s">
        <v>472</v>
      </c>
      <c r="B2804" s="83" t="s">
        <v>424</v>
      </c>
      <c r="C2804" s="83" t="s">
        <v>425</v>
      </c>
      <c r="D2804" s="83" t="s">
        <v>323</v>
      </c>
      <c r="E2804" s="83" t="s">
        <v>428</v>
      </c>
      <c r="F2804" s="83" t="s">
        <v>326</v>
      </c>
    </row>
    <row r="2805" spans="1:6" ht="15.75">
      <c r="A2805" s="83" t="s">
        <v>472</v>
      </c>
      <c r="B2805" s="83" t="s">
        <v>424</v>
      </c>
      <c r="C2805" s="83" t="s">
        <v>425</v>
      </c>
      <c r="D2805" s="83" t="s">
        <v>473</v>
      </c>
      <c r="E2805" s="83" t="s">
        <v>363</v>
      </c>
      <c r="F2805" s="83" t="s">
        <v>276</v>
      </c>
    </row>
    <row r="2806" spans="1:6" ht="15.75">
      <c r="A2806" s="83" t="s">
        <v>472</v>
      </c>
      <c r="B2806" s="83" t="s">
        <v>424</v>
      </c>
      <c r="C2806" s="83" t="s">
        <v>425</v>
      </c>
      <c r="D2806" s="83" t="s">
        <v>474</v>
      </c>
      <c r="E2806" s="83" t="s">
        <v>363</v>
      </c>
      <c r="F2806" s="83" t="s">
        <v>276</v>
      </c>
    </row>
    <row r="2807" spans="1:6" ht="15.75">
      <c r="A2807" s="83" t="s">
        <v>472</v>
      </c>
      <c r="B2807" s="83" t="s">
        <v>424</v>
      </c>
      <c r="C2807" s="83" t="s">
        <v>425</v>
      </c>
      <c r="D2807" s="83" t="s">
        <v>447</v>
      </c>
      <c r="E2807" s="83" t="s">
        <v>428</v>
      </c>
      <c r="F2807" s="83" t="s">
        <v>276</v>
      </c>
    </row>
    <row r="2808" spans="1:6" ht="15.75">
      <c r="A2808" s="83" t="s">
        <v>472</v>
      </c>
      <c r="B2808" s="83" t="s">
        <v>424</v>
      </c>
      <c r="C2808" s="83" t="s">
        <v>425</v>
      </c>
      <c r="D2808" s="83" t="s">
        <v>341</v>
      </c>
      <c r="E2808" s="83" t="s">
        <v>349</v>
      </c>
      <c r="F2808" s="83" t="s">
        <v>335</v>
      </c>
    </row>
    <row r="2809" spans="1:6" ht="15.75">
      <c r="A2809" s="83" t="s">
        <v>475</v>
      </c>
      <c r="B2809" s="83" t="s">
        <v>424</v>
      </c>
      <c r="C2809" s="83" t="s">
        <v>425</v>
      </c>
      <c r="D2809" s="83" t="s">
        <v>314</v>
      </c>
      <c r="E2809" s="83" t="s">
        <v>435</v>
      </c>
      <c r="F2809" s="83" t="s">
        <v>380</v>
      </c>
    </row>
    <row r="2810" spans="1:6" ht="15.75">
      <c r="A2810" s="83" t="s">
        <v>475</v>
      </c>
      <c r="B2810" s="83" t="s">
        <v>424</v>
      </c>
      <c r="C2810" s="83" t="s">
        <v>425</v>
      </c>
      <c r="D2810" s="83" t="s">
        <v>352</v>
      </c>
      <c r="E2810" s="83" t="s">
        <v>290</v>
      </c>
      <c r="F2810" s="83" t="s">
        <v>326</v>
      </c>
    </row>
    <row r="2811" spans="1:6" ht="15.75">
      <c r="A2811" s="83" t="s">
        <v>475</v>
      </c>
      <c r="B2811" s="83" t="s">
        <v>424</v>
      </c>
      <c r="C2811" s="83" t="s">
        <v>425</v>
      </c>
      <c r="D2811" s="83" t="s">
        <v>263</v>
      </c>
      <c r="E2811" s="83" t="s">
        <v>434</v>
      </c>
      <c r="F2811" s="83" t="s">
        <v>380</v>
      </c>
    </row>
    <row r="2812" spans="1:6" ht="15.75">
      <c r="A2812" s="83" t="s">
        <v>475</v>
      </c>
      <c r="B2812" s="83" t="s">
        <v>424</v>
      </c>
      <c r="C2812" s="83" t="s">
        <v>425</v>
      </c>
      <c r="D2812" s="83" t="s">
        <v>297</v>
      </c>
      <c r="E2812" s="83" t="s">
        <v>349</v>
      </c>
      <c r="F2812" s="83" t="s">
        <v>312</v>
      </c>
    </row>
    <row r="2813" spans="1:6" ht="15.75">
      <c r="A2813" s="83" t="s">
        <v>475</v>
      </c>
      <c r="B2813" s="83" t="s">
        <v>424</v>
      </c>
      <c r="C2813" s="83" t="s">
        <v>425</v>
      </c>
      <c r="D2813" s="83" t="s">
        <v>309</v>
      </c>
      <c r="E2813" s="83" t="s">
        <v>349</v>
      </c>
      <c r="F2813" s="83" t="s">
        <v>312</v>
      </c>
    </row>
    <row r="2814" spans="1:6" ht="15.75">
      <c r="A2814" s="83" t="s">
        <v>475</v>
      </c>
      <c r="B2814" s="83" t="s">
        <v>424</v>
      </c>
      <c r="C2814" s="83" t="s">
        <v>425</v>
      </c>
      <c r="D2814" s="83" t="s">
        <v>327</v>
      </c>
      <c r="E2814" s="83" t="s">
        <v>349</v>
      </c>
      <c r="F2814" s="83" t="s">
        <v>326</v>
      </c>
    </row>
    <row r="2815" spans="1:6" ht="15.75">
      <c r="A2815" s="83" t="s">
        <v>475</v>
      </c>
      <c r="B2815" s="83" t="s">
        <v>424</v>
      </c>
      <c r="C2815" s="83" t="s">
        <v>425</v>
      </c>
      <c r="D2815" s="83" t="s">
        <v>276</v>
      </c>
      <c r="E2815" s="83" t="s">
        <v>428</v>
      </c>
      <c r="F2815" s="83" t="s">
        <v>312</v>
      </c>
    </row>
    <row r="2816" spans="1:6" ht="15.75">
      <c r="A2816" s="83" t="s">
        <v>475</v>
      </c>
      <c r="B2816" s="83" t="s">
        <v>424</v>
      </c>
      <c r="C2816" s="83" t="s">
        <v>425</v>
      </c>
      <c r="D2816" s="83" t="s">
        <v>342</v>
      </c>
      <c r="E2816" s="83" t="s">
        <v>349</v>
      </c>
      <c r="F2816" s="83" t="s">
        <v>290</v>
      </c>
    </row>
    <row r="2817" spans="1:7" ht="15.75">
      <c r="A2817" s="83" t="s">
        <v>476</v>
      </c>
      <c r="B2817" s="83" t="s">
        <v>424</v>
      </c>
      <c r="C2817" s="83" t="s">
        <v>425</v>
      </c>
      <c r="D2817" s="83" t="s">
        <v>313</v>
      </c>
      <c r="E2817" s="83" t="s">
        <v>428</v>
      </c>
      <c r="F2817" s="83" t="s">
        <v>380</v>
      </c>
    </row>
    <row r="2818" spans="1:7" ht="15.75">
      <c r="A2818" s="83" t="s">
        <v>476</v>
      </c>
      <c r="B2818" s="83" t="s">
        <v>424</v>
      </c>
      <c r="C2818" s="83" t="s">
        <v>425</v>
      </c>
      <c r="D2818" s="83" t="s">
        <v>330</v>
      </c>
      <c r="E2818" s="83" t="s">
        <v>349</v>
      </c>
      <c r="F2818" s="83" t="s">
        <v>312</v>
      </c>
    </row>
    <row r="2819" spans="1:7" ht="15.75">
      <c r="A2819" s="83" t="s">
        <v>476</v>
      </c>
      <c r="B2819" s="83" t="s">
        <v>424</v>
      </c>
      <c r="C2819" s="83" t="s">
        <v>425</v>
      </c>
      <c r="D2819" s="83" t="s">
        <v>275</v>
      </c>
      <c r="E2819" s="83" t="s">
        <v>428</v>
      </c>
      <c r="F2819" s="83" t="s">
        <v>415</v>
      </c>
    </row>
    <row r="2820" spans="1:7" ht="15.75">
      <c r="A2820" s="83" t="s">
        <v>476</v>
      </c>
      <c r="B2820" s="83" t="s">
        <v>424</v>
      </c>
      <c r="C2820" s="83" t="s">
        <v>425</v>
      </c>
      <c r="D2820" s="83" t="s">
        <v>2490</v>
      </c>
      <c r="E2820" s="83" t="s">
        <v>349</v>
      </c>
      <c r="F2820" s="83"/>
    </row>
    <row r="2821" spans="1:7" ht="15.75">
      <c r="A2821" s="83" t="s">
        <v>476</v>
      </c>
      <c r="B2821" s="83" t="s">
        <v>424</v>
      </c>
      <c r="C2821" s="83" t="s">
        <v>425</v>
      </c>
      <c r="D2821" s="83" t="s">
        <v>2491</v>
      </c>
      <c r="E2821" s="83" t="s">
        <v>434</v>
      </c>
      <c r="F2821" s="83"/>
    </row>
    <row r="2822" spans="1:7" ht="15.75">
      <c r="A2822" s="83" t="s">
        <v>476</v>
      </c>
      <c r="B2822" s="83" t="s">
        <v>424</v>
      </c>
      <c r="C2822" s="83" t="s">
        <v>425</v>
      </c>
      <c r="D2822" s="83" t="s">
        <v>2487</v>
      </c>
      <c r="E2822" s="83" t="s">
        <v>349</v>
      </c>
      <c r="F2822" s="83"/>
    </row>
    <row r="2823" spans="1:7" ht="15.75">
      <c r="A2823" s="83" t="s">
        <v>476</v>
      </c>
      <c r="B2823" s="83" t="s">
        <v>424</v>
      </c>
      <c r="C2823" s="83" t="s">
        <v>425</v>
      </c>
      <c r="D2823" s="83" t="s">
        <v>283</v>
      </c>
      <c r="E2823" s="83" t="s">
        <v>428</v>
      </c>
      <c r="F2823" s="83" t="s">
        <v>290</v>
      </c>
    </row>
    <row r="2824" spans="1:7" s="401" customFormat="1" ht="15.75">
      <c r="A2824" s="83" t="s">
        <v>477</v>
      </c>
      <c r="B2824" s="83" t="s">
        <v>424</v>
      </c>
      <c r="C2824" s="83" t="s">
        <v>425</v>
      </c>
      <c r="D2824" s="83" t="s">
        <v>321</v>
      </c>
      <c r="E2824" s="83" t="s">
        <v>349</v>
      </c>
      <c r="F2824" s="83" t="s">
        <v>326</v>
      </c>
      <c r="G2824" s="67"/>
    </row>
    <row r="2825" spans="1:7" s="401" customFormat="1" ht="15.75">
      <c r="A2825" s="83" t="s">
        <v>478</v>
      </c>
      <c r="B2825" s="83" t="s">
        <v>424</v>
      </c>
      <c r="C2825" s="83" t="s">
        <v>425</v>
      </c>
      <c r="D2825" s="83" t="s">
        <v>340</v>
      </c>
      <c r="E2825" s="83" t="s">
        <v>349</v>
      </c>
      <c r="F2825" s="83" t="s">
        <v>312</v>
      </c>
      <c r="G2825" s="67"/>
    </row>
    <row r="2826" spans="1:7" s="401" customFormat="1" ht="15.75">
      <c r="A2826" s="83" t="s">
        <v>478</v>
      </c>
      <c r="B2826" s="83" t="s">
        <v>424</v>
      </c>
      <c r="C2826" s="83" t="s">
        <v>425</v>
      </c>
      <c r="D2826" s="83" t="s">
        <v>321</v>
      </c>
      <c r="E2826" s="83" t="s">
        <v>428</v>
      </c>
      <c r="F2826" s="83" t="s">
        <v>312</v>
      </c>
      <c r="G2826" s="67"/>
    </row>
    <row r="2827" spans="1:7" s="401" customFormat="1" ht="15.75">
      <c r="A2827" s="83" t="s">
        <v>2492</v>
      </c>
      <c r="B2827" s="83" t="s">
        <v>424</v>
      </c>
      <c r="C2827" s="83" t="s">
        <v>425</v>
      </c>
      <c r="D2827" s="83" t="s">
        <v>2493</v>
      </c>
      <c r="E2827" s="83" t="s">
        <v>349</v>
      </c>
      <c r="F2827" s="83" t="s">
        <v>333</v>
      </c>
      <c r="G2827" s="67"/>
    </row>
    <row r="2828" spans="1:7" s="401" customFormat="1" ht="15.75">
      <c r="A2828" s="83" t="s">
        <v>2494</v>
      </c>
      <c r="B2828" s="83" t="s">
        <v>424</v>
      </c>
      <c r="C2828" s="83" t="s">
        <v>425</v>
      </c>
      <c r="D2828" s="83" t="s">
        <v>2493</v>
      </c>
      <c r="E2828" s="83" t="s">
        <v>349</v>
      </c>
      <c r="F2828" s="83" t="s">
        <v>457</v>
      </c>
      <c r="G2828" s="67"/>
    </row>
    <row r="2829" spans="1:7" ht="15.75">
      <c r="A2829" s="199" t="s">
        <v>858</v>
      </c>
      <c r="B2829" s="385" t="s">
        <v>859</v>
      </c>
      <c r="C2829" s="385" t="s">
        <v>479</v>
      </c>
      <c r="D2829" s="39" t="s">
        <v>284</v>
      </c>
      <c r="E2829" s="385">
        <v>160</v>
      </c>
      <c r="F2829" s="384">
        <v>35</v>
      </c>
    </row>
    <row r="2830" spans="1:7" ht="15.75">
      <c r="A2830" s="199" t="s">
        <v>858</v>
      </c>
      <c r="B2830" s="385" t="s">
        <v>859</v>
      </c>
      <c r="C2830" s="385" t="s">
        <v>479</v>
      </c>
      <c r="D2830" s="39" t="s">
        <v>326</v>
      </c>
      <c r="E2830" s="385">
        <v>100</v>
      </c>
      <c r="F2830" s="384">
        <v>65</v>
      </c>
    </row>
    <row r="2831" spans="1:7" ht="15.75">
      <c r="A2831" s="199" t="s">
        <v>858</v>
      </c>
      <c r="B2831" s="385" t="s">
        <v>859</v>
      </c>
      <c r="C2831" s="385" t="s">
        <v>479</v>
      </c>
      <c r="D2831" s="39" t="s">
        <v>279</v>
      </c>
      <c r="E2831" s="385">
        <v>100</v>
      </c>
      <c r="F2831" s="384">
        <v>55</v>
      </c>
    </row>
    <row r="2832" spans="1:7" ht="27.75" customHeight="1">
      <c r="A2832" s="199" t="s">
        <v>858</v>
      </c>
      <c r="B2832" s="385" t="s">
        <v>859</v>
      </c>
      <c r="C2832" s="385" t="s">
        <v>479</v>
      </c>
      <c r="D2832" s="39" t="s">
        <v>415</v>
      </c>
      <c r="E2832" s="385">
        <v>160</v>
      </c>
      <c r="F2832" s="384">
        <v>20</v>
      </c>
    </row>
    <row r="2833" spans="1:6" ht="32.25" customHeight="1">
      <c r="A2833" s="199" t="s">
        <v>858</v>
      </c>
      <c r="B2833" s="385" t="s">
        <v>859</v>
      </c>
      <c r="C2833" s="385" t="s">
        <v>479</v>
      </c>
      <c r="D2833" s="39" t="s">
        <v>318</v>
      </c>
      <c r="E2833" s="385">
        <v>100</v>
      </c>
      <c r="F2833" s="384">
        <v>40</v>
      </c>
    </row>
    <row r="2834" spans="1:6" ht="15.75">
      <c r="A2834" s="199" t="s">
        <v>858</v>
      </c>
      <c r="B2834" s="385" t="s">
        <v>859</v>
      </c>
      <c r="C2834" s="385" t="s">
        <v>479</v>
      </c>
      <c r="D2834" s="39" t="s">
        <v>356</v>
      </c>
      <c r="E2834" s="385">
        <v>160</v>
      </c>
      <c r="F2834" s="384">
        <v>45</v>
      </c>
    </row>
    <row r="2835" spans="1:6" ht="15.75">
      <c r="A2835" s="199" t="s">
        <v>858</v>
      </c>
      <c r="B2835" s="385" t="s">
        <v>859</v>
      </c>
      <c r="C2835" s="385" t="s">
        <v>479</v>
      </c>
      <c r="D2835" s="39" t="s">
        <v>384</v>
      </c>
      <c r="E2835" s="385">
        <v>160</v>
      </c>
      <c r="F2835" s="384">
        <v>50</v>
      </c>
    </row>
    <row r="2836" spans="1:6" ht="15.75">
      <c r="A2836" s="199" t="s">
        <v>858</v>
      </c>
      <c r="B2836" s="385" t="s">
        <v>859</v>
      </c>
      <c r="C2836" s="385" t="s">
        <v>479</v>
      </c>
      <c r="D2836" s="39" t="s">
        <v>319</v>
      </c>
      <c r="E2836" s="385">
        <v>250</v>
      </c>
      <c r="F2836" s="384">
        <v>35</v>
      </c>
    </row>
    <row r="2837" spans="1:6" ht="15.75">
      <c r="A2837" s="199" t="s">
        <v>858</v>
      </c>
      <c r="B2837" s="385" t="s">
        <v>859</v>
      </c>
      <c r="C2837" s="385" t="s">
        <v>479</v>
      </c>
      <c r="D2837" s="39" t="s">
        <v>338</v>
      </c>
      <c r="E2837" s="385">
        <v>250</v>
      </c>
      <c r="F2837" s="384">
        <v>25</v>
      </c>
    </row>
    <row r="2838" spans="1:6" ht="15.75">
      <c r="A2838" s="199" t="s">
        <v>858</v>
      </c>
      <c r="B2838" s="385" t="s">
        <v>859</v>
      </c>
      <c r="C2838" s="385" t="s">
        <v>479</v>
      </c>
      <c r="D2838" s="39" t="s">
        <v>317</v>
      </c>
      <c r="E2838" s="385">
        <v>160</v>
      </c>
      <c r="F2838" s="384">
        <v>25</v>
      </c>
    </row>
    <row r="2839" spans="1:6" ht="15.75">
      <c r="A2839" s="199" t="s">
        <v>858</v>
      </c>
      <c r="B2839" s="385" t="s">
        <v>859</v>
      </c>
      <c r="C2839" s="385" t="s">
        <v>479</v>
      </c>
      <c r="D2839" s="39" t="s">
        <v>265</v>
      </c>
      <c r="E2839" s="385">
        <v>100</v>
      </c>
      <c r="F2839" s="384">
        <v>30</v>
      </c>
    </row>
    <row r="2840" spans="1:6" ht="15.75">
      <c r="A2840" s="199" t="s">
        <v>858</v>
      </c>
      <c r="B2840" s="385" t="s">
        <v>859</v>
      </c>
      <c r="C2840" s="385" t="s">
        <v>479</v>
      </c>
      <c r="D2840" s="39" t="s">
        <v>329</v>
      </c>
      <c r="E2840" s="385">
        <v>160</v>
      </c>
      <c r="F2840" s="384">
        <v>50</v>
      </c>
    </row>
    <row r="2841" spans="1:6" ht="15.75">
      <c r="A2841" s="199" t="s">
        <v>858</v>
      </c>
      <c r="B2841" s="385" t="s">
        <v>859</v>
      </c>
      <c r="C2841" s="385" t="s">
        <v>479</v>
      </c>
      <c r="D2841" s="39" t="s">
        <v>277</v>
      </c>
      <c r="E2841" s="385">
        <v>160</v>
      </c>
      <c r="F2841" s="384">
        <v>30</v>
      </c>
    </row>
    <row r="2842" spans="1:6" ht="15.75">
      <c r="A2842" s="199" t="s">
        <v>858</v>
      </c>
      <c r="B2842" s="385" t="s">
        <v>859</v>
      </c>
      <c r="C2842" s="385" t="s">
        <v>479</v>
      </c>
      <c r="D2842" s="39" t="s">
        <v>276</v>
      </c>
      <c r="E2842" s="385">
        <v>40</v>
      </c>
      <c r="F2842" s="384">
        <v>35</v>
      </c>
    </row>
    <row r="2843" spans="1:6" ht="15.75">
      <c r="A2843" s="199" t="s">
        <v>858</v>
      </c>
      <c r="B2843" s="385" t="s">
        <v>859</v>
      </c>
      <c r="C2843" s="385" t="s">
        <v>479</v>
      </c>
      <c r="D2843" s="39" t="s">
        <v>342</v>
      </c>
      <c r="E2843" s="385">
        <v>63</v>
      </c>
      <c r="F2843" s="384">
        <v>30</v>
      </c>
    </row>
    <row r="2844" spans="1:6" ht="15.75">
      <c r="A2844" s="199" t="s">
        <v>858</v>
      </c>
      <c r="B2844" s="385" t="s">
        <v>859</v>
      </c>
      <c r="C2844" s="385" t="s">
        <v>479</v>
      </c>
      <c r="D2844" s="39" t="s">
        <v>302</v>
      </c>
      <c r="E2844" s="385">
        <v>100</v>
      </c>
      <c r="F2844" s="384">
        <v>25</v>
      </c>
    </row>
    <row r="2845" spans="1:6" ht="15.75">
      <c r="A2845" s="199" t="s">
        <v>860</v>
      </c>
      <c r="B2845" s="385" t="s">
        <v>859</v>
      </c>
      <c r="C2845" s="385" t="s">
        <v>479</v>
      </c>
      <c r="D2845" s="39" t="s">
        <v>480</v>
      </c>
      <c r="E2845" s="385">
        <v>100</v>
      </c>
      <c r="F2845" s="384">
        <v>25</v>
      </c>
    </row>
    <row r="2846" spans="1:6" ht="15.75">
      <c r="A2846" s="199" t="s">
        <v>860</v>
      </c>
      <c r="B2846" s="385" t="s">
        <v>859</v>
      </c>
      <c r="C2846" s="385" t="s">
        <v>479</v>
      </c>
      <c r="D2846" s="39" t="s">
        <v>264</v>
      </c>
      <c r="E2846" s="385">
        <v>100</v>
      </c>
      <c r="F2846" s="384">
        <v>40</v>
      </c>
    </row>
    <row r="2847" spans="1:6" ht="15.75">
      <c r="A2847" s="199" t="s">
        <v>860</v>
      </c>
      <c r="B2847" s="385" t="s">
        <v>859</v>
      </c>
      <c r="C2847" s="385" t="s">
        <v>479</v>
      </c>
      <c r="D2847" s="39" t="s">
        <v>342</v>
      </c>
      <c r="E2847" s="385">
        <v>100</v>
      </c>
      <c r="F2847" s="384">
        <v>40</v>
      </c>
    </row>
    <row r="2848" spans="1:6" ht="15.75">
      <c r="A2848" s="199" t="s">
        <v>860</v>
      </c>
      <c r="B2848" s="385" t="s">
        <v>859</v>
      </c>
      <c r="C2848" s="385" t="s">
        <v>479</v>
      </c>
      <c r="D2848" s="39" t="s">
        <v>333</v>
      </c>
      <c r="E2848" s="385">
        <v>40</v>
      </c>
      <c r="F2848" s="384">
        <v>45</v>
      </c>
    </row>
    <row r="2849" spans="1:6" ht="15.75">
      <c r="A2849" s="199" t="s">
        <v>861</v>
      </c>
      <c r="B2849" s="385" t="s">
        <v>859</v>
      </c>
      <c r="C2849" s="385" t="s">
        <v>479</v>
      </c>
      <c r="D2849" s="39" t="s">
        <v>363</v>
      </c>
      <c r="E2849" s="385">
        <v>250</v>
      </c>
      <c r="F2849" s="384">
        <v>30</v>
      </c>
    </row>
    <row r="2850" spans="1:6" ht="15.75">
      <c r="A2850" s="199" t="s">
        <v>861</v>
      </c>
      <c r="B2850" s="385" t="s">
        <v>859</v>
      </c>
      <c r="C2850" s="385" t="s">
        <v>479</v>
      </c>
      <c r="D2850" s="39" t="s">
        <v>291</v>
      </c>
      <c r="E2850" s="385">
        <v>100</v>
      </c>
      <c r="F2850" s="384">
        <v>38</v>
      </c>
    </row>
    <row r="2851" spans="1:6" ht="15.75">
      <c r="A2851" s="199" t="s">
        <v>861</v>
      </c>
      <c r="B2851" s="385" t="s">
        <v>859</v>
      </c>
      <c r="C2851" s="385" t="s">
        <v>479</v>
      </c>
      <c r="D2851" s="39" t="s">
        <v>316</v>
      </c>
      <c r="E2851" s="385">
        <v>40</v>
      </c>
      <c r="F2851" s="384">
        <v>45</v>
      </c>
    </row>
    <row r="2852" spans="1:6" ht="15.75">
      <c r="A2852" s="199" t="s">
        <v>861</v>
      </c>
      <c r="B2852" s="385" t="s">
        <v>859</v>
      </c>
      <c r="C2852" s="385" t="s">
        <v>479</v>
      </c>
      <c r="D2852" s="39" t="s">
        <v>298</v>
      </c>
      <c r="E2852" s="385">
        <v>160</v>
      </c>
      <c r="F2852" s="384">
        <v>30</v>
      </c>
    </row>
    <row r="2853" spans="1:6" ht="15.75">
      <c r="A2853" s="199" t="s">
        <v>861</v>
      </c>
      <c r="B2853" s="385" t="s">
        <v>859</v>
      </c>
      <c r="C2853" s="385" t="s">
        <v>479</v>
      </c>
      <c r="D2853" s="39" t="s">
        <v>275</v>
      </c>
      <c r="E2853" s="385">
        <v>160</v>
      </c>
      <c r="F2853" s="384">
        <v>45</v>
      </c>
    </row>
    <row r="2854" spans="1:6" ht="15.75">
      <c r="A2854" s="199" t="s">
        <v>861</v>
      </c>
      <c r="B2854" s="385" t="s">
        <v>859</v>
      </c>
      <c r="C2854" s="385" t="s">
        <v>479</v>
      </c>
      <c r="D2854" s="39" t="s">
        <v>318</v>
      </c>
      <c r="E2854" s="385">
        <v>400</v>
      </c>
      <c r="F2854" s="384">
        <v>30</v>
      </c>
    </row>
    <row r="2855" spans="1:6" ht="15.75">
      <c r="A2855" s="199" t="s">
        <v>861</v>
      </c>
      <c r="B2855" s="385" t="s">
        <v>859</v>
      </c>
      <c r="C2855" s="385" t="s">
        <v>479</v>
      </c>
      <c r="D2855" s="39" t="s">
        <v>346</v>
      </c>
      <c r="E2855" s="385">
        <v>100</v>
      </c>
      <c r="F2855" s="384">
        <v>30</v>
      </c>
    </row>
    <row r="2856" spans="1:6" ht="15.75">
      <c r="A2856" s="199" t="s">
        <v>862</v>
      </c>
      <c r="B2856" s="385" t="s">
        <v>859</v>
      </c>
      <c r="C2856" s="385" t="s">
        <v>479</v>
      </c>
      <c r="D2856" s="39" t="s">
        <v>290</v>
      </c>
      <c r="E2856" s="385">
        <v>160</v>
      </c>
      <c r="F2856" s="384">
        <v>45</v>
      </c>
    </row>
    <row r="2857" spans="1:6" ht="15.75">
      <c r="A2857" s="199" t="s">
        <v>862</v>
      </c>
      <c r="B2857" s="385" t="s">
        <v>859</v>
      </c>
      <c r="C2857" s="385" t="s">
        <v>479</v>
      </c>
      <c r="D2857" s="39" t="s">
        <v>322</v>
      </c>
      <c r="E2857" s="385">
        <v>100</v>
      </c>
      <c r="F2857" s="384">
        <v>30</v>
      </c>
    </row>
    <row r="2858" spans="1:6" ht="15.75">
      <c r="A2858" s="199" t="s">
        <v>862</v>
      </c>
      <c r="B2858" s="385" t="s">
        <v>859</v>
      </c>
      <c r="C2858" s="385" t="s">
        <v>479</v>
      </c>
      <c r="D2858" s="39" t="s">
        <v>323</v>
      </c>
      <c r="E2858" s="385">
        <v>100</v>
      </c>
      <c r="F2858" s="384">
        <v>20</v>
      </c>
    </row>
    <row r="2859" spans="1:6" ht="15.75">
      <c r="A2859" s="199" t="s">
        <v>863</v>
      </c>
      <c r="B2859" s="385" t="s">
        <v>859</v>
      </c>
      <c r="C2859" s="385" t="s">
        <v>479</v>
      </c>
      <c r="D2859" s="39" t="s">
        <v>337</v>
      </c>
      <c r="E2859" s="385">
        <v>63</v>
      </c>
      <c r="F2859" s="384">
        <v>35</v>
      </c>
    </row>
    <row r="2860" spans="1:6" ht="15.75">
      <c r="A2860" s="199" t="s">
        <v>863</v>
      </c>
      <c r="B2860" s="385" t="s">
        <v>859</v>
      </c>
      <c r="C2860" s="385" t="s">
        <v>479</v>
      </c>
      <c r="D2860" s="39" t="s">
        <v>315</v>
      </c>
      <c r="E2860" s="385">
        <v>63</v>
      </c>
      <c r="F2860" s="384">
        <v>30</v>
      </c>
    </row>
    <row r="2861" spans="1:6" ht="15.75">
      <c r="A2861" s="199" t="s">
        <v>863</v>
      </c>
      <c r="B2861" s="385" t="s">
        <v>859</v>
      </c>
      <c r="C2861" s="385" t="s">
        <v>479</v>
      </c>
      <c r="D2861" s="39" t="s">
        <v>314</v>
      </c>
      <c r="E2861" s="385">
        <v>100</v>
      </c>
      <c r="F2861" s="384">
        <v>35</v>
      </c>
    </row>
    <row r="2862" spans="1:6" ht="15.75">
      <c r="A2862" s="199" t="s">
        <v>863</v>
      </c>
      <c r="B2862" s="385" t="s">
        <v>859</v>
      </c>
      <c r="C2862" s="385" t="s">
        <v>479</v>
      </c>
      <c r="D2862" s="39" t="s">
        <v>305</v>
      </c>
      <c r="E2862" s="385">
        <v>63</v>
      </c>
      <c r="F2862" s="384">
        <v>40</v>
      </c>
    </row>
    <row r="2863" spans="1:6" ht="15.75">
      <c r="A2863" s="199" t="s">
        <v>863</v>
      </c>
      <c r="B2863" s="385" t="s">
        <v>859</v>
      </c>
      <c r="C2863" s="385" t="s">
        <v>479</v>
      </c>
      <c r="D2863" s="39" t="s">
        <v>341</v>
      </c>
      <c r="E2863" s="385">
        <v>160</v>
      </c>
      <c r="F2863" s="384">
        <v>35</v>
      </c>
    </row>
    <row r="2864" spans="1:6" ht="15.75">
      <c r="A2864" s="199" t="s">
        <v>864</v>
      </c>
      <c r="B2864" s="385" t="s">
        <v>859</v>
      </c>
      <c r="C2864" s="385" t="s">
        <v>479</v>
      </c>
      <c r="D2864" s="39" t="s">
        <v>379</v>
      </c>
      <c r="E2864" s="385">
        <v>250</v>
      </c>
      <c r="F2864" s="384">
        <v>50</v>
      </c>
    </row>
    <row r="2865" spans="1:6" ht="15.75">
      <c r="A2865" s="199" t="s">
        <v>865</v>
      </c>
      <c r="B2865" s="385" t="s">
        <v>859</v>
      </c>
      <c r="C2865" s="385" t="s">
        <v>479</v>
      </c>
      <c r="D2865" s="39" t="s">
        <v>270</v>
      </c>
      <c r="E2865" s="385">
        <v>400</v>
      </c>
      <c r="F2865" s="384">
        <v>50</v>
      </c>
    </row>
    <row r="2866" spans="1:6" ht="15.75">
      <c r="A2866" s="199" t="s">
        <v>865</v>
      </c>
      <c r="B2866" s="385" t="s">
        <v>859</v>
      </c>
      <c r="C2866" s="385" t="s">
        <v>479</v>
      </c>
      <c r="D2866" s="39" t="s">
        <v>336</v>
      </c>
      <c r="E2866" s="385">
        <v>100</v>
      </c>
      <c r="F2866" s="384">
        <v>30</v>
      </c>
    </row>
    <row r="2867" spans="1:6" ht="15.75">
      <c r="A2867" s="199" t="s">
        <v>865</v>
      </c>
      <c r="B2867" s="385" t="s">
        <v>859</v>
      </c>
      <c r="C2867" s="385" t="s">
        <v>479</v>
      </c>
      <c r="D2867" s="39" t="s">
        <v>265</v>
      </c>
      <c r="E2867" s="385">
        <v>63</v>
      </c>
      <c r="F2867" s="384">
        <v>30</v>
      </c>
    </row>
    <row r="2868" spans="1:6" ht="15.75">
      <c r="A2868" s="199" t="s">
        <v>865</v>
      </c>
      <c r="B2868" s="385" t="s">
        <v>859</v>
      </c>
      <c r="C2868" s="385" t="s">
        <v>479</v>
      </c>
      <c r="D2868" s="39" t="s">
        <v>312</v>
      </c>
      <c r="E2868" s="385">
        <v>100</v>
      </c>
      <c r="F2868" s="384">
        <v>45</v>
      </c>
    </row>
    <row r="2869" spans="1:6" ht="15.75">
      <c r="A2869" s="199" t="s">
        <v>865</v>
      </c>
      <c r="B2869" s="385" t="s">
        <v>859</v>
      </c>
      <c r="C2869" s="385" t="s">
        <v>479</v>
      </c>
      <c r="D2869" s="39" t="s">
        <v>340</v>
      </c>
      <c r="E2869" s="385">
        <v>100</v>
      </c>
      <c r="F2869" s="384">
        <v>30</v>
      </c>
    </row>
    <row r="2870" spans="1:6" ht="15.75">
      <c r="A2870" s="199" t="s">
        <v>865</v>
      </c>
      <c r="B2870" s="385" t="s">
        <v>859</v>
      </c>
      <c r="C2870" s="385" t="s">
        <v>479</v>
      </c>
      <c r="D2870" s="39" t="s">
        <v>302</v>
      </c>
      <c r="E2870" s="385">
        <v>160</v>
      </c>
      <c r="F2870" s="384">
        <v>53</v>
      </c>
    </row>
    <row r="2871" spans="1:6" ht="15.75">
      <c r="A2871" s="199" t="s">
        <v>865</v>
      </c>
      <c r="B2871" s="385" t="s">
        <v>859</v>
      </c>
      <c r="C2871" s="385" t="s">
        <v>479</v>
      </c>
      <c r="D2871" s="39" t="s">
        <v>310</v>
      </c>
      <c r="E2871" s="385">
        <v>100</v>
      </c>
      <c r="F2871" s="384">
        <v>40</v>
      </c>
    </row>
    <row r="2872" spans="1:6" ht="15.75">
      <c r="A2872" s="199" t="s">
        <v>865</v>
      </c>
      <c r="B2872" s="385" t="s">
        <v>859</v>
      </c>
      <c r="C2872" s="385" t="s">
        <v>479</v>
      </c>
      <c r="D2872" s="39" t="s">
        <v>280</v>
      </c>
      <c r="E2872" s="385">
        <v>160</v>
      </c>
      <c r="F2872" s="384">
        <v>35</v>
      </c>
    </row>
    <row r="2873" spans="1:6" ht="15.75">
      <c r="A2873" s="199" t="s">
        <v>865</v>
      </c>
      <c r="B2873" s="385" t="s">
        <v>859</v>
      </c>
      <c r="C2873" s="385" t="s">
        <v>479</v>
      </c>
      <c r="D2873" s="39" t="s">
        <v>150</v>
      </c>
      <c r="E2873" s="385">
        <v>160</v>
      </c>
      <c r="F2873" s="384">
        <v>45</v>
      </c>
    </row>
    <row r="2874" spans="1:6" ht="15.75">
      <c r="A2874" s="199" t="s">
        <v>865</v>
      </c>
      <c r="B2874" s="385" t="s">
        <v>859</v>
      </c>
      <c r="C2874" s="385" t="s">
        <v>479</v>
      </c>
      <c r="D2874" s="39" t="s">
        <v>321</v>
      </c>
      <c r="E2874" s="385">
        <v>100</v>
      </c>
      <c r="F2874" s="384">
        <v>40</v>
      </c>
    </row>
    <row r="2875" spans="1:6" ht="15.75">
      <c r="A2875" s="199" t="s">
        <v>865</v>
      </c>
      <c r="B2875" s="385" t="s">
        <v>859</v>
      </c>
      <c r="C2875" s="385" t="s">
        <v>479</v>
      </c>
      <c r="D2875" s="39" t="s">
        <v>334</v>
      </c>
      <c r="E2875" s="385">
        <v>160</v>
      </c>
      <c r="F2875" s="384">
        <v>30</v>
      </c>
    </row>
    <row r="2876" spans="1:6" ht="15.75">
      <c r="A2876" s="199" t="s">
        <v>865</v>
      </c>
      <c r="B2876" s="385" t="s">
        <v>859</v>
      </c>
      <c r="C2876" s="385" t="s">
        <v>479</v>
      </c>
      <c r="D2876" s="39" t="s">
        <v>289</v>
      </c>
      <c r="E2876" s="385">
        <v>400</v>
      </c>
      <c r="F2876" s="384">
        <v>40</v>
      </c>
    </row>
    <row r="2877" spans="1:6" ht="15.75">
      <c r="A2877" s="199" t="s">
        <v>865</v>
      </c>
      <c r="B2877" s="385" t="s">
        <v>859</v>
      </c>
      <c r="C2877" s="385" t="s">
        <v>479</v>
      </c>
      <c r="D2877" s="39" t="s">
        <v>330</v>
      </c>
      <c r="E2877" s="385">
        <v>160</v>
      </c>
      <c r="F2877" s="384">
        <v>45</v>
      </c>
    </row>
    <row r="2878" spans="1:6" ht="15.75">
      <c r="A2878" s="199" t="s">
        <v>865</v>
      </c>
      <c r="B2878" s="385" t="s">
        <v>859</v>
      </c>
      <c r="C2878" s="385" t="s">
        <v>479</v>
      </c>
      <c r="D2878" s="39" t="s">
        <v>284</v>
      </c>
      <c r="E2878" s="385">
        <v>100</v>
      </c>
      <c r="F2878" s="384">
        <v>30</v>
      </c>
    </row>
    <row r="2879" spans="1:6" ht="15.75">
      <c r="A2879" s="199" t="s">
        <v>865</v>
      </c>
      <c r="B2879" s="385" t="s">
        <v>859</v>
      </c>
      <c r="C2879" s="385" t="s">
        <v>479</v>
      </c>
      <c r="D2879" s="39" t="s">
        <v>283</v>
      </c>
      <c r="E2879" s="385">
        <v>160</v>
      </c>
      <c r="F2879" s="384">
        <v>30</v>
      </c>
    </row>
    <row r="2880" spans="1:6" ht="15.75">
      <c r="A2880" s="199" t="s">
        <v>865</v>
      </c>
      <c r="B2880" s="385" t="s">
        <v>859</v>
      </c>
      <c r="C2880" s="385" t="s">
        <v>479</v>
      </c>
      <c r="D2880" s="39" t="s">
        <v>335</v>
      </c>
      <c r="E2880" s="385">
        <v>160</v>
      </c>
      <c r="F2880" s="384">
        <v>30</v>
      </c>
    </row>
    <row r="2881" spans="1:6" ht="15.75">
      <c r="A2881" s="199" t="s">
        <v>865</v>
      </c>
      <c r="B2881" s="385" t="s">
        <v>859</v>
      </c>
      <c r="C2881" s="385" t="s">
        <v>479</v>
      </c>
      <c r="D2881" s="39" t="s">
        <v>277</v>
      </c>
      <c r="E2881" s="385">
        <v>100</v>
      </c>
      <c r="F2881" s="384">
        <v>40</v>
      </c>
    </row>
    <row r="2882" spans="1:6" ht="15.75">
      <c r="A2882" s="199" t="s">
        <v>865</v>
      </c>
      <c r="B2882" s="385" t="s">
        <v>859</v>
      </c>
      <c r="C2882" s="385" t="s">
        <v>479</v>
      </c>
      <c r="D2882" s="39" t="s">
        <v>331</v>
      </c>
      <c r="E2882" s="385">
        <v>100</v>
      </c>
      <c r="F2882" s="384">
        <v>40</v>
      </c>
    </row>
    <row r="2883" spans="1:6" ht="15.75">
      <c r="A2883" s="199" t="s">
        <v>866</v>
      </c>
      <c r="B2883" s="385" t="s">
        <v>859</v>
      </c>
      <c r="C2883" s="385" t="s">
        <v>479</v>
      </c>
      <c r="D2883" s="39" t="s">
        <v>305</v>
      </c>
      <c r="E2883" s="385">
        <v>100</v>
      </c>
      <c r="F2883" s="384">
        <v>35</v>
      </c>
    </row>
    <row r="2884" spans="1:6" ht="15.75">
      <c r="A2884" s="199" t="s">
        <v>866</v>
      </c>
      <c r="B2884" s="385" t="s">
        <v>859</v>
      </c>
      <c r="C2884" s="385" t="s">
        <v>479</v>
      </c>
      <c r="D2884" s="39" t="s">
        <v>275</v>
      </c>
      <c r="E2884" s="385">
        <v>160</v>
      </c>
      <c r="F2884" s="384">
        <v>46</v>
      </c>
    </row>
    <row r="2885" spans="1:6" ht="15.75">
      <c r="A2885" s="199" t="s">
        <v>867</v>
      </c>
      <c r="B2885" s="385" t="s">
        <v>859</v>
      </c>
      <c r="C2885" s="385" t="s">
        <v>479</v>
      </c>
      <c r="D2885" s="39" t="s">
        <v>340</v>
      </c>
      <c r="E2885" s="385">
        <v>160</v>
      </c>
      <c r="F2885" s="384">
        <v>33</v>
      </c>
    </row>
    <row r="2886" spans="1:6" ht="15.75">
      <c r="A2886" s="199" t="s">
        <v>867</v>
      </c>
      <c r="B2886" s="385" t="s">
        <v>859</v>
      </c>
      <c r="C2886" s="385" t="s">
        <v>479</v>
      </c>
      <c r="D2886" s="39" t="s">
        <v>150</v>
      </c>
      <c r="E2886" s="385">
        <v>160</v>
      </c>
      <c r="F2886" s="384">
        <v>47</v>
      </c>
    </row>
    <row r="2887" spans="1:6" ht="15.75">
      <c r="A2887" s="199" t="s">
        <v>868</v>
      </c>
      <c r="B2887" s="385" t="s">
        <v>859</v>
      </c>
      <c r="C2887" s="385" t="s">
        <v>479</v>
      </c>
      <c r="D2887" s="39" t="s">
        <v>325</v>
      </c>
      <c r="E2887" s="385">
        <v>100</v>
      </c>
      <c r="F2887" s="384">
        <v>50</v>
      </c>
    </row>
    <row r="2888" spans="1:6" ht="15.75">
      <c r="A2888" s="199" t="s">
        <v>868</v>
      </c>
      <c r="B2888" s="385" t="s">
        <v>859</v>
      </c>
      <c r="C2888" s="385" t="s">
        <v>479</v>
      </c>
      <c r="D2888" s="39" t="s">
        <v>869</v>
      </c>
      <c r="E2888" s="385">
        <v>100</v>
      </c>
      <c r="F2888" s="384">
        <v>40</v>
      </c>
    </row>
    <row r="2889" spans="1:6" ht="15.75">
      <c r="A2889" s="199" t="s">
        <v>868</v>
      </c>
      <c r="B2889" s="385" t="s">
        <v>859</v>
      </c>
      <c r="C2889" s="385" t="s">
        <v>479</v>
      </c>
      <c r="D2889" s="39" t="s">
        <v>326</v>
      </c>
      <c r="E2889" s="385">
        <v>160</v>
      </c>
      <c r="F2889" s="384">
        <v>50</v>
      </c>
    </row>
    <row r="2890" spans="1:6" ht="15.75">
      <c r="A2890" s="199" t="s">
        <v>870</v>
      </c>
      <c r="B2890" s="385" t="s">
        <v>859</v>
      </c>
      <c r="C2890" s="385" t="s">
        <v>479</v>
      </c>
      <c r="D2890" s="39" t="s">
        <v>279</v>
      </c>
      <c r="E2890" s="385">
        <v>100</v>
      </c>
      <c r="F2890" s="384">
        <v>35</v>
      </c>
    </row>
    <row r="2891" spans="1:6" ht="15.75">
      <c r="A2891" s="199" t="s">
        <v>870</v>
      </c>
      <c r="B2891" s="385" t="s">
        <v>859</v>
      </c>
      <c r="C2891" s="385" t="s">
        <v>479</v>
      </c>
      <c r="D2891" s="39" t="s">
        <v>344</v>
      </c>
      <c r="E2891" s="385">
        <v>250</v>
      </c>
      <c r="F2891" s="384">
        <v>55</v>
      </c>
    </row>
    <row r="2892" spans="1:6" ht="15.75">
      <c r="A2892" s="199" t="s">
        <v>870</v>
      </c>
      <c r="B2892" s="385" t="s">
        <v>859</v>
      </c>
      <c r="C2892" s="385" t="s">
        <v>479</v>
      </c>
      <c r="D2892" s="39" t="s">
        <v>329</v>
      </c>
      <c r="E2892" s="385">
        <v>160</v>
      </c>
      <c r="F2892" s="384">
        <v>42</v>
      </c>
    </row>
    <row r="2893" spans="1:6" ht="15.75">
      <c r="A2893" s="199" t="s">
        <v>870</v>
      </c>
      <c r="B2893" s="385" t="s">
        <v>859</v>
      </c>
      <c r="C2893" s="385" t="s">
        <v>479</v>
      </c>
      <c r="D2893" s="39" t="s">
        <v>328</v>
      </c>
      <c r="E2893" s="385">
        <v>100</v>
      </c>
      <c r="F2893" s="384">
        <v>29</v>
      </c>
    </row>
    <row r="2894" spans="1:6" ht="15.75">
      <c r="A2894" s="199" t="s">
        <v>870</v>
      </c>
      <c r="B2894" s="385" t="s">
        <v>859</v>
      </c>
      <c r="C2894" s="385" t="s">
        <v>479</v>
      </c>
      <c r="D2894" s="39" t="s">
        <v>278</v>
      </c>
      <c r="E2894" s="385">
        <v>160</v>
      </c>
      <c r="F2894" s="384">
        <v>35</v>
      </c>
    </row>
    <row r="2895" spans="1:6" ht="15.75">
      <c r="A2895" s="199" t="s">
        <v>870</v>
      </c>
      <c r="B2895" s="385" t="s">
        <v>859</v>
      </c>
      <c r="C2895" s="385" t="s">
        <v>479</v>
      </c>
      <c r="D2895" s="39" t="s">
        <v>286</v>
      </c>
      <c r="E2895" s="385">
        <v>160</v>
      </c>
      <c r="F2895" s="384">
        <v>45</v>
      </c>
    </row>
    <row r="2896" spans="1:6" ht="15.75">
      <c r="A2896" s="199" t="s">
        <v>870</v>
      </c>
      <c r="B2896" s="385" t="s">
        <v>859</v>
      </c>
      <c r="C2896" s="385" t="s">
        <v>479</v>
      </c>
      <c r="D2896" s="39" t="s">
        <v>297</v>
      </c>
      <c r="E2896" s="385">
        <v>160</v>
      </c>
      <c r="F2896" s="384">
        <v>43</v>
      </c>
    </row>
    <row r="2897" spans="1:6" ht="15.75">
      <c r="A2897" s="199" t="s">
        <v>870</v>
      </c>
      <c r="B2897" s="385" t="s">
        <v>859</v>
      </c>
      <c r="C2897" s="385" t="s">
        <v>479</v>
      </c>
      <c r="D2897" s="39" t="s">
        <v>309</v>
      </c>
      <c r="E2897" s="385">
        <v>160</v>
      </c>
      <c r="F2897" s="384">
        <v>44</v>
      </c>
    </row>
    <row r="2898" spans="1:6" ht="15.75">
      <c r="A2898" s="199" t="s">
        <v>871</v>
      </c>
      <c r="B2898" s="385" t="s">
        <v>859</v>
      </c>
      <c r="C2898" s="385" t="s">
        <v>479</v>
      </c>
      <c r="D2898" s="39" t="s">
        <v>276</v>
      </c>
      <c r="E2898" s="385">
        <v>250</v>
      </c>
      <c r="F2898" s="384">
        <v>49</v>
      </c>
    </row>
    <row r="2899" spans="1:6" ht="15.75">
      <c r="A2899" s="199" t="s">
        <v>871</v>
      </c>
      <c r="B2899" s="385" t="s">
        <v>859</v>
      </c>
      <c r="C2899" s="385" t="s">
        <v>479</v>
      </c>
      <c r="D2899" s="39" t="s">
        <v>312</v>
      </c>
      <c r="E2899" s="385">
        <v>250</v>
      </c>
      <c r="F2899" s="384">
        <v>35</v>
      </c>
    </row>
    <row r="2900" spans="1:6" ht="15.75">
      <c r="A2900" s="199" t="s">
        <v>871</v>
      </c>
      <c r="B2900" s="385" t="s">
        <v>859</v>
      </c>
      <c r="C2900" s="385" t="s">
        <v>479</v>
      </c>
      <c r="D2900" s="39" t="s">
        <v>327</v>
      </c>
      <c r="E2900" s="385">
        <v>400</v>
      </c>
      <c r="F2900" s="384">
        <v>42</v>
      </c>
    </row>
    <row r="2901" spans="1:6" ht="15.75">
      <c r="A2901" s="199" t="s">
        <v>871</v>
      </c>
      <c r="B2901" s="385" t="s">
        <v>859</v>
      </c>
      <c r="C2901" s="385" t="s">
        <v>479</v>
      </c>
      <c r="D2901" s="39" t="s">
        <v>745</v>
      </c>
      <c r="E2901" s="385">
        <v>400</v>
      </c>
      <c r="F2901" s="384">
        <v>20</v>
      </c>
    </row>
    <row r="2902" spans="1:6" ht="15.75">
      <c r="A2902" s="199" t="s">
        <v>871</v>
      </c>
      <c r="B2902" s="385" t="s">
        <v>859</v>
      </c>
      <c r="C2902" s="385" t="s">
        <v>479</v>
      </c>
      <c r="D2902" s="39" t="s">
        <v>360</v>
      </c>
      <c r="E2902" s="385">
        <v>100</v>
      </c>
      <c r="F2902" s="384">
        <v>30</v>
      </c>
    </row>
    <row r="2903" spans="1:6" ht="15.75">
      <c r="A2903" s="199" t="s">
        <v>871</v>
      </c>
      <c r="B2903" s="385" t="s">
        <v>859</v>
      </c>
      <c r="C2903" s="385" t="s">
        <v>479</v>
      </c>
      <c r="D2903" s="39" t="s">
        <v>298</v>
      </c>
      <c r="E2903" s="385" t="s">
        <v>394</v>
      </c>
      <c r="F2903" s="384">
        <v>40</v>
      </c>
    </row>
    <row r="2904" spans="1:6" ht="15.75">
      <c r="A2904" s="199" t="s">
        <v>871</v>
      </c>
      <c r="B2904" s="385" t="s">
        <v>859</v>
      </c>
      <c r="C2904" s="385" t="s">
        <v>479</v>
      </c>
      <c r="D2904" s="39" t="s">
        <v>872</v>
      </c>
      <c r="E2904" s="385">
        <v>250</v>
      </c>
      <c r="F2904" s="384">
        <v>33</v>
      </c>
    </row>
    <row r="2905" spans="1:6" ht="15.75">
      <c r="A2905" s="199" t="s">
        <v>871</v>
      </c>
      <c r="B2905" s="385" t="s">
        <v>859</v>
      </c>
      <c r="C2905" s="385" t="s">
        <v>479</v>
      </c>
      <c r="D2905" s="39" t="s">
        <v>337</v>
      </c>
      <c r="E2905" s="385">
        <v>250</v>
      </c>
      <c r="F2905" s="384">
        <v>40</v>
      </c>
    </row>
    <row r="2906" spans="1:6" ht="15.75">
      <c r="A2906" s="199" t="s">
        <v>871</v>
      </c>
      <c r="B2906" s="385" t="s">
        <v>859</v>
      </c>
      <c r="C2906" s="385" t="s">
        <v>479</v>
      </c>
      <c r="D2906" s="39" t="s">
        <v>416</v>
      </c>
      <c r="E2906" s="385">
        <v>250</v>
      </c>
      <c r="F2906" s="384">
        <v>36</v>
      </c>
    </row>
    <row r="2907" spans="1:6" ht="15.75">
      <c r="A2907" s="199" t="s">
        <v>871</v>
      </c>
      <c r="B2907" s="385" t="s">
        <v>859</v>
      </c>
      <c r="C2907" s="385" t="s">
        <v>479</v>
      </c>
      <c r="D2907" s="39" t="s">
        <v>296</v>
      </c>
      <c r="E2907" s="385">
        <v>160</v>
      </c>
      <c r="F2907" s="384">
        <v>35</v>
      </c>
    </row>
    <row r="2908" spans="1:6" ht="15.75">
      <c r="A2908" s="199" t="s">
        <v>871</v>
      </c>
      <c r="B2908" s="385" t="s">
        <v>859</v>
      </c>
      <c r="C2908" s="385" t="s">
        <v>479</v>
      </c>
      <c r="D2908" s="39" t="s">
        <v>873</v>
      </c>
      <c r="E2908" s="385">
        <v>160</v>
      </c>
      <c r="F2908" s="384">
        <v>16</v>
      </c>
    </row>
    <row r="2909" spans="1:6" ht="15.75">
      <c r="A2909" s="199" t="s">
        <v>871</v>
      </c>
      <c r="B2909" s="385" t="s">
        <v>859</v>
      </c>
      <c r="C2909" s="385" t="s">
        <v>479</v>
      </c>
      <c r="D2909" s="39" t="s">
        <v>310</v>
      </c>
      <c r="E2909" s="385">
        <v>160</v>
      </c>
      <c r="F2909" s="384">
        <v>27</v>
      </c>
    </row>
    <row r="2910" spans="1:6" ht="15.75">
      <c r="A2910" s="199" t="s">
        <v>871</v>
      </c>
      <c r="B2910" s="385" t="s">
        <v>859</v>
      </c>
      <c r="C2910" s="385" t="s">
        <v>479</v>
      </c>
      <c r="D2910" s="39" t="s">
        <v>346</v>
      </c>
      <c r="E2910" s="385">
        <v>160</v>
      </c>
      <c r="F2910" s="384">
        <v>46</v>
      </c>
    </row>
    <row r="2911" spans="1:6" ht="15.75">
      <c r="A2911" s="199" t="s">
        <v>871</v>
      </c>
      <c r="B2911" s="385" t="s">
        <v>859</v>
      </c>
      <c r="C2911" s="385" t="s">
        <v>479</v>
      </c>
      <c r="D2911" s="39" t="s">
        <v>309</v>
      </c>
      <c r="E2911" s="385">
        <v>160</v>
      </c>
      <c r="F2911" s="384">
        <v>47</v>
      </c>
    </row>
    <row r="2912" spans="1:6" ht="15.75">
      <c r="A2912" s="199" t="s">
        <v>871</v>
      </c>
      <c r="B2912" s="385" t="s">
        <v>859</v>
      </c>
      <c r="C2912" s="385" t="s">
        <v>479</v>
      </c>
      <c r="D2912" s="39" t="s">
        <v>342</v>
      </c>
      <c r="E2912" s="385">
        <v>250</v>
      </c>
      <c r="F2912" s="384">
        <v>29</v>
      </c>
    </row>
    <row r="2913" spans="1:6" ht="15.75">
      <c r="A2913" s="199" t="s">
        <v>871</v>
      </c>
      <c r="B2913" s="385" t="s">
        <v>859</v>
      </c>
      <c r="C2913" s="385" t="s">
        <v>479</v>
      </c>
      <c r="D2913" s="39" t="s">
        <v>874</v>
      </c>
      <c r="E2913" s="385">
        <v>25</v>
      </c>
      <c r="F2913" s="384">
        <v>80</v>
      </c>
    </row>
    <row r="2914" spans="1:6" ht="15.75">
      <c r="A2914" s="199" t="s">
        <v>871</v>
      </c>
      <c r="B2914" s="385" t="s">
        <v>859</v>
      </c>
      <c r="C2914" s="385" t="s">
        <v>479</v>
      </c>
      <c r="D2914" s="39" t="s">
        <v>875</v>
      </c>
      <c r="E2914" s="385">
        <v>63</v>
      </c>
      <c r="F2914" s="384">
        <v>40</v>
      </c>
    </row>
    <row r="2915" spans="1:6" ht="15.75">
      <c r="A2915" s="199" t="s">
        <v>871</v>
      </c>
      <c r="B2915" s="385" t="s">
        <v>859</v>
      </c>
      <c r="C2915" s="385" t="s">
        <v>479</v>
      </c>
      <c r="D2915" s="39" t="s">
        <v>384</v>
      </c>
      <c r="E2915" s="385">
        <v>160</v>
      </c>
      <c r="F2915" s="384">
        <v>29</v>
      </c>
    </row>
    <row r="2916" spans="1:6" ht="15.75">
      <c r="A2916" s="199" t="s">
        <v>871</v>
      </c>
      <c r="B2916" s="385" t="s">
        <v>859</v>
      </c>
      <c r="C2916" s="385" t="s">
        <v>479</v>
      </c>
      <c r="D2916" s="39" t="s">
        <v>876</v>
      </c>
      <c r="E2916" s="385" t="s">
        <v>877</v>
      </c>
      <c r="F2916" s="384">
        <v>30</v>
      </c>
    </row>
    <row r="2917" spans="1:6" ht="15.75">
      <c r="A2917" s="199" t="s">
        <v>871</v>
      </c>
      <c r="B2917" s="385" t="s">
        <v>859</v>
      </c>
      <c r="C2917" s="385" t="s">
        <v>479</v>
      </c>
      <c r="D2917" s="39" t="s">
        <v>320</v>
      </c>
      <c r="E2917" s="385">
        <v>160</v>
      </c>
      <c r="F2917" s="384">
        <v>34</v>
      </c>
    </row>
    <row r="2918" spans="1:6" ht="15.75">
      <c r="A2918" s="199" t="s">
        <v>871</v>
      </c>
      <c r="B2918" s="385" t="s">
        <v>859</v>
      </c>
      <c r="C2918" s="385" t="s">
        <v>479</v>
      </c>
      <c r="D2918" s="39" t="s">
        <v>268</v>
      </c>
      <c r="E2918" s="385">
        <v>250</v>
      </c>
      <c r="F2918" s="384">
        <v>45</v>
      </c>
    </row>
    <row r="2919" spans="1:6" ht="15.75">
      <c r="A2919" s="199" t="s">
        <v>871</v>
      </c>
      <c r="B2919" s="385" t="s">
        <v>859</v>
      </c>
      <c r="C2919" s="385" t="s">
        <v>479</v>
      </c>
      <c r="D2919" s="39" t="s">
        <v>378</v>
      </c>
      <c r="E2919" s="385">
        <v>250</v>
      </c>
      <c r="F2919" s="384">
        <v>30</v>
      </c>
    </row>
    <row r="2920" spans="1:6" ht="15.75">
      <c r="A2920" s="199" t="s">
        <v>878</v>
      </c>
      <c r="B2920" s="385" t="s">
        <v>859</v>
      </c>
      <c r="C2920" s="385" t="s">
        <v>479</v>
      </c>
      <c r="D2920" s="39" t="s">
        <v>443</v>
      </c>
      <c r="E2920" s="385">
        <v>100</v>
      </c>
      <c r="F2920" s="384">
        <v>48</v>
      </c>
    </row>
    <row r="2921" spans="1:6" ht="15.75">
      <c r="A2921" s="199" t="s">
        <v>878</v>
      </c>
      <c r="B2921" s="385" t="s">
        <v>859</v>
      </c>
      <c r="C2921" s="385" t="s">
        <v>479</v>
      </c>
      <c r="D2921" s="39" t="s">
        <v>362</v>
      </c>
      <c r="E2921" s="385">
        <v>160</v>
      </c>
      <c r="F2921" s="384">
        <v>46</v>
      </c>
    </row>
    <row r="2922" spans="1:6" ht="15.75">
      <c r="A2922" s="199" t="s">
        <v>878</v>
      </c>
      <c r="B2922" s="385" t="s">
        <v>859</v>
      </c>
      <c r="C2922" s="385" t="s">
        <v>479</v>
      </c>
      <c r="D2922" s="39" t="s">
        <v>383</v>
      </c>
      <c r="E2922" s="385">
        <v>250</v>
      </c>
      <c r="F2922" s="384">
        <v>39</v>
      </c>
    </row>
    <row r="2923" spans="1:6" ht="15.75">
      <c r="A2923" s="199" t="s">
        <v>878</v>
      </c>
      <c r="B2923" s="385" t="s">
        <v>859</v>
      </c>
      <c r="C2923" s="385" t="s">
        <v>479</v>
      </c>
      <c r="D2923" s="39" t="s">
        <v>392</v>
      </c>
      <c r="E2923" s="385">
        <v>100</v>
      </c>
      <c r="F2923" s="384">
        <v>27</v>
      </c>
    </row>
    <row r="2924" spans="1:6" ht="15.75">
      <c r="A2924" s="199" t="s">
        <v>878</v>
      </c>
      <c r="B2924" s="385" t="s">
        <v>859</v>
      </c>
      <c r="C2924" s="385" t="s">
        <v>479</v>
      </c>
      <c r="D2924" s="39" t="s">
        <v>879</v>
      </c>
      <c r="E2924" s="385">
        <v>63</v>
      </c>
      <c r="F2924" s="384">
        <v>70</v>
      </c>
    </row>
    <row r="2925" spans="1:6" ht="15.75">
      <c r="A2925" s="199" t="s">
        <v>878</v>
      </c>
      <c r="B2925" s="385" t="s">
        <v>859</v>
      </c>
      <c r="C2925" s="385" t="s">
        <v>479</v>
      </c>
      <c r="D2925" s="39" t="s">
        <v>393</v>
      </c>
      <c r="E2925" s="385">
        <v>100</v>
      </c>
      <c r="F2925" s="384">
        <v>42</v>
      </c>
    </row>
    <row r="2926" spans="1:6" ht="15.75">
      <c r="A2926" s="199" t="s">
        <v>878</v>
      </c>
      <c r="B2926" s="385" t="s">
        <v>859</v>
      </c>
      <c r="C2926" s="385" t="s">
        <v>479</v>
      </c>
      <c r="D2926" s="39" t="s">
        <v>308</v>
      </c>
      <c r="E2926" s="385">
        <v>250</v>
      </c>
      <c r="F2926" s="384">
        <v>50</v>
      </c>
    </row>
    <row r="2927" spans="1:6" ht="15.75">
      <c r="A2927" s="199" t="s">
        <v>878</v>
      </c>
      <c r="B2927" s="385" t="s">
        <v>859</v>
      </c>
      <c r="C2927" s="385" t="s">
        <v>479</v>
      </c>
      <c r="D2927" s="39" t="s">
        <v>270</v>
      </c>
      <c r="E2927" s="385">
        <v>60</v>
      </c>
      <c r="F2927" s="384">
        <v>100</v>
      </c>
    </row>
    <row r="2928" spans="1:6" ht="15.75">
      <c r="A2928" s="199" t="s">
        <v>878</v>
      </c>
      <c r="B2928" s="385" t="s">
        <v>859</v>
      </c>
      <c r="C2928" s="385" t="s">
        <v>479</v>
      </c>
      <c r="D2928" s="39" t="s">
        <v>352</v>
      </c>
      <c r="E2928" s="385">
        <v>100</v>
      </c>
      <c r="F2928" s="384">
        <v>100</v>
      </c>
    </row>
    <row r="2929" spans="1:6" ht="15.75">
      <c r="A2929" s="199" t="s">
        <v>878</v>
      </c>
      <c r="B2929" s="385" t="s">
        <v>859</v>
      </c>
      <c r="C2929" s="385" t="s">
        <v>479</v>
      </c>
      <c r="D2929" s="39" t="s">
        <v>286</v>
      </c>
      <c r="E2929" s="385">
        <v>160</v>
      </c>
      <c r="F2929" s="384">
        <v>55</v>
      </c>
    </row>
    <row r="2930" spans="1:6" ht="15.75">
      <c r="A2930" s="199" t="s">
        <v>878</v>
      </c>
      <c r="B2930" s="385" t="s">
        <v>859</v>
      </c>
      <c r="C2930" s="385" t="s">
        <v>479</v>
      </c>
      <c r="D2930" s="39" t="s">
        <v>324</v>
      </c>
      <c r="E2930" s="385">
        <v>250</v>
      </c>
      <c r="F2930" s="384">
        <v>40</v>
      </c>
    </row>
    <row r="2931" spans="1:6" ht="15.75">
      <c r="A2931" s="199" t="s">
        <v>880</v>
      </c>
      <c r="B2931" s="385" t="s">
        <v>859</v>
      </c>
      <c r="C2931" s="385" t="s">
        <v>479</v>
      </c>
      <c r="D2931" s="39" t="s">
        <v>334</v>
      </c>
      <c r="E2931" s="385">
        <v>63</v>
      </c>
      <c r="F2931" s="384">
        <v>40</v>
      </c>
    </row>
    <row r="2932" spans="1:6" ht="15.75">
      <c r="A2932" s="199" t="s">
        <v>871</v>
      </c>
      <c r="B2932" s="385" t="s">
        <v>859</v>
      </c>
      <c r="C2932" s="385" t="s">
        <v>479</v>
      </c>
      <c r="D2932" s="39" t="s">
        <v>355</v>
      </c>
      <c r="E2932" s="385">
        <v>100</v>
      </c>
      <c r="F2932" s="384">
        <v>30</v>
      </c>
    </row>
    <row r="2933" spans="1:6" ht="15.75">
      <c r="A2933" s="199" t="s">
        <v>871</v>
      </c>
      <c r="B2933" s="385" t="s">
        <v>859</v>
      </c>
      <c r="C2933" s="385" t="s">
        <v>479</v>
      </c>
      <c r="D2933" s="39" t="s">
        <v>267</v>
      </c>
      <c r="E2933" s="385" t="s">
        <v>394</v>
      </c>
      <c r="F2933" s="384">
        <v>50</v>
      </c>
    </row>
    <row r="2934" spans="1:6" ht="15.75">
      <c r="A2934" s="199" t="s">
        <v>871</v>
      </c>
      <c r="B2934" s="385" t="s">
        <v>859</v>
      </c>
      <c r="C2934" s="385" t="s">
        <v>479</v>
      </c>
      <c r="D2934" s="39" t="s">
        <v>415</v>
      </c>
      <c r="E2934" s="385">
        <v>100</v>
      </c>
      <c r="F2934" s="384">
        <v>35</v>
      </c>
    </row>
    <row r="2935" spans="1:6" ht="15.75">
      <c r="A2935" s="199" t="s">
        <v>871</v>
      </c>
      <c r="B2935" s="385" t="s">
        <v>859</v>
      </c>
      <c r="C2935" s="385" t="s">
        <v>479</v>
      </c>
      <c r="D2935" s="39" t="s">
        <v>294</v>
      </c>
      <c r="E2935" s="385">
        <v>160</v>
      </c>
      <c r="F2935" s="384">
        <v>30</v>
      </c>
    </row>
    <row r="2936" spans="1:6" ht="15.75">
      <c r="A2936" s="199" t="s">
        <v>871</v>
      </c>
      <c r="B2936" s="385" t="s">
        <v>859</v>
      </c>
      <c r="C2936" s="385" t="s">
        <v>479</v>
      </c>
      <c r="D2936" s="39" t="s">
        <v>271</v>
      </c>
      <c r="E2936" s="385">
        <v>160</v>
      </c>
      <c r="F2936" s="384">
        <v>23</v>
      </c>
    </row>
    <row r="2937" spans="1:6" ht="15.75">
      <c r="A2937" s="199" t="s">
        <v>871</v>
      </c>
      <c r="B2937" s="385" t="s">
        <v>859</v>
      </c>
      <c r="C2937" s="385" t="s">
        <v>479</v>
      </c>
      <c r="D2937" s="39" t="s">
        <v>315</v>
      </c>
      <c r="E2937" s="385">
        <v>250</v>
      </c>
      <c r="F2937" s="384">
        <v>34</v>
      </c>
    </row>
    <row r="2938" spans="1:6" ht="15.75">
      <c r="A2938" s="199" t="s">
        <v>871</v>
      </c>
      <c r="B2938" s="385" t="s">
        <v>859</v>
      </c>
      <c r="C2938" s="385" t="s">
        <v>479</v>
      </c>
      <c r="D2938" s="39" t="s">
        <v>404</v>
      </c>
      <c r="E2938" s="385">
        <v>160</v>
      </c>
      <c r="F2938" s="384">
        <v>35</v>
      </c>
    </row>
    <row r="2939" spans="1:6" ht="15.75">
      <c r="A2939" s="199" t="s">
        <v>871</v>
      </c>
      <c r="B2939" s="385" t="s">
        <v>859</v>
      </c>
      <c r="C2939" s="385" t="s">
        <v>479</v>
      </c>
      <c r="D2939" s="39" t="s">
        <v>881</v>
      </c>
      <c r="E2939" s="385">
        <v>100</v>
      </c>
      <c r="F2939" s="384">
        <v>29</v>
      </c>
    </row>
    <row r="2940" spans="1:6" ht="15.75">
      <c r="A2940" s="199" t="s">
        <v>871</v>
      </c>
      <c r="B2940" s="385" t="s">
        <v>859</v>
      </c>
      <c r="C2940" s="385" t="s">
        <v>479</v>
      </c>
      <c r="D2940" s="39" t="s">
        <v>882</v>
      </c>
      <c r="E2940" s="385">
        <v>250</v>
      </c>
      <c r="F2940" s="384">
        <v>43</v>
      </c>
    </row>
    <row r="2941" spans="1:6" ht="15.75">
      <c r="A2941" s="199" t="s">
        <v>871</v>
      </c>
      <c r="B2941" s="385" t="s">
        <v>859</v>
      </c>
      <c r="C2941" s="385" t="s">
        <v>479</v>
      </c>
      <c r="D2941" s="39" t="s">
        <v>273</v>
      </c>
      <c r="E2941" s="385">
        <v>100</v>
      </c>
      <c r="F2941" s="384">
        <v>28</v>
      </c>
    </row>
    <row r="2942" spans="1:6" ht="15.75">
      <c r="A2942" s="199" t="s">
        <v>871</v>
      </c>
      <c r="B2942" s="385" t="s">
        <v>859</v>
      </c>
      <c r="C2942" s="385" t="s">
        <v>479</v>
      </c>
      <c r="D2942" s="39" t="s">
        <v>883</v>
      </c>
      <c r="E2942" s="385">
        <v>100</v>
      </c>
      <c r="F2942" s="384">
        <v>60</v>
      </c>
    </row>
    <row r="2943" spans="1:6" ht="15.75">
      <c r="A2943" s="199" t="s">
        <v>871</v>
      </c>
      <c r="B2943" s="385" t="s">
        <v>859</v>
      </c>
      <c r="C2943" s="385" t="s">
        <v>479</v>
      </c>
      <c r="D2943" s="39" t="s">
        <v>263</v>
      </c>
      <c r="E2943" s="385">
        <v>100</v>
      </c>
      <c r="F2943" s="384">
        <v>57</v>
      </c>
    </row>
    <row r="2944" spans="1:6" ht="15.75">
      <c r="A2944" s="199" t="s">
        <v>871</v>
      </c>
      <c r="B2944" s="385" t="s">
        <v>859</v>
      </c>
      <c r="C2944" s="385" t="s">
        <v>479</v>
      </c>
      <c r="D2944" s="39" t="s">
        <v>262</v>
      </c>
      <c r="E2944" s="385">
        <v>100</v>
      </c>
      <c r="F2944" s="384">
        <v>38</v>
      </c>
    </row>
    <row r="2945" spans="1:6" ht="15.75">
      <c r="A2945" s="199" t="s">
        <v>871</v>
      </c>
      <c r="B2945" s="385" t="s">
        <v>859</v>
      </c>
      <c r="C2945" s="385" t="s">
        <v>479</v>
      </c>
      <c r="D2945" s="39" t="s">
        <v>374</v>
      </c>
      <c r="E2945" s="385">
        <v>250</v>
      </c>
      <c r="F2945" s="384">
        <v>30</v>
      </c>
    </row>
    <row r="2946" spans="1:6" ht="15.75">
      <c r="A2946" s="199" t="s">
        <v>871</v>
      </c>
      <c r="B2946" s="385" t="s">
        <v>859</v>
      </c>
      <c r="C2946" s="385" t="s">
        <v>479</v>
      </c>
      <c r="D2946" s="39" t="s">
        <v>330</v>
      </c>
      <c r="E2946" s="385">
        <v>160</v>
      </c>
      <c r="F2946" s="384">
        <v>30</v>
      </c>
    </row>
    <row r="2947" spans="1:6" ht="15.75">
      <c r="A2947" s="199" t="s">
        <v>871</v>
      </c>
      <c r="B2947" s="385" t="s">
        <v>859</v>
      </c>
      <c r="C2947" s="385" t="s">
        <v>479</v>
      </c>
      <c r="D2947" s="39" t="s">
        <v>376</v>
      </c>
      <c r="E2947" s="385">
        <v>63</v>
      </c>
      <c r="F2947" s="384">
        <v>80</v>
      </c>
    </row>
    <row r="2948" spans="1:6" ht="15.75">
      <c r="A2948" s="199" t="s">
        <v>871</v>
      </c>
      <c r="B2948" s="385" t="s">
        <v>859</v>
      </c>
      <c r="C2948" s="385" t="s">
        <v>479</v>
      </c>
      <c r="D2948" s="39" t="s">
        <v>277</v>
      </c>
      <c r="E2948" s="385">
        <v>100</v>
      </c>
      <c r="F2948" s="384">
        <v>30</v>
      </c>
    </row>
    <row r="2949" spans="1:6" ht="15.75">
      <c r="A2949" s="199" t="s">
        <v>884</v>
      </c>
      <c r="B2949" s="385" t="s">
        <v>859</v>
      </c>
      <c r="C2949" s="385" t="s">
        <v>479</v>
      </c>
      <c r="D2949" s="39" t="s">
        <v>278</v>
      </c>
      <c r="E2949" s="385">
        <v>100</v>
      </c>
      <c r="F2949" s="384">
        <v>41</v>
      </c>
    </row>
    <row r="2950" spans="1:6" ht="15.75">
      <c r="A2950" s="199" t="s">
        <v>884</v>
      </c>
      <c r="B2950" s="385" t="s">
        <v>859</v>
      </c>
      <c r="C2950" s="385" t="s">
        <v>479</v>
      </c>
      <c r="D2950" s="39" t="s">
        <v>286</v>
      </c>
      <c r="E2950" s="385">
        <v>160</v>
      </c>
      <c r="F2950" s="384">
        <v>49</v>
      </c>
    </row>
    <row r="2951" spans="1:6" ht="15.75">
      <c r="A2951" s="199" t="s">
        <v>884</v>
      </c>
      <c r="B2951" s="385" t="s">
        <v>859</v>
      </c>
      <c r="C2951" s="385" t="s">
        <v>479</v>
      </c>
      <c r="D2951" s="39" t="s">
        <v>279</v>
      </c>
      <c r="E2951" s="385">
        <v>160</v>
      </c>
      <c r="F2951" s="384">
        <v>46</v>
      </c>
    </row>
    <row r="2952" spans="1:6" ht="15.75">
      <c r="A2952" s="199" t="s">
        <v>884</v>
      </c>
      <c r="B2952" s="385" t="s">
        <v>859</v>
      </c>
      <c r="C2952" s="385" t="s">
        <v>479</v>
      </c>
      <c r="D2952" s="39" t="s">
        <v>276</v>
      </c>
      <c r="E2952" s="385">
        <v>40</v>
      </c>
      <c r="F2952" s="384">
        <v>12</v>
      </c>
    </row>
    <row r="2953" spans="1:6" ht="15.75">
      <c r="A2953" s="199" t="s">
        <v>884</v>
      </c>
      <c r="B2953" s="385" t="s">
        <v>859</v>
      </c>
      <c r="C2953" s="385" t="s">
        <v>479</v>
      </c>
      <c r="D2953" s="39" t="s">
        <v>341</v>
      </c>
      <c r="E2953" s="385">
        <v>100</v>
      </c>
      <c r="F2953" s="384">
        <v>41</v>
      </c>
    </row>
    <row r="2954" spans="1:6" ht="15.75">
      <c r="A2954" s="199" t="s">
        <v>884</v>
      </c>
      <c r="B2954" s="385" t="s">
        <v>859</v>
      </c>
      <c r="C2954" s="385" t="s">
        <v>479</v>
      </c>
      <c r="D2954" s="39" t="s">
        <v>323</v>
      </c>
      <c r="E2954" s="385">
        <v>160</v>
      </c>
      <c r="F2954" s="384">
        <v>39</v>
      </c>
    </row>
    <row r="2955" spans="1:6" ht="15.75">
      <c r="A2955" s="199" t="s">
        <v>884</v>
      </c>
      <c r="B2955" s="385" t="s">
        <v>859</v>
      </c>
      <c r="C2955" s="385" t="s">
        <v>479</v>
      </c>
      <c r="D2955" s="39" t="s">
        <v>322</v>
      </c>
      <c r="E2955" s="385">
        <v>250</v>
      </c>
      <c r="F2955" s="384">
        <v>48</v>
      </c>
    </row>
    <row r="2956" spans="1:6" ht="15.75">
      <c r="A2956" s="199" t="s">
        <v>884</v>
      </c>
      <c r="B2956" s="385" t="s">
        <v>859</v>
      </c>
      <c r="C2956" s="385" t="s">
        <v>479</v>
      </c>
      <c r="D2956" s="39" t="s">
        <v>150</v>
      </c>
      <c r="E2956" s="385">
        <v>100</v>
      </c>
      <c r="F2956" s="384">
        <v>35</v>
      </c>
    </row>
    <row r="2957" spans="1:6" ht="15.75">
      <c r="A2957" s="199" t="s">
        <v>884</v>
      </c>
      <c r="B2957" s="385" t="s">
        <v>859</v>
      </c>
      <c r="C2957" s="385" t="s">
        <v>479</v>
      </c>
      <c r="D2957" s="39" t="s">
        <v>302</v>
      </c>
      <c r="E2957" s="385">
        <v>250</v>
      </c>
      <c r="F2957" s="384">
        <v>50</v>
      </c>
    </row>
    <row r="2958" spans="1:6" ht="15.75">
      <c r="A2958" s="199" t="s">
        <v>884</v>
      </c>
      <c r="B2958" s="385" t="s">
        <v>859</v>
      </c>
      <c r="C2958" s="385" t="s">
        <v>479</v>
      </c>
      <c r="D2958" s="39" t="s">
        <v>324</v>
      </c>
      <c r="E2958" s="385">
        <v>100</v>
      </c>
      <c r="F2958" s="384">
        <v>44</v>
      </c>
    </row>
    <row r="2959" spans="1:6" ht="15.75">
      <c r="A2959" s="199" t="s">
        <v>884</v>
      </c>
      <c r="B2959" s="385" t="s">
        <v>859</v>
      </c>
      <c r="C2959" s="385" t="s">
        <v>479</v>
      </c>
      <c r="D2959" s="39" t="s">
        <v>326</v>
      </c>
      <c r="E2959" s="385">
        <v>100</v>
      </c>
      <c r="F2959" s="384">
        <v>39</v>
      </c>
    </row>
    <row r="2960" spans="1:6" ht="15.75">
      <c r="A2960" s="199" t="s">
        <v>884</v>
      </c>
      <c r="B2960" s="385" t="s">
        <v>859</v>
      </c>
      <c r="C2960" s="385" t="s">
        <v>479</v>
      </c>
      <c r="D2960" s="39" t="s">
        <v>376</v>
      </c>
      <c r="E2960" s="385">
        <v>100</v>
      </c>
      <c r="F2960" s="384">
        <v>47</v>
      </c>
    </row>
    <row r="2961" spans="1:6" ht="15.75">
      <c r="A2961" s="199" t="s">
        <v>884</v>
      </c>
      <c r="B2961" s="385" t="s">
        <v>859</v>
      </c>
      <c r="C2961" s="385" t="s">
        <v>479</v>
      </c>
      <c r="D2961" s="39" t="s">
        <v>321</v>
      </c>
      <c r="E2961" s="385">
        <v>100</v>
      </c>
      <c r="F2961" s="384">
        <v>47</v>
      </c>
    </row>
    <row r="2962" spans="1:6" ht="15.75">
      <c r="A2962" s="199" t="s">
        <v>884</v>
      </c>
      <c r="B2962" s="385" t="s">
        <v>859</v>
      </c>
      <c r="C2962" s="385" t="s">
        <v>479</v>
      </c>
      <c r="D2962" s="39" t="s">
        <v>312</v>
      </c>
      <c r="E2962" s="385">
        <v>100</v>
      </c>
      <c r="F2962" s="384">
        <v>35</v>
      </c>
    </row>
    <row r="2963" spans="1:6" ht="15.75">
      <c r="A2963" s="199" t="s">
        <v>884</v>
      </c>
      <c r="B2963" s="385" t="s">
        <v>859</v>
      </c>
      <c r="C2963" s="385" t="s">
        <v>479</v>
      </c>
      <c r="D2963" s="39" t="s">
        <v>329</v>
      </c>
      <c r="E2963" s="385">
        <v>100</v>
      </c>
      <c r="F2963" s="384">
        <v>42</v>
      </c>
    </row>
    <row r="2964" spans="1:6" ht="15.75">
      <c r="A2964" s="199" t="s">
        <v>884</v>
      </c>
      <c r="B2964" s="385" t="s">
        <v>859</v>
      </c>
      <c r="C2964" s="385" t="s">
        <v>479</v>
      </c>
      <c r="D2964" s="39" t="s">
        <v>344</v>
      </c>
      <c r="E2964" s="385">
        <v>63</v>
      </c>
      <c r="F2964" s="384">
        <v>44</v>
      </c>
    </row>
    <row r="2965" spans="1:6" ht="15.75">
      <c r="A2965" s="199" t="s">
        <v>884</v>
      </c>
      <c r="B2965" s="385" t="s">
        <v>859</v>
      </c>
      <c r="C2965" s="385" t="s">
        <v>479</v>
      </c>
      <c r="D2965" s="39" t="s">
        <v>345</v>
      </c>
      <c r="E2965" s="385">
        <v>100</v>
      </c>
      <c r="F2965" s="384">
        <v>40</v>
      </c>
    </row>
    <row r="2966" spans="1:6" ht="15.75">
      <c r="A2966" s="199" t="s">
        <v>884</v>
      </c>
      <c r="B2966" s="385" t="s">
        <v>859</v>
      </c>
      <c r="C2966" s="385" t="s">
        <v>479</v>
      </c>
      <c r="D2966" s="39" t="s">
        <v>270</v>
      </c>
      <c r="E2966" s="385">
        <v>160</v>
      </c>
      <c r="F2966" s="384">
        <v>48</v>
      </c>
    </row>
    <row r="2967" spans="1:6" ht="15.75">
      <c r="A2967" s="199" t="s">
        <v>885</v>
      </c>
      <c r="B2967" s="385" t="s">
        <v>859</v>
      </c>
      <c r="C2967" s="385" t="s">
        <v>479</v>
      </c>
      <c r="D2967" s="39" t="s">
        <v>277</v>
      </c>
      <c r="E2967" s="385">
        <v>100</v>
      </c>
      <c r="F2967" s="384">
        <v>25</v>
      </c>
    </row>
    <row r="2968" spans="1:6" ht="15.75">
      <c r="A2968" s="199" t="s">
        <v>885</v>
      </c>
      <c r="B2968" s="385" t="s">
        <v>859</v>
      </c>
      <c r="C2968" s="385" t="s">
        <v>479</v>
      </c>
      <c r="D2968" s="39" t="s">
        <v>275</v>
      </c>
      <c r="E2968" s="385">
        <v>63</v>
      </c>
      <c r="F2968" s="384">
        <v>42</v>
      </c>
    </row>
    <row r="2969" spans="1:6" ht="15.75">
      <c r="A2969" s="199" t="s">
        <v>885</v>
      </c>
      <c r="B2969" s="385" t="s">
        <v>859</v>
      </c>
      <c r="C2969" s="385" t="s">
        <v>479</v>
      </c>
      <c r="D2969" s="39" t="s">
        <v>260</v>
      </c>
      <c r="E2969" s="385">
        <v>250</v>
      </c>
      <c r="F2969" s="384">
        <v>32</v>
      </c>
    </row>
    <row r="2970" spans="1:6" ht="15.75">
      <c r="A2970" s="199" t="s">
        <v>886</v>
      </c>
      <c r="B2970" s="385" t="s">
        <v>859</v>
      </c>
      <c r="C2970" s="385" t="s">
        <v>479</v>
      </c>
      <c r="D2970" s="39" t="s">
        <v>305</v>
      </c>
      <c r="E2970" s="385">
        <v>63</v>
      </c>
      <c r="F2970" s="384">
        <v>50</v>
      </c>
    </row>
    <row r="2971" spans="1:6" ht="15.75">
      <c r="A2971" s="199" t="s">
        <v>887</v>
      </c>
      <c r="B2971" s="385" t="s">
        <v>859</v>
      </c>
      <c r="C2971" s="385" t="s">
        <v>479</v>
      </c>
      <c r="D2971" s="39" t="s">
        <v>342</v>
      </c>
      <c r="E2971" s="385">
        <v>63</v>
      </c>
      <c r="F2971" s="384">
        <v>43</v>
      </c>
    </row>
    <row r="2972" spans="1:6" ht="15.75">
      <c r="A2972" s="199" t="s">
        <v>888</v>
      </c>
      <c r="B2972" s="385" t="s">
        <v>859</v>
      </c>
      <c r="C2972" s="385" t="s">
        <v>479</v>
      </c>
      <c r="D2972" s="39" t="s">
        <v>258</v>
      </c>
      <c r="E2972" s="385">
        <v>63</v>
      </c>
      <c r="F2972" s="384">
        <v>50</v>
      </c>
    </row>
    <row r="2973" spans="1:6" ht="15.75">
      <c r="A2973" s="199" t="s">
        <v>889</v>
      </c>
      <c r="B2973" s="385" t="s">
        <v>859</v>
      </c>
      <c r="C2973" s="385" t="s">
        <v>479</v>
      </c>
      <c r="D2973" s="39" t="s">
        <v>342</v>
      </c>
      <c r="E2973" s="385">
        <v>25</v>
      </c>
      <c r="F2973" s="384">
        <v>30</v>
      </c>
    </row>
    <row r="2974" spans="1:6" ht="15.75">
      <c r="A2974" s="199" t="s">
        <v>889</v>
      </c>
      <c r="B2974" s="385" t="s">
        <v>859</v>
      </c>
      <c r="C2974" s="385" t="s">
        <v>479</v>
      </c>
      <c r="D2974" s="39" t="s">
        <v>311</v>
      </c>
      <c r="E2974" s="385">
        <v>100</v>
      </c>
      <c r="F2974" s="384">
        <v>45</v>
      </c>
    </row>
    <row r="2975" spans="1:6" ht="15.75">
      <c r="A2975" s="199" t="s">
        <v>889</v>
      </c>
      <c r="B2975" s="385" t="s">
        <v>859</v>
      </c>
      <c r="C2975" s="385" t="s">
        <v>479</v>
      </c>
      <c r="D2975" s="39" t="s">
        <v>329</v>
      </c>
      <c r="E2975" s="385">
        <v>100</v>
      </c>
      <c r="F2975" s="384">
        <v>34</v>
      </c>
    </row>
    <row r="2976" spans="1:6" ht="15.75">
      <c r="A2976" s="199" t="s">
        <v>889</v>
      </c>
      <c r="B2976" s="385" t="s">
        <v>859</v>
      </c>
      <c r="C2976" s="385" t="s">
        <v>479</v>
      </c>
      <c r="D2976" s="39" t="s">
        <v>327</v>
      </c>
      <c r="E2976" s="385">
        <v>100</v>
      </c>
      <c r="F2976" s="384">
        <v>39</v>
      </c>
    </row>
    <row r="2977" spans="1:6" ht="15.75">
      <c r="A2977" s="199" t="s">
        <v>889</v>
      </c>
      <c r="B2977" s="385" t="s">
        <v>859</v>
      </c>
      <c r="C2977" s="385" t="s">
        <v>479</v>
      </c>
      <c r="D2977" s="39" t="s">
        <v>277</v>
      </c>
      <c r="E2977" s="385">
        <v>100</v>
      </c>
      <c r="F2977" s="384">
        <v>32</v>
      </c>
    </row>
    <row r="2978" spans="1:6" ht="15.75">
      <c r="A2978" s="199" t="s">
        <v>889</v>
      </c>
      <c r="B2978" s="385" t="s">
        <v>859</v>
      </c>
      <c r="C2978" s="385" t="s">
        <v>479</v>
      </c>
      <c r="D2978" s="39" t="s">
        <v>324</v>
      </c>
      <c r="E2978" s="385">
        <v>100</v>
      </c>
      <c r="F2978" s="384">
        <v>44</v>
      </c>
    </row>
    <row r="2979" spans="1:6" ht="15.75">
      <c r="A2979" s="199" t="s">
        <v>889</v>
      </c>
      <c r="B2979" s="385" t="s">
        <v>859</v>
      </c>
      <c r="C2979" s="385" t="s">
        <v>479</v>
      </c>
      <c r="D2979" s="39" t="s">
        <v>276</v>
      </c>
      <c r="E2979" s="385">
        <v>63</v>
      </c>
      <c r="F2979" s="384">
        <v>38</v>
      </c>
    </row>
    <row r="2980" spans="1:6" ht="15.75">
      <c r="A2980" s="199" t="s">
        <v>889</v>
      </c>
      <c r="B2980" s="385" t="s">
        <v>859</v>
      </c>
      <c r="C2980" s="385" t="s">
        <v>479</v>
      </c>
      <c r="D2980" s="39" t="s">
        <v>258</v>
      </c>
      <c r="E2980" s="385">
        <v>100</v>
      </c>
      <c r="F2980" s="384">
        <v>29</v>
      </c>
    </row>
    <row r="2981" spans="1:6" ht="15.75">
      <c r="A2981" s="199" t="s">
        <v>889</v>
      </c>
      <c r="B2981" s="385" t="s">
        <v>859</v>
      </c>
      <c r="C2981" s="385" t="s">
        <v>479</v>
      </c>
      <c r="D2981" s="39" t="s">
        <v>323</v>
      </c>
      <c r="E2981" s="385">
        <v>250</v>
      </c>
      <c r="F2981" s="384">
        <v>33</v>
      </c>
    </row>
    <row r="2982" spans="1:6" ht="15.75">
      <c r="A2982" s="199" t="s">
        <v>889</v>
      </c>
      <c r="B2982" s="385" t="s">
        <v>859</v>
      </c>
      <c r="C2982" s="385" t="s">
        <v>479</v>
      </c>
      <c r="D2982" s="39" t="s">
        <v>322</v>
      </c>
      <c r="E2982" s="385">
        <v>250</v>
      </c>
      <c r="F2982" s="384">
        <v>50</v>
      </c>
    </row>
    <row r="2983" spans="1:6" ht="15.75">
      <c r="A2983" s="199" t="s">
        <v>889</v>
      </c>
      <c r="B2983" s="385" t="s">
        <v>859</v>
      </c>
      <c r="C2983" s="385" t="s">
        <v>479</v>
      </c>
      <c r="D2983" s="39" t="s">
        <v>340</v>
      </c>
      <c r="E2983" s="385">
        <v>160</v>
      </c>
      <c r="F2983" s="384">
        <v>46</v>
      </c>
    </row>
    <row r="2984" spans="1:6" ht="15.75">
      <c r="A2984" s="199" t="s">
        <v>889</v>
      </c>
      <c r="B2984" s="385" t="s">
        <v>859</v>
      </c>
      <c r="C2984" s="385" t="s">
        <v>479</v>
      </c>
      <c r="D2984" s="39" t="s">
        <v>150</v>
      </c>
      <c r="E2984" s="385">
        <v>160</v>
      </c>
      <c r="F2984" s="384">
        <v>35</v>
      </c>
    </row>
    <row r="2985" spans="1:6" ht="15.75">
      <c r="A2985" s="199" t="s">
        <v>889</v>
      </c>
      <c r="B2985" s="385" t="s">
        <v>859</v>
      </c>
      <c r="C2985" s="385" t="s">
        <v>479</v>
      </c>
      <c r="D2985" s="39" t="s">
        <v>283</v>
      </c>
      <c r="E2985" s="385">
        <v>100</v>
      </c>
      <c r="F2985" s="384">
        <v>39</v>
      </c>
    </row>
    <row r="2986" spans="1:6" ht="15.75">
      <c r="A2986" s="199" t="s">
        <v>890</v>
      </c>
      <c r="B2986" s="385" t="s">
        <v>859</v>
      </c>
      <c r="C2986" s="385" t="s">
        <v>479</v>
      </c>
      <c r="D2986" s="39" t="s">
        <v>275</v>
      </c>
      <c r="E2986" s="385">
        <v>63</v>
      </c>
      <c r="F2986" s="384">
        <v>43</v>
      </c>
    </row>
    <row r="2987" spans="1:6" ht="15.75">
      <c r="A2987" s="199" t="s">
        <v>890</v>
      </c>
      <c r="B2987" s="385" t="s">
        <v>859</v>
      </c>
      <c r="C2987" s="385" t="s">
        <v>479</v>
      </c>
      <c r="D2987" s="39" t="s">
        <v>341</v>
      </c>
      <c r="E2987" s="385">
        <v>160</v>
      </c>
      <c r="F2987" s="384">
        <v>50</v>
      </c>
    </row>
    <row r="2988" spans="1:6" ht="15.75">
      <c r="A2988" s="199" t="s">
        <v>890</v>
      </c>
      <c r="B2988" s="385" t="s">
        <v>859</v>
      </c>
      <c r="C2988" s="385" t="s">
        <v>479</v>
      </c>
      <c r="D2988" s="39" t="s">
        <v>321</v>
      </c>
      <c r="E2988" s="385">
        <v>160</v>
      </c>
      <c r="F2988" s="384">
        <v>37</v>
      </c>
    </row>
    <row r="2989" spans="1:6" ht="15.75">
      <c r="A2989" s="199" t="s">
        <v>890</v>
      </c>
      <c r="B2989" s="385" t="s">
        <v>859</v>
      </c>
      <c r="C2989" s="385" t="s">
        <v>479</v>
      </c>
      <c r="D2989" s="39" t="s">
        <v>302</v>
      </c>
      <c r="E2989" s="385">
        <v>250</v>
      </c>
      <c r="F2989" s="384">
        <v>33</v>
      </c>
    </row>
    <row r="2990" spans="1:6" ht="15.75">
      <c r="A2990" s="199" t="s">
        <v>890</v>
      </c>
      <c r="B2990" s="385" t="s">
        <v>859</v>
      </c>
      <c r="C2990" s="385" t="s">
        <v>479</v>
      </c>
      <c r="D2990" s="39" t="s">
        <v>305</v>
      </c>
      <c r="E2990" s="385">
        <v>160</v>
      </c>
      <c r="F2990" s="384">
        <v>30</v>
      </c>
    </row>
    <row r="2991" spans="1:6" ht="15.75">
      <c r="A2991" s="199" t="s">
        <v>891</v>
      </c>
      <c r="B2991" s="385" t="s">
        <v>859</v>
      </c>
      <c r="C2991" s="385" t="s">
        <v>479</v>
      </c>
      <c r="D2991" s="39" t="s">
        <v>323</v>
      </c>
      <c r="E2991" s="385">
        <v>160</v>
      </c>
      <c r="F2991" s="384">
        <v>20</v>
      </c>
    </row>
    <row r="2992" spans="1:6" ht="15.75">
      <c r="A2992" s="199" t="s">
        <v>891</v>
      </c>
      <c r="B2992" s="385" t="s">
        <v>859</v>
      </c>
      <c r="C2992" s="385" t="s">
        <v>479</v>
      </c>
      <c r="D2992" s="39" t="s">
        <v>322</v>
      </c>
      <c r="E2992" s="385">
        <v>160</v>
      </c>
      <c r="F2992" s="384">
        <v>30</v>
      </c>
    </row>
    <row r="2993" spans="1:6" ht="15.75">
      <c r="A2993" s="199" t="s">
        <v>892</v>
      </c>
      <c r="B2993" s="385" t="s">
        <v>859</v>
      </c>
      <c r="C2993" s="385" t="s">
        <v>479</v>
      </c>
      <c r="D2993" s="39" t="s">
        <v>321</v>
      </c>
      <c r="E2993" s="385">
        <v>160</v>
      </c>
      <c r="F2993" s="384">
        <v>43</v>
      </c>
    </row>
    <row r="2994" spans="1:6" ht="15.75">
      <c r="A2994" s="199" t="s">
        <v>892</v>
      </c>
      <c r="B2994" s="385" t="s">
        <v>859</v>
      </c>
      <c r="C2994" s="385" t="s">
        <v>479</v>
      </c>
      <c r="D2994" s="39" t="s">
        <v>150</v>
      </c>
      <c r="E2994" s="385">
        <v>100</v>
      </c>
      <c r="F2994" s="384">
        <v>44</v>
      </c>
    </row>
    <row r="2995" spans="1:6" ht="15.75">
      <c r="A2995" s="199" t="s">
        <v>892</v>
      </c>
      <c r="B2995" s="385" t="s">
        <v>859</v>
      </c>
      <c r="C2995" s="385" t="s">
        <v>479</v>
      </c>
      <c r="D2995" s="39" t="s">
        <v>302</v>
      </c>
      <c r="E2995" s="385">
        <v>63</v>
      </c>
      <c r="F2995" s="384">
        <v>37</v>
      </c>
    </row>
    <row r="2996" spans="1:6" ht="15.75">
      <c r="A2996" s="199" t="s">
        <v>892</v>
      </c>
      <c r="B2996" s="385" t="s">
        <v>859</v>
      </c>
      <c r="C2996" s="385" t="s">
        <v>479</v>
      </c>
      <c r="D2996" s="39" t="s">
        <v>283</v>
      </c>
      <c r="E2996" s="385">
        <v>60</v>
      </c>
      <c r="F2996" s="384">
        <v>35</v>
      </c>
    </row>
    <row r="2997" spans="1:6" ht="15.75">
      <c r="A2997" s="199" t="s">
        <v>893</v>
      </c>
      <c r="B2997" s="385" t="s">
        <v>859</v>
      </c>
      <c r="C2997" s="385" t="s">
        <v>479</v>
      </c>
      <c r="D2997" s="39" t="s">
        <v>279</v>
      </c>
      <c r="E2997" s="385">
        <v>160</v>
      </c>
      <c r="F2997" s="384">
        <v>45</v>
      </c>
    </row>
    <row r="2998" spans="1:6" ht="15.75">
      <c r="A2998" s="199" t="s">
        <v>893</v>
      </c>
      <c r="B2998" s="385" t="s">
        <v>859</v>
      </c>
      <c r="C2998" s="385" t="s">
        <v>479</v>
      </c>
      <c r="D2998" s="39" t="s">
        <v>340</v>
      </c>
      <c r="E2998" s="385">
        <v>250</v>
      </c>
      <c r="F2998" s="384">
        <v>35</v>
      </c>
    </row>
    <row r="2999" spans="1:6" ht="15.75">
      <c r="A2999" s="199" t="s">
        <v>893</v>
      </c>
      <c r="B2999" s="385" t="s">
        <v>859</v>
      </c>
      <c r="C2999" s="385" t="s">
        <v>479</v>
      </c>
      <c r="D2999" s="39" t="s">
        <v>150</v>
      </c>
      <c r="E2999" s="385">
        <v>100</v>
      </c>
      <c r="F2999" s="384">
        <v>38</v>
      </c>
    </row>
    <row r="3000" spans="1:6" ht="15.75">
      <c r="A3000" s="199" t="s">
        <v>893</v>
      </c>
      <c r="B3000" s="385" t="s">
        <v>859</v>
      </c>
      <c r="C3000" s="385" t="s">
        <v>479</v>
      </c>
      <c r="D3000" s="39" t="s">
        <v>343</v>
      </c>
      <c r="E3000" s="385">
        <v>63</v>
      </c>
      <c r="F3000" s="384">
        <v>50</v>
      </c>
    </row>
    <row r="3001" spans="1:6" ht="15.75">
      <c r="A3001" s="199" t="s">
        <v>894</v>
      </c>
      <c r="B3001" s="385" t="s">
        <v>859</v>
      </c>
      <c r="C3001" s="385" t="s">
        <v>479</v>
      </c>
      <c r="D3001" s="39" t="s">
        <v>277</v>
      </c>
      <c r="E3001" s="385">
        <v>250</v>
      </c>
      <c r="F3001" s="384">
        <v>41</v>
      </c>
    </row>
    <row r="3002" spans="1:6" ht="15.75">
      <c r="A3002" s="199" t="s">
        <v>895</v>
      </c>
      <c r="B3002" s="385" t="s">
        <v>859</v>
      </c>
      <c r="C3002" s="385" t="s">
        <v>479</v>
      </c>
      <c r="D3002" s="39" t="s">
        <v>327</v>
      </c>
      <c r="E3002" s="385">
        <v>100</v>
      </c>
      <c r="F3002" s="384">
        <v>55</v>
      </c>
    </row>
    <row r="3003" spans="1:6" ht="15.75">
      <c r="A3003" s="199" t="s">
        <v>895</v>
      </c>
      <c r="B3003" s="385" t="s">
        <v>859</v>
      </c>
      <c r="C3003" s="385" t="s">
        <v>479</v>
      </c>
      <c r="D3003" s="39" t="s">
        <v>258</v>
      </c>
      <c r="E3003" s="385">
        <v>160</v>
      </c>
      <c r="F3003" s="384">
        <v>32</v>
      </c>
    </row>
    <row r="3004" spans="1:6" ht="15.75">
      <c r="A3004" s="199" t="s">
        <v>895</v>
      </c>
      <c r="B3004" s="385" t="s">
        <v>859</v>
      </c>
      <c r="C3004" s="385" t="s">
        <v>479</v>
      </c>
      <c r="D3004" s="39" t="s">
        <v>306</v>
      </c>
      <c r="E3004" s="385">
        <v>160</v>
      </c>
      <c r="F3004" s="384">
        <v>27</v>
      </c>
    </row>
    <row r="3005" spans="1:6" ht="15.75">
      <c r="A3005" s="199" t="s">
        <v>896</v>
      </c>
      <c r="B3005" s="385" t="s">
        <v>859</v>
      </c>
      <c r="C3005" s="385" t="s">
        <v>479</v>
      </c>
      <c r="D3005" s="39" t="s">
        <v>352</v>
      </c>
      <c r="E3005" s="385">
        <v>160</v>
      </c>
      <c r="F3005" s="384">
        <v>30</v>
      </c>
    </row>
    <row r="3006" spans="1:6" ht="15.75">
      <c r="A3006" s="199" t="s">
        <v>896</v>
      </c>
      <c r="B3006" s="385" t="s">
        <v>859</v>
      </c>
      <c r="C3006" s="385" t="s">
        <v>479</v>
      </c>
      <c r="D3006" s="39" t="s">
        <v>279</v>
      </c>
      <c r="E3006" s="385">
        <v>100</v>
      </c>
      <c r="F3006" s="384">
        <v>44</v>
      </c>
    </row>
    <row r="3007" spans="1:6" ht="15.75">
      <c r="A3007" s="199" t="s">
        <v>896</v>
      </c>
      <c r="B3007" s="385" t="s">
        <v>859</v>
      </c>
      <c r="C3007" s="385" t="s">
        <v>479</v>
      </c>
      <c r="D3007" s="39" t="s">
        <v>297</v>
      </c>
      <c r="E3007" s="385">
        <v>100</v>
      </c>
      <c r="F3007" s="384">
        <v>35</v>
      </c>
    </row>
    <row r="3008" spans="1:6" ht="15.75">
      <c r="A3008" s="199" t="s">
        <v>896</v>
      </c>
      <c r="B3008" s="385" t="s">
        <v>859</v>
      </c>
      <c r="C3008" s="385" t="s">
        <v>479</v>
      </c>
      <c r="D3008" s="39" t="s">
        <v>308</v>
      </c>
      <c r="E3008" s="385" t="s">
        <v>394</v>
      </c>
      <c r="F3008" s="384">
        <v>29</v>
      </c>
    </row>
    <row r="3009" spans="1:6" ht="15.75">
      <c r="A3009" s="199" t="s">
        <v>896</v>
      </c>
      <c r="B3009" s="385" t="s">
        <v>859</v>
      </c>
      <c r="C3009" s="385" t="s">
        <v>479</v>
      </c>
      <c r="D3009" s="39" t="s">
        <v>283</v>
      </c>
      <c r="E3009" s="385">
        <v>160</v>
      </c>
      <c r="F3009" s="384">
        <v>51</v>
      </c>
    </row>
    <row r="3010" spans="1:6" ht="15.75">
      <c r="A3010" s="199" t="s">
        <v>897</v>
      </c>
      <c r="B3010" s="385" t="s">
        <v>859</v>
      </c>
      <c r="C3010" s="385" t="s">
        <v>479</v>
      </c>
      <c r="D3010" s="39" t="s">
        <v>343</v>
      </c>
      <c r="E3010" s="385">
        <v>160</v>
      </c>
      <c r="F3010" s="384">
        <v>34</v>
      </c>
    </row>
    <row r="3011" spans="1:6" ht="15.75">
      <c r="A3011" s="199" t="s">
        <v>897</v>
      </c>
      <c r="B3011" s="385" t="s">
        <v>859</v>
      </c>
      <c r="C3011" s="385" t="s">
        <v>479</v>
      </c>
      <c r="D3011" s="39" t="s">
        <v>329</v>
      </c>
      <c r="E3011" s="385">
        <v>160</v>
      </c>
      <c r="F3011" s="384">
        <v>29</v>
      </c>
    </row>
    <row r="3012" spans="1:6" ht="15.75">
      <c r="A3012" s="199" t="s">
        <v>897</v>
      </c>
      <c r="B3012" s="385" t="s">
        <v>859</v>
      </c>
      <c r="C3012" s="385" t="s">
        <v>479</v>
      </c>
      <c r="D3012" s="39" t="s">
        <v>305</v>
      </c>
      <c r="E3012" s="385">
        <v>63</v>
      </c>
      <c r="F3012" s="384">
        <v>33</v>
      </c>
    </row>
    <row r="3013" spans="1:6" ht="15.75">
      <c r="A3013" s="199" t="s">
        <v>898</v>
      </c>
      <c r="B3013" s="385" t="s">
        <v>859</v>
      </c>
      <c r="C3013" s="385" t="s">
        <v>479</v>
      </c>
      <c r="D3013" s="39" t="s">
        <v>284</v>
      </c>
      <c r="E3013" s="385">
        <v>20</v>
      </c>
      <c r="F3013" s="384">
        <v>58</v>
      </c>
    </row>
    <row r="3014" spans="1:6" ht="15.75">
      <c r="A3014" s="199" t="s">
        <v>897</v>
      </c>
      <c r="B3014" s="385" t="s">
        <v>859</v>
      </c>
      <c r="C3014" s="385" t="s">
        <v>479</v>
      </c>
      <c r="D3014" s="39" t="s">
        <v>324</v>
      </c>
      <c r="E3014" s="385">
        <v>250</v>
      </c>
      <c r="F3014" s="384">
        <v>40</v>
      </c>
    </row>
    <row r="3015" spans="1:6" ht="15.75">
      <c r="A3015" s="199" t="s">
        <v>897</v>
      </c>
      <c r="B3015" s="385" t="s">
        <v>859</v>
      </c>
      <c r="C3015" s="385" t="s">
        <v>479</v>
      </c>
      <c r="D3015" s="39" t="s">
        <v>277</v>
      </c>
      <c r="E3015" s="385">
        <v>250</v>
      </c>
      <c r="F3015" s="384">
        <v>34</v>
      </c>
    </row>
    <row r="3016" spans="1:6" ht="15.75">
      <c r="A3016" s="199" t="s">
        <v>897</v>
      </c>
      <c r="B3016" s="385" t="s">
        <v>859</v>
      </c>
      <c r="C3016" s="385" t="s">
        <v>479</v>
      </c>
      <c r="D3016" s="39" t="s">
        <v>276</v>
      </c>
      <c r="E3016" s="385">
        <v>630</v>
      </c>
      <c r="F3016" s="384">
        <v>51</v>
      </c>
    </row>
    <row r="3017" spans="1:6" ht="15.75">
      <c r="A3017" s="199" t="s">
        <v>897</v>
      </c>
      <c r="B3017" s="385" t="s">
        <v>859</v>
      </c>
      <c r="C3017" s="385" t="s">
        <v>479</v>
      </c>
      <c r="D3017" s="39" t="s">
        <v>342</v>
      </c>
      <c r="E3017" s="385">
        <v>400</v>
      </c>
      <c r="F3017" s="384">
        <v>44</v>
      </c>
    </row>
    <row r="3018" spans="1:6" ht="15.75">
      <c r="A3018" s="199" t="s">
        <v>899</v>
      </c>
      <c r="B3018" s="385" t="s">
        <v>859</v>
      </c>
      <c r="C3018" s="385" t="s">
        <v>479</v>
      </c>
      <c r="D3018" s="39" t="s">
        <v>306</v>
      </c>
      <c r="E3018" s="385">
        <v>40</v>
      </c>
      <c r="F3018" s="384">
        <v>38</v>
      </c>
    </row>
    <row r="3019" spans="1:6" ht="15.75">
      <c r="A3019" s="199" t="s">
        <v>900</v>
      </c>
      <c r="B3019" s="385" t="s">
        <v>859</v>
      </c>
      <c r="C3019" s="385" t="s">
        <v>479</v>
      </c>
      <c r="D3019" s="39" t="s">
        <v>258</v>
      </c>
      <c r="E3019" s="385">
        <v>100</v>
      </c>
      <c r="F3019" s="384">
        <v>44</v>
      </c>
    </row>
    <row r="3020" spans="1:6" ht="15.75">
      <c r="A3020" s="199" t="s">
        <v>900</v>
      </c>
      <c r="B3020" s="385" t="s">
        <v>859</v>
      </c>
      <c r="C3020" s="385" t="s">
        <v>479</v>
      </c>
      <c r="D3020" s="39" t="s">
        <v>327</v>
      </c>
      <c r="E3020" s="385">
        <v>25</v>
      </c>
      <c r="F3020" s="384">
        <v>33</v>
      </c>
    </row>
    <row r="3021" spans="1:6" ht="15.75">
      <c r="A3021" s="199" t="s">
        <v>900</v>
      </c>
      <c r="B3021" s="385" t="s">
        <v>859</v>
      </c>
      <c r="C3021" s="385" t="s">
        <v>479</v>
      </c>
      <c r="D3021" s="39" t="s">
        <v>275</v>
      </c>
      <c r="E3021" s="385">
        <v>250</v>
      </c>
      <c r="F3021" s="384">
        <v>49</v>
      </c>
    </row>
    <row r="3022" spans="1:6" ht="15.75">
      <c r="A3022" s="199" t="s">
        <v>900</v>
      </c>
      <c r="B3022" s="385" t="s">
        <v>859</v>
      </c>
      <c r="C3022" s="385" t="s">
        <v>479</v>
      </c>
      <c r="D3022" s="39" t="s">
        <v>341</v>
      </c>
      <c r="E3022" s="385">
        <v>160</v>
      </c>
      <c r="F3022" s="384">
        <v>40</v>
      </c>
    </row>
    <row r="3023" spans="1:6" ht="15.75">
      <c r="A3023" s="199" t="s">
        <v>901</v>
      </c>
      <c r="B3023" s="385" t="s">
        <v>859</v>
      </c>
      <c r="C3023" s="385" t="s">
        <v>479</v>
      </c>
      <c r="D3023" s="39" t="s">
        <v>323</v>
      </c>
      <c r="E3023" s="385">
        <v>63</v>
      </c>
      <c r="F3023" s="384">
        <v>27</v>
      </c>
    </row>
    <row r="3024" spans="1:6" ht="15.75">
      <c r="A3024" s="199" t="s">
        <v>902</v>
      </c>
      <c r="B3024" s="385" t="s">
        <v>859</v>
      </c>
      <c r="C3024" s="385" t="s">
        <v>479</v>
      </c>
      <c r="D3024" s="39" t="s">
        <v>322</v>
      </c>
      <c r="E3024" s="385">
        <v>250</v>
      </c>
      <c r="F3024" s="384">
        <v>27</v>
      </c>
    </row>
    <row r="3025" spans="1:6" ht="15.75">
      <c r="A3025" s="199" t="s">
        <v>902</v>
      </c>
      <c r="B3025" s="385" t="s">
        <v>859</v>
      </c>
      <c r="C3025" s="385" t="s">
        <v>479</v>
      </c>
      <c r="D3025" s="39" t="s">
        <v>340</v>
      </c>
      <c r="E3025" s="385">
        <v>160</v>
      </c>
      <c r="F3025" s="384">
        <v>29</v>
      </c>
    </row>
    <row r="3026" spans="1:6" ht="15.75">
      <c r="A3026" s="199" t="s">
        <v>903</v>
      </c>
      <c r="B3026" s="385" t="s">
        <v>859</v>
      </c>
      <c r="C3026" s="385" t="s">
        <v>479</v>
      </c>
      <c r="D3026" s="39" t="s">
        <v>150</v>
      </c>
      <c r="E3026" s="385">
        <v>63</v>
      </c>
      <c r="F3026" s="384">
        <v>41</v>
      </c>
    </row>
    <row r="3027" spans="1:6" ht="15.75">
      <c r="A3027" s="199" t="s">
        <v>903</v>
      </c>
      <c r="B3027" s="340" t="s">
        <v>859</v>
      </c>
      <c r="C3027" s="340" t="s">
        <v>479</v>
      </c>
      <c r="D3027" s="39" t="s">
        <v>150</v>
      </c>
      <c r="E3027" s="340">
        <v>63</v>
      </c>
      <c r="F3027" s="339">
        <v>40</v>
      </c>
    </row>
    <row r="3028" spans="1:6" ht="15.75">
      <c r="A3028" s="387" t="s">
        <v>190</v>
      </c>
      <c r="B3028" s="388" t="s">
        <v>188</v>
      </c>
      <c r="C3028" s="388" t="s">
        <v>189</v>
      </c>
      <c r="D3028" s="105">
        <v>64</v>
      </c>
      <c r="E3028" s="105">
        <v>63</v>
      </c>
      <c r="F3028" s="105">
        <v>55</v>
      </c>
    </row>
    <row r="3029" spans="1:6" ht="15.75">
      <c r="A3029" s="387" t="s">
        <v>187</v>
      </c>
      <c r="B3029" s="388" t="s">
        <v>188</v>
      </c>
      <c r="C3029" s="388" t="s">
        <v>189</v>
      </c>
      <c r="D3029" s="105">
        <v>75</v>
      </c>
      <c r="E3029" s="105">
        <v>250</v>
      </c>
      <c r="F3029" s="105">
        <v>200</v>
      </c>
    </row>
    <row r="3030" spans="1:6" ht="15.75">
      <c r="A3030" s="428" t="s">
        <v>190</v>
      </c>
      <c r="B3030" s="429" t="s">
        <v>188</v>
      </c>
      <c r="C3030" s="429" t="s">
        <v>189</v>
      </c>
      <c r="D3030" s="85">
        <v>47</v>
      </c>
      <c r="E3030" s="85">
        <v>60</v>
      </c>
      <c r="F3030" s="85">
        <v>85</v>
      </c>
    </row>
    <row r="3031" spans="1:6" ht="15.75">
      <c r="A3031" s="428" t="s">
        <v>190</v>
      </c>
      <c r="B3031" s="429" t="s">
        <v>188</v>
      </c>
      <c r="C3031" s="429" t="s">
        <v>189</v>
      </c>
      <c r="D3031" s="85">
        <v>52</v>
      </c>
      <c r="E3031" s="85">
        <v>100</v>
      </c>
      <c r="F3031" s="85">
        <v>70</v>
      </c>
    </row>
    <row r="3032" spans="1:6" ht="15.75">
      <c r="A3032" s="110" t="s">
        <v>191</v>
      </c>
      <c r="B3032" s="429" t="s">
        <v>188</v>
      </c>
      <c r="C3032" s="429" t="s">
        <v>189</v>
      </c>
      <c r="D3032" s="85">
        <v>82</v>
      </c>
      <c r="E3032" s="85">
        <v>160</v>
      </c>
      <c r="F3032" s="85">
        <v>50</v>
      </c>
    </row>
    <row r="3033" spans="1:6" ht="15.75">
      <c r="A3033" s="110" t="s">
        <v>192</v>
      </c>
      <c r="B3033" s="429" t="s">
        <v>188</v>
      </c>
      <c r="C3033" s="429" t="s">
        <v>189</v>
      </c>
      <c r="D3033" s="85">
        <v>45</v>
      </c>
      <c r="E3033" s="85">
        <v>100</v>
      </c>
      <c r="F3033" s="85">
        <v>80</v>
      </c>
    </row>
    <row r="3034" spans="1:6" ht="15.75">
      <c r="A3034" s="110" t="s">
        <v>192</v>
      </c>
      <c r="B3034" s="429" t="s">
        <v>188</v>
      </c>
      <c r="C3034" s="429" t="s">
        <v>189</v>
      </c>
      <c r="D3034" s="85">
        <v>44</v>
      </c>
      <c r="E3034" s="85">
        <v>160</v>
      </c>
      <c r="F3034" s="85">
        <v>80</v>
      </c>
    </row>
    <row r="3035" spans="1:6" ht="15.75">
      <c r="A3035" s="110" t="s">
        <v>193</v>
      </c>
      <c r="B3035" s="429" t="s">
        <v>188</v>
      </c>
      <c r="C3035" s="429" t="s">
        <v>189</v>
      </c>
      <c r="D3035" s="85">
        <v>29</v>
      </c>
      <c r="E3035" s="85">
        <v>100</v>
      </c>
      <c r="F3035" s="85">
        <v>80</v>
      </c>
    </row>
    <row r="3036" spans="1:6" ht="15.75">
      <c r="A3036" s="110" t="s">
        <v>194</v>
      </c>
      <c r="B3036" s="429" t="s">
        <v>188</v>
      </c>
      <c r="C3036" s="429" t="s">
        <v>189</v>
      </c>
      <c r="D3036" s="85">
        <v>31</v>
      </c>
      <c r="E3036" s="85">
        <v>100</v>
      </c>
      <c r="F3036" s="85">
        <v>80</v>
      </c>
    </row>
    <row r="3037" spans="1:6" ht="15.75">
      <c r="A3037" s="110" t="s">
        <v>194</v>
      </c>
      <c r="B3037" s="429" t="s">
        <v>188</v>
      </c>
      <c r="C3037" s="429" t="s">
        <v>189</v>
      </c>
      <c r="D3037" s="85">
        <v>42</v>
      </c>
      <c r="E3037" s="85">
        <v>250</v>
      </c>
      <c r="F3037" s="85">
        <v>125</v>
      </c>
    </row>
    <row r="3038" spans="1:6" ht="15.75">
      <c r="A3038" s="110" t="s">
        <v>194</v>
      </c>
      <c r="B3038" s="429" t="s">
        <v>188</v>
      </c>
      <c r="C3038" s="429" t="s">
        <v>189</v>
      </c>
      <c r="D3038" s="85">
        <v>56</v>
      </c>
      <c r="E3038" s="85">
        <v>100</v>
      </c>
      <c r="F3038" s="85">
        <v>40</v>
      </c>
    </row>
    <row r="3039" spans="1:6" ht="15.75">
      <c r="A3039" s="110" t="s">
        <v>195</v>
      </c>
      <c r="B3039" s="429" t="s">
        <v>188</v>
      </c>
      <c r="C3039" s="429" t="s">
        <v>189</v>
      </c>
      <c r="D3039" s="85">
        <v>21</v>
      </c>
      <c r="E3039" s="85">
        <v>250</v>
      </c>
      <c r="F3039" s="85">
        <v>100</v>
      </c>
    </row>
    <row r="3040" spans="1:6" ht="15.75">
      <c r="A3040" s="110" t="s">
        <v>195</v>
      </c>
      <c r="B3040" s="429" t="s">
        <v>188</v>
      </c>
      <c r="C3040" s="429" t="s">
        <v>189</v>
      </c>
      <c r="D3040" s="85">
        <v>16</v>
      </c>
      <c r="E3040" s="85">
        <v>250</v>
      </c>
      <c r="F3040" s="85">
        <v>125</v>
      </c>
    </row>
    <row r="3041" spans="1:7" ht="15.75">
      <c r="A3041" s="110" t="s">
        <v>195</v>
      </c>
      <c r="B3041" s="429" t="s">
        <v>188</v>
      </c>
      <c r="C3041" s="429" t="s">
        <v>189</v>
      </c>
      <c r="D3041" s="85">
        <v>28</v>
      </c>
      <c r="E3041" s="85">
        <v>250</v>
      </c>
      <c r="F3041" s="85">
        <v>90</v>
      </c>
    </row>
    <row r="3042" spans="1:7" ht="15.75">
      <c r="A3042" s="110" t="s">
        <v>195</v>
      </c>
      <c r="B3042" s="429" t="s">
        <v>188</v>
      </c>
      <c r="C3042" s="429" t="s">
        <v>189</v>
      </c>
      <c r="D3042" s="85">
        <v>41</v>
      </c>
      <c r="E3042" s="85">
        <v>100</v>
      </c>
      <c r="F3042" s="85">
        <v>15</v>
      </c>
    </row>
    <row r="3043" spans="1:7" ht="15.75">
      <c r="A3043" s="110" t="s">
        <v>195</v>
      </c>
      <c r="B3043" s="429" t="s">
        <v>188</v>
      </c>
      <c r="C3043" s="429" t="s">
        <v>189</v>
      </c>
      <c r="D3043" s="85">
        <v>40</v>
      </c>
      <c r="E3043" s="85">
        <v>250</v>
      </c>
      <c r="F3043" s="85">
        <v>150</v>
      </c>
    </row>
    <row r="3044" spans="1:7" ht="15.75">
      <c r="A3044" s="110" t="s">
        <v>195</v>
      </c>
      <c r="B3044" s="429" t="s">
        <v>188</v>
      </c>
      <c r="C3044" s="429" t="s">
        <v>189</v>
      </c>
      <c r="D3044" s="85">
        <v>5</v>
      </c>
      <c r="E3044" s="85">
        <v>250</v>
      </c>
      <c r="F3044" s="85">
        <v>50</v>
      </c>
    </row>
    <row r="3045" spans="1:7" ht="15.75">
      <c r="A3045" s="110" t="s">
        <v>195</v>
      </c>
      <c r="B3045" s="429" t="s">
        <v>188</v>
      </c>
      <c r="C3045" s="429" t="s">
        <v>189</v>
      </c>
      <c r="D3045" s="85">
        <v>55</v>
      </c>
      <c r="E3045" s="85">
        <v>160</v>
      </c>
      <c r="F3045" s="85">
        <v>200</v>
      </c>
    </row>
    <row r="3046" spans="1:7" ht="15.75">
      <c r="A3046" s="110" t="s">
        <v>195</v>
      </c>
      <c r="B3046" s="429" t="s">
        <v>188</v>
      </c>
      <c r="C3046" s="429" t="s">
        <v>189</v>
      </c>
      <c r="D3046" s="85">
        <v>70</v>
      </c>
      <c r="E3046" s="85">
        <v>100</v>
      </c>
      <c r="F3046" s="85">
        <v>40</v>
      </c>
    </row>
    <row r="3047" spans="1:7" ht="15.75">
      <c r="A3047" s="110" t="s">
        <v>195</v>
      </c>
      <c r="B3047" s="429" t="s">
        <v>188</v>
      </c>
      <c r="C3047" s="429" t="s">
        <v>189</v>
      </c>
      <c r="D3047" s="85">
        <v>60</v>
      </c>
      <c r="E3047" s="85">
        <v>250</v>
      </c>
      <c r="F3047" s="85">
        <v>5</v>
      </c>
    </row>
    <row r="3048" spans="1:7" ht="15.75">
      <c r="A3048" s="110" t="s">
        <v>195</v>
      </c>
      <c r="B3048" s="429" t="s">
        <v>188</v>
      </c>
      <c r="C3048" s="429" t="s">
        <v>189</v>
      </c>
      <c r="D3048" s="85">
        <v>61</v>
      </c>
      <c r="E3048" s="85">
        <v>100</v>
      </c>
      <c r="F3048" s="85">
        <v>80</v>
      </c>
    </row>
    <row r="3049" spans="1:7" ht="15.75">
      <c r="A3049" s="110" t="s">
        <v>195</v>
      </c>
      <c r="B3049" s="429" t="s">
        <v>188</v>
      </c>
      <c r="C3049" s="429" t="s">
        <v>189</v>
      </c>
      <c r="D3049" s="85">
        <v>6</v>
      </c>
      <c r="E3049" s="85">
        <v>250</v>
      </c>
      <c r="F3049" s="85">
        <v>50</v>
      </c>
    </row>
    <row r="3050" spans="1:7" ht="15.75">
      <c r="A3050" s="110" t="s">
        <v>195</v>
      </c>
      <c r="B3050" s="429" t="s">
        <v>188</v>
      </c>
      <c r="C3050" s="429" t="s">
        <v>189</v>
      </c>
      <c r="D3050" s="85">
        <v>76</v>
      </c>
      <c r="E3050" s="85">
        <v>160</v>
      </c>
      <c r="F3050" s="85">
        <v>10</v>
      </c>
    </row>
    <row r="3051" spans="1:7" ht="15.75">
      <c r="A3051" s="110" t="s">
        <v>195</v>
      </c>
      <c r="B3051" s="429" t="s">
        <v>188</v>
      </c>
      <c r="C3051" s="429" t="s">
        <v>189</v>
      </c>
      <c r="D3051" s="85">
        <v>79</v>
      </c>
      <c r="E3051" s="85">
        <v>250</v>
      </c>
      <c r="F3051" s="85">
        <v>15</v>
      </c>
    </row>
    <row r="3052" spans="1:7" ht="15.75">
      <c r="A3052" s="110" t="s">
        <v>195</v>
      </c>
      <c r="B3052" s="429" t="s">
        <v>188</v>
      </c>
      <c r="C3052" s="429" t="s">
        <v>189</v>
      </c>
      <c r="D3052" s="85">
        <v>80</v>
      </c>
      <c r="E3052" s="85">
        <v>250</v>
      </c>
      <c r="F3052" s="85">
        <v>250</v>
      </c>
    </row>
    <row r="3053" spans="1:7" s="88" customFormat="1" ht="15.75">
      <c r="A3053" s="110" t="s">
        <v>195</v>
      </c>
      <c r="B3053" s="429" t="s">
        <v>188</v>
      </c>
      <c r="C3053" s="429" t="s">
        <v>189</v>
      </c>
      <c r="D3053" s="85">
        <v>81</v>
      </c>
      <c r="E3053" s="85">
        <v>250</v>
      </c>
      <c r="F3053" s="85">
        <v>200</v>
      </c>
      <c r="G3053" s="67"/>
    </row>
    <row r="3054" spans="1:7" ht="15.75">
      <c r="A3054" s="110" t="s">
        <v>195</v>
      </c>
      <c r="B3054" s="429" t="s">
        <v>188</v>
      </c>
      <c r="C3054" s="429" t="s">
        <v>189</v>
      </c>
      <c r="D3054" s="85">
        <v>85</v>
      </c>
      <c r="E3054" s="85">
        <v>100</v>
      </c>
      <c r="F3054" s="85">
        <v>50</v>
      </c>
    </row>
    <row r="3055" spans="1:7" ht="15.75">
      <c r="A3055" s="110" t="s">
        <v>195</v>
      </c>
      <c r="B3055" s="429" t="s">
        <v>188</v>
      </c>
      <c r="C3055" s="429" t="s">
        <v>189</v>
      </c>
      <c r="D3055" s="85">
        <v>19</v>
      </c>
      <c r="E3055" s="85">
        <v>250</v>
      </c>
      <c r="F3055" s="85">
        <v>50</v>
      </c>
    </row>
    <row r="3056" spans="1:7" ht="15.75">
      <c r="A3056" s="110" t="s">
        <v>195</v>
      </c>
      <c r="B3056" s="429" t="s">
        <v>188</v>
      </c>
      <c r="C3056" s="429" t="s">
        <v>189</v>
      </c>
      <c r="D3056" s="85">
        <v>7</v>
      </c>
      <c r="E3056" s="85">
        <v>100</v>
      </c>
      <c r="F3056" s="85">
        <v>150</v>
      </c>
    </row>
    <row r="3057" spans="1:6" ht="15.75">
      <c r="A3057" s="110" t="s">
        <v>195</v>
      </c>
      <c r="B3057" s="429" t="s">
        <v>188</v>
      </c>
      <c r="C3057" s="429" t="s">
        <v>189</v>
      </c>
      <c r="D3057" s="85">
        <v>20</v>
      </c>
      <c r="E3057" s="85">
        <v>100</v>
      </c>
      <c r="F3057" s="85">
        <v>80</v>
      </c>
    </row>
    <row r="3058" spans="1:6" ht="15.75">
      <c r="A3058" s="110" t="s">
        <v>195</v>
      </c>
      <c r="B3058" s="429" t="s">
        <v>188</v>
      </c>
      <c r="C3058" s="429" t="s">
        <v>189</v>
      </c>
      <c r="D3058" s="85">
        <v>11</v>
      </c>
      <c r="E3058" s="85">
        <v>250</v>
      </c>
      <c r="F3058" s="85">
        <v>10</v>
      </c>
    </row>
    <row r="3059" spans="1:6" ht="15.75">
      <c r="A3059" s="110" t="s">
        <v>195</v>
      </c>
      <c r="B3059" s="429" t="s">
        <v>188</v>
      </c>
      <c r="C3059" s="429" t="s">
        <v>189</v>
      </c>
      <c r="D3059" s="85">
        <v>22</v>
      </c>
      <c r="E3059" s="85">
        <v>250</v>
      </c>
      <c r="F3059" s="85">
        <v>240</v>
      </c>
    </row>
    <row r="3060" spans="1:6" ht="15.75">
      <c r="A3060" s="110" t="s">
        <v>195</v>
      </c>
      <c r="B3060" s="429" t="s">
        <v>188</v>
      </c>
      <c r="C3060" s="429" t="s">
        <v>189</v>
      </c>
      <c r="D3060" s="85">
        <v>23</v>
      </c>
      <c r="E3060" s="85">
        <v>160</v>
      </c>
      <c r="F3060" s="85">
        <v>125</v>
      </c>
    </row>
    <row r="3061" spans="1:6" ht="15.75">
      <c r="A3061" s="110" t="s">
        <v>195</v>
      </c>
      <c r="B3061" s="429" t="s">
        <v>188</v>
      </c>
      <c r="C3061" s="429" t="s">
        <v>189</v>
      </c>
      <c r="D3061" s="85">
        <v>26</v>
      </c>
      <c r="E3061" s="85">
        <v>100</v>
      </c>
      <c r="F3061" s="85">
        <v>100</v>
      </c>
    </row>
    <row r="3062" spans="1:6" ht="15.75">
      <c r="A3062" s="110" t="s">
        <v>195</v>
      </c>
      <c r="B3062" s="429" t="s">
        <v>188</v>
      </c>
      <c r="C3062" s="429" t="s">
        <v>189</v>
      </c>
      <c r="D3062" s="85">
        <v>34</v>
      </c>
      <c r="E3062" s="85">
        <v>250</v>
      </c>
      <c r="F3062" s="85">
        <v>50</v>
      </c>
    </row>
    <row r="3063" spans="1:6" ht="15.75">
      <c r="A3063" s="110" t="s">
        <v>195</v>
      </c>
      <c r="B3063" s="429" t="s">
        <v>188</v>
      </c>
      <c r="C3063" s="429" t="s">
        <v>189</v>
      </c>
      <c r="D3063" s="85">
        <v>38</v>
      </c>
      <c r="E3063" s="85">
        <v>250</v>
      </c>
      <c r="F3063" s="85">
        <v>100</v>
      </c>
    </row>
    <row r="3064" spans="1:6" ht="15.75">
      <c r="A3064" s="110" t="s">
        <v>195</v>
      </c>
      <c r="B3064" s="429" t="s">
        <v>188</v>
      </c>
      <c r="C3064" s="429" t="s">
        <v>189</v>
      </c>
      <c r="D3064" s="85">
        <v>53</v>
      </c>
      <c r="E3064" s="85">
        <v>250</v>
      </c>
      <c r="F3064" s="85">
        <v>10</v>
      </c>
    </row>
    <row r="3065" spans="1:6" ht="15.75">
      <c r="A3065" s="110" t="s">
        <v>195</v>
      </c>
      <c r="B3065" s="429" t="s">
        <v>188</v>
      </c>
      <c r="C3065" s="429" t="s">
        <v>189</v>
      </c>
      <c r="D3065" s="85">
        <v>8</v>
      </c>
      <c r="E3065" s="85">
        <v>250</v>
      </c>
      <c r="F3065" s="85">
        <v>20</v>
      </c>
    </row>
    <row r="3066" spans="1:6" ht="15.75">
      <c r="A3066" s="110" t="s">
        <v>195</v>
      </c>
      <c r="B3066" s="429" t="s">
        <v>188</v>
      </c>
      <c r="C3066" s="429" t="s">
        <v>189</v>
      </c>
      <c r="D3066" s="85">
        <v>17</v>
      </c>
      <c r="E3066" s="85">
        <v>250</v>
      </c>
      <c r="F3066" s="85">
        <v>40</v>
      </c>
    </row>
    <row r="3067" spans="1:6" ht="15.75">
      <c r="A3067" s="110" t="s">
        <v>195</v>
      </c>
      <c r="B3067" s="429" t="s">
        <v>188</v>
      </c>
      <c r="C3067" s="429" t="s">
        <v>189</v>
      </c>
      <c r="D3067" s="85">
        <v>18</v>
      </c>
      <c r="E3067" s="85">
        <v>250</v>
      </c>
      <c r="F3067" s="85">
        <v>100</v>
      </c>
    </row>
    <row r="3068" spans="1:6" ht="15.75">
      <c r="A3068" s="110" t="s">
        <v>195</v>
      </c>
      <c r="B3068" s="429" t="s">
        <v>188</v>
      </c>
      <c r="C3068" s="429" t="s">
        <v>189</v>
      </c>
      <c r="D3068" s="85">
        <v>2</v>
      </c>
      <c r="E3068" s="85">
        <v>160</v>
      </c>
      <c r="F3068" s="85">
        <v>60</v>
      </c>
    </row>
    <row r="3069" spans="1:6" ht="15.75">
      <c r="A3069" s="110" t="s">
        <v>195</v>
      </c>
      <c r="B3069" s="429" t="s">
        <v>188</v>
      </c>
      <c r="C3069" s="429" t="s">
        <v>189</v>
      </c>
      <c r="D3069" s="85">
        <v>25</v>
      </c>
      <c r="E3069" s="85">
        <v>250</v>
      </c>
      <c r="F3069" s="85">
        <v>10</v>
      </c>
    </row>
    <row r="3070" spans="1:6" ht="15.75">
      <c r="A3070" s="110" t="s">
        <v>195</v>
      </c>
      <c r="B3070" s="429" t="s">
        <v>188</v>
      </c>
      <c r="C3070" s="429" t="s">
        <v>189</v>
      </c>
      <c r="D3070" s="85">
        <v>3</v>
      </c>
      <c r="E3070" s="85">
        <v>400</v>
      </c>
      <c r="F3070" s="85">
        <v>10</v>
      </c>
    </row>
    <row r="3071" spans="1:6" ht="15.75">
      <c r="A3071" s="110" t="s">
        <v>195</v>
      </c>
      <c r="B3071" s="429" t="s">
        <v>188</v>
      </c>
      <c r="C3071" s="429" t="s">
        <v>189</v>
      </c>
      <c r="D3071" s="85">
        <v>30</v>
      </c>
      <c r="E3071" s="85">
        <v>250</v>
      </c>
      <c r="F3071" s="85">
        <v>30</v>
      </c>
    </row>
    <row r="3072" spans="1:6" ht="15.75">
      <c r="A3072" s="110" t="s">
        <v>195</v>
      </c>
      <c r="B3072" s="429" t="s">
        <v>188</v>
      </c>
      <c r="C3072" s="429" t="s">
        <v>189</v>
      </c>
      <c r="D3072" s="85">
        <v>35</v>
      </c>
      <c r="E3072" s="85">
        <v>160</v>
      </c>
      <c r="F3072" s="85">
        <v>80</v>
      </c>
    </row>
    <row r="3073" spans="1:6" ht="15.75">
      <c r="A3073" s="110" t="s">
        <v>195</v>
      </c>
      <c r="B3073" s="429" t="s">
        <v>188</v>
      </c>
      <c r="C3073" s="429" t="s">
        <v>189</v>
      </c>
      <c r="D3073" s="85">
        <v>4</v>
      </c>
      <c r="E3073" s="85">
        <v>250</v>
      </c>
      <c r="F3073" s="85">
        <v>10</v>
      </c>
    </row>
    <row r="3074" spans="1:6" ht="15.75">
      <c r="A3074" s="110" t="s">
        <v>195</v>
      </c>
      <c r="B3074" s="429" t="s">
        <v>188</v>
      </c>
      <c r="C3074" s="429" t="s">
        <v>189</v>
      </c>
      <c r="D3074" s="85">
        <v>54</v>
      </c>
      <c r="E3074" s="85">
        <v>250</v>
      </c>
      <c r="F3074" s="85">
        <v>50</v>
      </c>
    </row>
    <row r="3075" spans="1:6" ht="15.75">
      <c r="A3075" s="110" t="s">
        <v>195</v>
      </c>
      <c r="B3075" s="429" t="s">
        <v>188</v>
      </c>
      <c r="C3075" s="429" t="s">
        <v>189</v>
      </c>
      <c r="D3075" s="85">
        <v>59</v>
      </c>
      <c r="E3075" s="85">
        <v>100</v>
      </c>
      <c r="F3075" s="85">
        <v>50</v>
      </c>
    </row>
    <row r="3076" spans="1:6" ht="15.75">
      <c r="A3076" s="110" t="s">
        <v>195</v>
      </c>
      <c r="B3076" s="429" t="s">
        <v>188</v>
      </c>
      <c r="C3076" s="429" t="s">
        <v>189</v>
      </c>
      <c r="D3076" s="85">
        <v>62</v>
      </c>
      <c r="E3076" s="85">
        <v>40</v>
      </c>
      <c r="F3076" s="85">
        <v>5</v>
      </c>
    </row>
    <row r="3077" spans="1:6" ht="15.75">
      <c r="A3077" s="110" t="s">
        <v>195</v>
      </c>
      <c r="B3077" s="429" t="s">
        <v>188</v>
      </c>
      <c r="C3077" s="429" t="s">
        <v>189</v>
      </c>
      <c r="D3077" s="85">
        <v>67</v>
      </c>
      <c r="E3077" s="85">
        <v>250</v>
      </c>
      <c r="F3077" s="85">
        <v>10</v>
      </c>
    </row>
    <row r="3078" spans="1:6" ht="15.75">
      <c r="A3078" s="110" t="s">
        <v>195</v>
      </c>
      <c r="B3078" s="429" t="s">
        <v>188</v>
      </c>
      <c r="C3078" s="429" t="s">
        <v>189</v>
      </c>
      <c r="D3078" s="85">
        <v>10</v>
      </c>
      <c r="E3078" s="85">
        <v>250</v>
      </c>
      <c r="F3078" s="85">
        <v>20</v>
      </c>
    </row>
    <row r="3079" spans="1:6" ht="15.75">
      <c r="A3079" s="110" t="s">
        <v>195</v>
      </c>
      <c r="B3079" s="429" t="s">
        <v>188</v>
      </c>
      <c r="C3079" s="429" t="s">
        <v>189</v>
      </c>
      <c r="D3079" s="85">
        <v>1</v>
      </c>
      <c r="E3079" s="85">
        <v>250</v>
      </c>
      <c r="F3079" s="85">
        <v>100</v>
      </c>
    </row>
    <row r="3080" spans="1:6" ht="15.75">
      <c r="A3080" s="110" t="s">
        <v>195</v>
      </c>
      <c r="B3080" s="429" t="s">
        <v>188</v>
      </c>
      <c r="C3080" s="429" t="s">
        <v>189</v>
      </c>
      <c r="D3080" s="85">
        <v>74</v>
      </c>
      <c r="E3080" s="85">
        <v>250</v>
      </c>
      <c r="F3080" s="85">
        <v>150</v>
      </c>
    </row>
    <row r="3081" spans="1:6" ht="15.75">
      <c r="A3081" s="110" t="s">
        <v>195</v>
      </c>
      <c r="B3081" s="429" t="s">
        <v>188</v>
      </c>
      <c r="C3081" s="429" t="s">
        <v>189</v>
      </c>
      <c r="D3081" s="85">
        <v>9</v>
      </c>
      <c r="E3081" s="85">
        <v>250</v>
      </c>
      <c r="F3081" s="85">
        <v>150</v>
      </c>
    </row>
    <row r="3082" spans="1:6" ht="15.75">
      <c r="A3082" s="110" t="s">
        <v>195</v>
      </c>
      <c r="B3082" s="429" t="s">
        <v>188</v>
      </c>
      <c r="C3082" s="429" t="s">
        <v>189</v>
      </c>
      <c r="D3082" s="85">
        <v>84</v>
      </c>
      <c r="E3082" s="85">
        <v>160</v>
      </c>
      <c r="F3082" s="85">
        <v>60</v>
      </c>
    </row>
    <row r="3083" spans="1:6" ht="15.75">
      <c r="A3083" s="110" t="s">
        <v>195</v>
      </c>
      <c r="B3083" s="429" t="s">
        <v>188</v>
      </c>
      <c r="C3083" s="429" t="s">
        <v>189</v>
      </c>
      <c r="D3083" s="85">
        <v>15</v>
      </c>
      <c r="E3083" s="85">
        <v>250</v>
      </c>
      <c r="F3083" s="85">
        <v>200</v>
      </c>
    </row>
    <row r="3084" spans="1:6" ht="15.75">
      <c r="A3084" s="110" t="s">
        <v>195</v>
      </c>
      <c r="B3084" s="429" t="s">
        <v>188</v>
      </c>
      <c r="C3084" s="429" t="s">
        <v>189</v>
      </c>
      <c r="D3084" s="85">
        <v>72</v>
      </c>
      <c r="E3084" s="85">
        <v>63</v>
      </c>
      <c r="F3084" s="85">
        <v>30</v>
      </c>
    </row>
    <row r="3085" spans="1:6" ht="15.75">
      <c r="A3085" s="110" t="s">
        <v>195</v>
      </c>
      <c r="B3085" s="429" t="s">
        <v>188</v>
      </c>
      <c r="C3085" s="429" t="s">
        <v>189</v>
      </c>
      <c r="D3085" s="85">
        <v>77</v>
      </c>
      <c r="E3085" s="85">
        <v>160</v>
      </c>
      <c r="F3085" s="85">
        <v>60</v>
      </c>
    </row>
    <row r="3086" spans="1:6" ht="15.75">
      <c r="A3086" s="110" t="s">
        <v>195</v>
      </c>
      <c r="B3086" s="429" t="s">
        <v>188</v>
      </c>
      <c r="C3086" s="429" t="s">
        <v>189</v>
      </c>
      <c r="D3086" s="85">
        <v>83</v>
      </c>
      <c r="E3086" s="85">
        <v>100</v>
      </c>
      <c r="F3086" s="85">
        <v>60</v>
      </c>
    </row>
    <row r="3087" spans="1:6" ht="15.75">
      <c r="A3087" s="110" t="s">
        <v>195</v>
      </c>
      <c r="B3087" s="429" t="s">
        <v>188</v>
      </c>
      <c r="C3087" s="429" t="s">
        <v>189</v>
      </c>
      <c r="D3087" s="85">
        <v>78</v>
      </c>
      <c r="E3087" s="85">
        <v>100</v>
      </c>
      <c r="F3087" s="85">
        <v>45</v>
      </c>
    </row>
    <row r="3088" spans="1:6" ht="15.75">
      <c r="A3088" s="110" t="s">
        <v>195</v>
      </c>
      <c r="B3088" s="429" t="s">
        <v>188</v>
      </c>
      <c r="C3088" s="429" t="s">
        <v>189</v>
      </c>
      <c r="D3088" s="85">
        <v>13</v>
      </c>
      <c r="E3088" s="85">
        <v>160</v>
      </c>
      <c r="F3088" s="85">
        <v>55</v>
      </c>
    </row>
    <row r="3089" spans="1:6" ht="15.75">
      <c r="A3089" s="110" t="s">
        <v>195</v>
      </c>
      <c r="B3089" s="429" t="s">
        <v>188</v>
      </c>
      <c r="C3089" s="429" t="s">
        <v>189</v>
      </c>
      <c r="D3089" s="85">
        <v>39</v>
      </c>
      <c r="E3089" s="85">
        <v>63</v>
      </c>
      <c r="F3089" s="85">
        <v>35</v>
      </c>
    </row>
    <row r="3090" spans="1:6" ht="15.75">
      <c r="A3090" s="110" t="s">
        <v>195</v>
      </c>
      <c r="B3090" s="429" t="s">
        <v>188</v>
      </c>
      <c r="C3090" s="429" t="s">
        <v>189</v>
      </c>
      <c r="D3090" s="85">
        <v>68</v>
      </c>
      <c r="E3090" s="85">
        <v>100</v>
      </c>
      <c r="F3090" s="85">
        <v>25</v>
      </c>
    </row>
    <row r="3091" spans="1:6" ht="15.75">
      <c r="A3091" s="110" t="s">
        <v>195</v>
      </c>
      <c r="B3091" s="429" t="s">
        <v>188</v>
      </c>
      <c r="C3091" s="429" t="s">
        <v>189</v>
      </c>
      <c r="D3091" s="85">
        <v>12</v>
      </c>
      <c r="E3091" s="85">
        <v>160</v>
      </c>
      <c r="F3091" s="85">
        <v>85</v>
      </c>
    </row>
    <row r="3092" spans="1:6" ht="15.75">
      <c r="A3092" s="110" t="s">
        <v>195</v>
      </c>
      <c r="B3092" s="429" t="s">
        <v>188</v>
      </c>
      <c r="C3092" s="429" t="s">
        <v>189</v>
      </c>
      <c r="D3092" s="85">
        <v>14</v>
      </c>
      <c r="E3092" s="85">
        <v>100</v>
      </c>
      <c r="F3092" s="85">
        <v>45</v>
      </c>
    </row>
    <row r="3093" spans="1:6" ht="15.75">
      <c r="A3093" s="110" t="s">
        <v>195</v>
      </c>
      <c r="B3093" s="429" t="s">
        <v>188</v>
      </c>
      <c r="C3093" s="429" t="s">
        <v>189</v>
      </c>
      <c r="D3093" s="85">
        <v>27</v>
      </c>
      <c r="E3093" s="85">
        <v>160</v>
      </c>
      <c r="F3093" s="85">
        <v>25</v>
      </c>
    </row>
    <row r="3094" spans="1:6" ht="15.75">
      <c r="A3094" s="110" t="s">
        <v>195</v>
      </c>
      <c r="B3094" s="429" t="s">
        <v>188</v>
      </c>
      <c r="C3094" s="429" t="s">
        <v>189</v>
      </c>
      <c r="D3094" s="85">
        <v>36</v>
      </c>
      <c r="E3094" s="85">
        <v>63</v>
      </c>
      <c r="F3094" s="85">
        <v>25</v>
      </c>
    </row>
    <row r="3095" spans="1:6" ht="15.75">
      <c r="A3095" s="110" t="s">
        <v>196</v>
      </c>
      <c r="B3095" s="429" t="s">
        <v>188</v>
      </c>
      <c r="C3095" s="429" t="s">
        <v>189</v>
      </c>
      <c r="D3095" s="85">
        <v>2</v>
      </c>
      <c r="E3095" s="85">
        <v>160</v>
      </c>
      <c r="F3095" s="85">
        <v>150</v>
      </c>
    </row>
    <row r="3096" spans="1:6" ht="15.75">
      <c r="A3096" s="110" t="s">
        <v>197</v>
      </c>
      <c r="B3096" s="429" t="s">
        <v>188</v>
      </c>
      <c r="C3096" s="429" t="s">
        <v>189</v>
      </c>
      <c r="D3096" s="85">
        <v>8</v>
      </c>
      <c r="E3096" s="85">
        <v>250</v>
      </c>
      <c r="F3096" s="85">
        <v>90</v>
      </c>
    </row>
    <row r="3097" spans="1:6" ht="15.75">
      <c r="A3097" s="110" t="s">
        <v>197</v>
      </c>
      <c r="B3097" s="429" t="s">
        <v>188</v>
      </c>
      <c r="C3097" s="429" t="s">
        <v>189</v>
      </c>
      <c r="D3097" s="85">
        <v>7</v>
      </c>
      <c r="E3097" s="85">
        <v>63</v>
      </c>
      <c r="F3097" s="85">
        <v>30</v>
      </c>
    </row>
    <row r="3098" spans="1:6" ht="15.75">
      <c r="A3098" s="110" t="s">
        <v>197</v>
      </c>
      <c r="B3098" s="429" t="s">
        <v>188</v>
      </c>
      <c r="C3098" s="429" t="s">
        <v>189</v>
      </c>
      <c r="D3098" s="85">
        <v>6</v>
      </c>
      <c r="E3098" s="85">
        <v>160</v>
      </c>
      <c r="F3098" s="85">
        <v>125</v>
      </c>
    </row>
    <row r="3099" spans="1:6" ht="15.75">
      <c r="A3099" s="110" t="s">
        <v>197</v>
      </c>
      <c r="B3099" s="429" t="s">
        <v>188</v>
      </c>
      <c r="C3099" s="429" t="s">
        <v>189</v>
      </c>
      <c r="D3099" s="85">
        <v>9</v>
      </c>
      <c r="E3099" s="85">
        <v>100</v>
      </c>
      <c r="F3099" s="85">
        <v>75</v>
      </c>
    </row>
    <row r="3100" spans="1:6" ht="15.75">
      <c r="A3100" s="110" t="s">
        <v>197</v>
      </c>
      <c r="B3100" s="429" t="s">
        <v>188</v>
      </c>
      <c r="C3100" s="429" t="s">
        <v>189</v>
      </c>
      <c r="D3100" s="85">
        <v>5</v>
      </c>
      <c r="E3100" s="85">
        <v>250</v>
      </c>
      <c r="F3100" s="85">
        <v>150</v>
      </c>
    </row>
    <row r="3101" spans="1:6" ht="15.75">
      <c r="A3101" s="110" t="s">
        <v>197</v>
      </c>
      <c r="B3101" s="429" t="s">
        <v>188</v>
      </c>
      <c r="C3101" s="429" t="s">
        <v>189</v>
      </c>
      <c r="D3101" s="85">
        <v>15</v>
      </c>
      <c r="E3101" s="85">
        <v>250</v>
      </c>
      <c r="F3101" s="85">
        <v>200</v>
      </c>
    </row>
    <row r="3102" spans="1:6" ht="15.75">
      <c r="A3102" s="110" t="s">
        <v>197</v>
      </c>
      <c r="B3102" s="429" t="s">
        <v>188</v>
      </c>
      <c r="C3102" s="429" t="s">
        <v>189</v>
      </c>
      <c r="D3102" s="85">
        <v>11</v>
      </c>
      <c r="E3102" s="85">
        <v>100</v>
      </c>
      <c r="F3102" s="85">
        <v>125</v>
      </c>
    </row>
    <row r="3103" spans="1:6" ht="15.75">
      <c r="A3103" s="110" t="s">
        <v>197</v>
      </c>
      <c r="B3103" s="429" t="s">
        <v>188</v>
      </c>
      <c r="C3103" s="429" t="s">
        <v>189</v>
      </c>
      <c r="D3103" s="85">
        <v>18</v>
      </c>
      <c r="E3103" s="85">
        <v>63</v>
      </c>
      <c r="F3103" s="85">
        <v>40</v>
      </c>
    </row>
    <row r="3104" spans="1:6" ht="15.75">
      <c r="A3104" s="110" t="s">
        <v>198</v>
      </c>
      <c r="B3104" s="429" t="s">
        <v>188</v>
      </c>
      <c r="C3104" s="429" t="s">
        <v>189</v>
      </c>
      <c r="D3104" s="85">
        <v>13</v>
      </c>
      <c r="E3104" s="85">
        <v>100</v>
      </c>
      <c r="F3104" s="85">
        <v>50</v>
      </c>
    </row>
    <row r="3105" spans="1:6" ht="15.75">
      <c r="A3105" s="110" t="s">
        <v>198</v>
      </c>
      <c r="B3105" s="429" t="s">
        <v>188</v>
      </c>
      <c r="C3105" s="429" t="s">
        <v>189</v>
      </c>
      <c r="D3105" s="85">
        <v>2</v>
      </c>
      <c r="E3105" s="85">
        <v>100</v>
      </c>
      <c r="F3105" s="85">
        <v>80</v>
      </c>
    </row>
    <row r="3106" spans="1:6" ht="15.75">
      <c r="A3106" s="110" t="s">
        <v>198</v>
      </c>
      <c r="B3106" s="429" t="s">
        <v>188</v>
      </c>
      <c r="C3106" s="429" t="s">
        <v>189</v>
      </c>
      <c r="D3106" s="85">
        <v>3</v>
      </c>
      <c r="E3106" s="85">
        <v>100</v>
      </c>
      <c r="F3106" s="85">
        <v>45</v>
      </c>
    </row>
    <row r="3107" spans="1:6" ht="15.75">
      <c r="A3107" s="110" t="s">
        <v>199</v>
      </c>
      <c r="B3107" s="429" t="s">
        <v>188</v>
      </c>
      <c r="C3107" s="429" t="s">
        <v>189</v>
      </c>
      <c r="D3107" s="85">
        <v>4</v>
      </c>
      <c r="E3107" s="85">
        <v>100</v>
      </c>
      <c r="F3107" s="85">
        <v>65</v>
      </c>
    </row>
    <row r="3108" spans="1:6" ht="15.75">
      <c r="A3108" s="110" t="s">
        <v>199</v>
      </c>
      <c r="B3108" s="429" t="s">
        <v>188</v>
      </c>
      <c r="C3108" s="429" t="s">
        <v>189</v>
      </c>
      <c r="D3108" s="85">
        <v>11</v>
      </c>
      <c r="E3108" s="85">
        <v>63</v>
      </c>
      <c r="F3108" s="85">
        <v>75</v>
      </c>
    </row>
    <row r="3109" spans="1:6" ht="15.75">
      <c r="A3109" s="110" t="s">
        <v>199</v>
      </c>
      <c r="B3109" s="429" t="s">
        <v>188</v>
      </c>
      <c r="C3109" s="429" t="s">
        <v>189</v>
      </c>
      <c r="D3109" s="85">
        <v>14</v>
      </c>
      <c r="E3109" s="85">
        <v>63</v>
      </c>
      <c r="F3109" s="85">
        <v>115</v>
      </c>
    </row>
    <row r="3110" spans="1:6" ht="15.75">
      <c r="A3110" s="110" t="s">
        <v>200</v>
      </c>
      <c r="B3110" s="429" t="s">
        <v>188</v>
      </c>
      <c r="C3110" s="429" t="s">
        <v>189</v>
      </c>
      <c r="D3110" s="85">
        <v>13</v>
      </c>
      <c r="E3110" s="85">
        <v>100</v>
      </c>
      <c r="F3110" s="85">
        <v>30</v>
      </c>
    </row>
    <row r="3111" spans="1:6" ht="15.75">
      <c r="A3111" s="110" t="s">
        <v>201</v>
      </c>
      <c r="B3111" s="429" t="s">
        <v>188</v>
      </c>
      <c r="C3111" s="429" t="s">
        <v>189</v>
      </c>
      <c r="D3111" s="85">
        <v>12</v>
      </c>
      <c r="E3111" s="85">
        <v>160</v>
      </c>
      <c r="F3111" s="85">
        <v>80</v>
      </c>
    </row>
    <row r="3112" spans="1:6" ht="15.75">
      <c r="A3112" s="110" t="s">
        <v>202</v>
      </c>
      <c r="B3112" s="429" t="s">
        <v>188</v>
      </c>
      <c r="C3112" s="429" t="s">
        <v>189</v>
      </c>
      <c r="D3112" s="85">
        <v>11</v>
      </c>
      <c r="E3112" s="85">
        <v>63</v>
      </c>
      <c r="F3112" s="85">
        <v>25</v>
      </c>
    </row>
    <row r="3113" spans="1:6" ht="15.75">
      <c r="A3113" s="110" t="s">
        <v>202</v>
      </c>
      <c r="B3113" s="429" t="s">
        <v>188</v>
      </c>
      <c r="C3113" s="429" t="s">
        <v>189</v>
      </c>
      <c r="D3113" s="85">
        <v>16</v>
      </c>
      <c r="E3113" s="85">
        <v>100</v>
      </c>
      <c r="F3113" s="85">
        <v>80</v>
      </c>
    </row>
    <row r="3114" spans="1:6" ht="15.75">
      <c r="A3114" s="110" t="s">
        <v>202</v>
      </c>
      <c r="B3114" s="429" t="s">
        <v>188</v>
      </c>
      <c r="C3114" s="429" t="s">
        <v>189</v>
      </c>
      <c r="D3114" s="85">
        <v>14</v>
      </c>
      <c r="E3114" s="85">
        <v>160</v>
      </c>
      <c r="F3114" s="85">
        <v>125</v>
      </c>
    </row>
    <row r="3115" spans="1:6" ht="15.75">
      <c r="A3115" s="110" t="s">
        <v>203</v>
      </c>
      <c r="B3115" s="429" t="s">
        <v>188</v>
      </c>
      <c r="C3115" s="429" t="s">
        <v>189</v>
      </c>
      <c r="D3115" s="85">
        <v>9</v>
      </c>
      <c r="E3115" s="85">
        <v>100</v>
      </c>
      <c r="F3115" s="85">
        <v>50</v>
      </c>
    </row>
    <row r="3116" spans="1:6" ht="15.75">
      <c r="A3116" s="110" t="s">
        <v>203</v>
      </c>
      <c r="B3116" s="429" t="s">
        <v>188</v>
      </c>
      <c r="C3116" s="429" t="s">
        <v>189</v>
      </c>
      <c r="D3116" s="85">
        <v>35</v>
      </c>
      <c r="E3116" s="85">
        <v>100</v>
      </c>
      <c r="F3116" s="85">
        <v>100</v>
      </c>
    </row>
    <row r="3117" spans="1:6" ht="15.75">
      <c r="A3117" s="110" t="s">
        <v>203</v>
      </c>
      <c r="B3117" s="429" t="s">
        <v>188</v>
      </c>
      <c r="C3117" s="429" t="s">
        <v>189</v>
      </c>
      <c r="D3117" s="85">
        <v>32</v>
      </c>
      <c r="E3117" s="85">
        <v>160</v>
      </c>
      <c r="F3117" s="85">
        <v>45</v>
      </c>
    </row>
    <row r="3118" spans="1:6" ht="15.75">
      <c r="A3118" s="110" t="s">
        <v>203</v>
      </c>
      <c r="B3118" s="429" t="s">
        <v>188</v>
      </c>
      <c r="C3118" s="429" t="s">
        <v>189</v>
      </c>
      <c r="D3118" s="85">
        <v>6</v>
      </c>
      <c r="E3118" s="85">
        <v>100</v>
      </c>
      <c r="F3118" s="85">
        <v>35</v>
      </c>
    </row>
    <row r="3119" spans="1:6" ht="15.75">
      <c r="A3119" s="110" t="s">
        <v>203</v>
      </c>
      <c r="B3119" s="429" t="s">
        <v>188</v>
      </c>
      <c r="C3119" s="429" t="s">
        <v>189</v>
      </c>
      <c r="D3119" s="85">
        <v>7</v>
      </c>
      <c r="E3119" s="85">
        <v>100</v>
      </c>
      <c r="F3119" s="85">
        <v>45</v>
      </c>
    </row>
    <row r="3120" spans="1:6" ht="15.75">
      <c r="A3120" s="110" t="s">
        <v>203</v>
      </c>
      <c r="B3120" s="429" t="s">
        <v>188</v>
      </c>
      <c r="C3120" s="429" t="s">
        <v>189</v>
      </c>
      <c r="D3120" s="85">
        <v>31</v>
      </c>
      <c r="E3120" s="85">
        <v>100</v>
      </c>
      <c r="F3120" s="85">
        <v>10</v>
      </c>
    </row>
    <row r="3121" spans="1:6" ht="15.75">
      <c r="A3121" s="110" t="s">
        <v>203</v>
      </c>
      <c r="B3121" s="429" t="s">
        <v>188</v>
      </c>
      <c r="C3121" s="429" t="s">
        <v>189</v>
      </c>
      <c r="D3121" s="85">
        <v>36</v>
      </c>
      <c r="E3121" s="85">
        <v>100</v>
      </c>
      <c r="F3121" s="85">
        <v>125</v>
      </c>
    </row>
    <row r="3122" spans="1:6" ht="15.75">
      <c r="A3122" s="110" t="s">
        <v>203</v>
      </c>
      <c r="B3122" s="429" t="s">
        <v>188</v>
      </c>
      <c r="C3122" s="429" t="s">
        <v>189</v>
      </c>
      <c r="D3122" s="85">
        <v>46</v>
      </c>
      <c r="E3122" s="85">
        <v>400</v>
      </c>
      <c r="F3122" s="85">
        <v>350</v>
      </c>
    </row>
    <row r="3123" spans="1:6" ht="15.75">
      <c r="A3123" s="110" t="s">
        <v>203</v>
      </c>
      <c r="B3123" s="429" t="s">
        <v>188</v>
      </c>
      <c r="C3123" s="429" t="s">
        <v>189</v>
      </c>
      <c r="D3123" s="85">
        <v>41</v>
      </c>
      <c r="E3123" s="85">
        <v>100</v>
      </c>
      <c r="F3123" s="85">
        <v>50</v>
      </c>
    </row>
    <row r="3124" spans="1:6" ht="15.75">
      <c r="A3124" s="110" t="s">
        <v>203</v>
      </c>
      <c r="B3124" s="429" t="s">
        <v>188</v>
      </c>
      <c r="C3124" s="429" t="s">
        <v>189</v>
      </c>
      <c r="D3124" s="85">
        <v>42</v>
      </c>
      <c r="E3124" s="85">
        <v>63</v>
      </c>
      <c r="F3124" s="85">
        <v>5</v>
      </c>
    </row>
    <row r="3125" spans="1:6" ht="15.75">
      <c r="A3125" s="110" t="s">
        <v>204</v>
      </c>
      <c r="B3125" s="429" t="s">
        <v>188</v>
      </c>
      <c r="C3125" s="429" t="s">
        <v>189</v>
      </c>
      <c r="D3125" s="85">
        <v>45</v>
      </c>
      <c r="E3125" s="85">
        <v>100</v>
      </c>
      <c r="F3125" s="85">
        <v>50</v>
      </c>
    </row>
    <row r="3126" spans="1:6" ht="15.75">
      <c r="A3126" s="110" t="s">
        <v>205</v>
      </c>
      <c r="B3126" s="429" t="s">
        <v>188</v>
      </c>
      <c r="C3126" s="429" t="s">
        <v>189</v>
      </c>
      <c r="D3126" s="85">
        <v>4</v>
      </c>
      <c r="E3126" s="85">
        <v>100</v>
      </c>
      <c r="F3126" s="85">
        <v>90</v>
      </c>
    </row>
    <row r="3127" spans="1:6" ht="15.75">
      <c r="A3127" s="110" t="s">
        <v>206</v>
      </c>
      <c r="B3127" s="429" t="s">
        <v>188</v>
      </c>
      <c r="C3127" s="429" t="s">
        <v>189</v>
      </c>
      <c r="D3127" s="85">
        <v>1</v>
      </c>
      <c r="E3127" s="85">
        <v>100</v>
      </c>
      <c r="F3127" s="85">
        <v>80</v>
      </c>
    </row>
    <row r="3128" spans="1:6" ht="15.75">
      <c r="A3128" s="110" t="s">
        <v>207</v>
      </c>
      <c r="B3128" s="429" t="s">
        <v>188</v>
      </c>
      <c r="C3128" s="429" t="s">
        <v>189</v>
      </c>
      <c r="D3128" s="85">
        <v>19</v>
      </c>
      <c r="E3128" s="85">
        <v>100</v>
      </c>
      <c r="F3128" s="85">
        <v>75</v>
      </c>
    </row>
    <row r="3129" spans="1:6" ht="15.75">
      <c r="A3129" s="110" t="s">
        <v>207</v>
      </c>
      <c r="B3129" s="429" t="s">
        <v>188</v>
      </c>
      <c r="C3129" s="429" t="s">
        <v>189</v>
      </c>
      <c r="D3129" s="85">
        <v>27</v>
      </c>
      <c r="E3129" s="85">
        <v>63</v>
      </c>
      <c r="F3129" s="85">
        <v>50</v>
      </c>
    </row>
    <row r="3130" spans="1:6" ht="15.75">
      <c r="A3130" s="110" t="s">
        <v>208</v>
      </c>
      <c r="B3130" s="429" t="s">
        <v>188</v>
      </c>
      <c r="C3130" s="429" t="s">
        <v>189</v>
      </c>
      <c r="D3130" s="85">
        <v>40</v>
      </c>
      <c r="E3130" s="85">
        <v>40</v>
      </c>
      <c r="F3130" s="85">
        <v>35</v>
      </c>
    </row>
    <row r="3131" spans="1:6" ht="15.75">
      <c r="A3131" s="110" t="s">
        <v>209</v>
      </c>
      <c r="B3131" s="429" t="s">
        <v>188</v>
      </c>
      <c r="C3131" s="429" t="s">
        <v>189</v>
      </c>
      <c r="D3131" s="85">
        <v>5</v>
      </c>
      <c r="E3131" s="85">
        <v>160</v>
      </c>
      <c r="F3131" s="85">
        <v>90</v>
      </c>
    </row>
    <row r="3132" spans="1:6" ht="15.75">
      <c r="A3132" s="110" t="s">
        <v>209</v>
      </c>
      <c r="B3132" s="429" t="s">
        <v>188</v>
      </c>
      <c r="C3132" s="429" t="s">
        <v>189</v>
      </c>
      <c r="D3132" s="85">
        <v>1</v>
      </c>
      <c r="E3132" s="85">
        <v>63</v>
      </c>
      <c r="F3132" s="85">
        <v>50</v>
      </c>
    </row>
    <row r="3133" spans="1:6" ht="15.75">
      <c r="A3133" s="110" t="s">
        <v>209</v>
      </c>
      <c r="B3133" s="429" t="s">
        <v>188</v>
      </c>
      <c r="C3133" s="429" t="s">
        <v>189</v>
      </c>
      <c r="D3133" s="85">
        <v>2</v>
      </c>
      <c r="E3133" s="85">
        <v>100</v>
      </c>
      <c r="F3133" s="85">
        <v>35</v>
      </c>
    </row>
    <row r="3134" spans="1:6" ht="15.75">
      <c r="A3134" s="110" t="s">
        <v>209</v>
      </c>
      <c r="B3134" s="429" t="s">
        <v>188</v>
      </c>
      <c r="C3134" s="429" t="s">
        <v>189</v>
      </c>
      <c r="D3134" s="85">
        <v>3</v>
      </c>
      <c r="E3134" s="85">
        <v>160</v>
      </c>
      <c r="F3134" s="85">
        <v>45</v>
      </c>
    </row>
    <row r="3135" spans="1:6" ht="15.75">
      <c r="A3135" s="110" t="s">
        <v>209</v>
      </c>
      <c r="B3135" s="429" t="s">
        <v>188</v>
      </c>
      <c r="C3135" s="429" t="s">
        <v>189</v>
      </c>
      <c r="D3135" s="85">
        <v>4</v>
      </c>
      <c r="E3135" s="85">
        <v>250</v>
      </c>
      <c r="F3135" s="85">
        <v>50</v>
      </c>
    </row>
    <row r="3136" spans="1:6" ht="15.75">
      <c r="A3136" s="110" t="s">
        <v>209</v>
      </c>
      <c r="B3136" s="429" t="s">
        <v>188</v>
      </c>
      <c r="C3136" s="429" t="s">
        <v>189</v>
      </c>
      <c r="D3136" s="85">
        <v>14</v>
      </c>
      <c r="E3136" s="85">
        <v>250</v>
      </c>
      <c r="F3136" s="85">
        <v>185</v>
      </c>
    </row>
    <row r="3137" spans="1:6" ht="15.75">
      <c r="A3137" s="110" t="s">
        <v>209</v>
      </c>
      <c r="B3137" s="429" t="s">
        <v>188</v>
      </c>
      <c r="C3137" s="429" t="s">
        <v>189</v>
      </c>
      <c r="D3137" s="85">
        <v>16</v>
      </c>
      <c r="E3137" s="85">
        <v>100</v>
      </c>
      <c r="F3137" s="85">
        <v>25</v>
      </c>
    </row>
    <row r="3138" spans="1:6" ht="15.75">
      <c r="A3138" s="110" t="s">
        <v>209</v>
      </c>
      <c r="B3138" s="429" t="s">
        <v>188</v>
      </c>
      <c r="C3138" s="429" t="s">
        <v>189</v>
      </c>
      <c r="D3138" s="85">
        <v>17</v>
      </c>
      <c r="E3138" s="85">
        <v>100</v>
      </c>
      <c r="F3138" s="85">
        <v>90</v>
      </c>
    </row>
    <row r="3139" spans="1:6" ht="15.75">
      <c r="A3139" s="110" t="s">
        <v>209</v>
      </c>
      <c r="B3139" s="429" t="s">
        <v>188</v>
      </c>
      <c r="C3139" s="429" t="s">
        <v>189</v>
      </c>
      <c r="D3139" s="85">
        <v>18</v>
      </c>
      <c r="E3139" s="85">
        <v>160</v>
      </c>
      <c r="F3139" s="85">
        <v>50</v>
      </c>
    </row>
    <row r="3140" spans="1:6" ht="15.75">
      <c r="A3140" s="110" t="s">
        <v>210</v>
      </c>
      <c r="B3140" s="429" t="s">
        <v>188</v>
      </c>
      <c r="C3140" s="429" t="s">
        <v>189</v>
      </c>
      <c r="D3140" s="85">
        <v>7</v>
      </c>
      <c r="E3140" s="85">
        <v>100</v>
      </c>
      <c r="F3140" s="85">
        <v>60</v>
      </c>
    </row>
    <row r="3141" spans="1:6" ht="15.75">
      <c r="A3141" s="110" t="s">
        <v>211</v>
      </c>
      <c r="B3141" s="429" t="s">
        <v>188</v>
      </c>
      <c r="C3141" s="429" t="s">
        <v>189</v>
      </c>
      <c r="D3141" s="85">
        <v>10</v>
      </c>
      <c r="E3141" s="85">
        <v>100</v>
      </c>
      <c r="F3141" s="85">
        <v>15</v>
      </c>
    </row>
    <row r="3142" spans="1:6" ht="15.75">
      <c r="A3142" s="110" t="s">
        <v>212</v>
      </c>
      <c r="B3142" s="429" t="s">
        <v>188</v>
      </c>
      <c r="C3142" s="429" t="s">
        <v>189</v>
      </c>
      <c r="D3142" s="85">
        <v>14</v>
      </c>
      <c r="E3142" s="85">
        <v>160</v>
      </c>
      <c r="F3142" s="85">
        <v>125</v>
      </c>
    </row>
    <row r="3143" spans="1:6" ht="15.75">
      <c r="A3143" s="110" t="s">
        <v>213</v>
      </c>
      <c r="B3143" s="429" t="s">
        <v>188</v>
      </c>
      <c r="C3143" s="429" t="s">
        <v>189</v>
      </c>
      <c r="D3143" s="85">
        <v>16</v>
      </c>
      <c r="E3143" s="85">
        <v>40</v>
      </c>
      <c r="F3143" s="85">
        <v>30</v>
      </c>
    </row>
    <row r="3144" spans="1:6" ht="15.75">
      <c r="A3144" s="110" t="s">
        <v>214</v>
      </c>
      <c r="B3144" s="429" t="s">
        <v>188</v>
      </c>
      <c r="C3144" s="429" t="s">
        <v>189</v>
      </c>
      <c r="D3144" s="85">
        <v>12</v>
      </c>
      <c r="E3144" s="85">
        <v>100</v>
      </c>
      <c r="F3144" s="85">
        <v>90</v>
      </c>
    </row>
    <row r="3145" spans="1:6" ht="15.75">
      <c r="A3145" s="110" t="s">
        <v>215</v>
      </c>
      <c r="B3145" s="429" t="s">
        <v>188</v>
      </c>
      <c r="C3145" s="429" t="s">
        <v>189</v>
      </c>
      <c r="D3145" s="85">
        <v>21</v>
      </c>
      <c r="E3145" s="85">
        <v>160</v>
      </c>
      <c r="F3145" s="85">
        <v>145</v>
      </c>
    </row>
    <row r="3146" spans="1:6" ht="15.75">
      <c r="A3146" s="110" t="s">
        <v>216</v>
      </c>
      <c r="B3146" s="429" t="s">
        <v>188</v>
      </c>
      <c r="C3146" s="429" t="s">
        <v>189</v>
      </c>
      <c r="D3146" s="85">
        <v>8</v>
      </c>
      <c r="E3146" s="85">
        <v>250</v>
      </c>
      <c r="F3146" s="85">
        <v>210</v>
      </c>
    </row>
    <row r="3147" spans="1:6" ht="15.75">
      <c r="A3147" s="110" t="s">
        <v>216</v>
      </c>
      <c r="B3147" s="429" t="s">
        <v>188</v>
      </c>
      <c r="C3147" s="429" t="s">
        <v>189</v>
      </c>
      <c r="D3147" s="85">
        <v>9</v>
      </c>
      <c r="E3147" s="85">
        <v>160</v>
      </c>
      <c r="F3147" s="85">
        <v>100</v>
      </c>
    </row>
    <row r="3148" spans="1:6" ht="15.75">
      <c r="A3148" s="110" t="s">
        <v>216</v>
      </c>
      <c r="B3148" s="429" t="s">
        <v>188</v>
      </c>
      <c r="C3148" s="429" t="s">
        <v>189</v>
      </c>
      <c r="D3148" s="85">
        <v>25</v>
      </c>
      <c r="E3148" s="85">
        <v>100</v>
      </c>
      <c r="F3148" s="85">
        <v>100</v>
      </c>
    </row>
    <row r="3149" spans="1:6" ht="15.75">
      <c r="A3149" s="110" t="s">
        <v>216</v>
      </c>
      <c r="B3149" s="429" t="s">
        <v>188</v>
      </c>
      <c r="C3149" s="429" t="s">
        <v>189</v>
      </c>
      <c r="D3149" s="85">
        <v>26</v>
      </c>
      <c r="E3149" s="85">
        <v>160</v>
      </c>
      <c r="F3149" s="85">
        <v>135</v>
      </c>
    </row>
    <row r="3150" spans="1:6" ht="15.75">
      <c r="A3150" s="110" t="s">
        <v>216</v>
      </c>
      <c r="B3150" s="429" t="s">
        <v>188</v>
      </c>
      <c r="C3150" s="429" t="s">
        <v>189</v>
      </c>
      <c r="D3150" s="85">
        <v>34</v>
      </c>
      <c r="E3150" s="85">
        <v>160</v>
      </c>
      <c r="F3150" s="85">
        <v>90</v>
      </c>
    </row>
    <row r="3151" spans="1:6" ht="15.75">
      <c r="A3151" s="110" t="s">
        <v>216</v>
      </c>
      <c r="B3151" s="429" t="s">
        <v>188</v>
      </c>
      <c r="C3151" s="429" t="s">
        <v>189</v>
      </c>
      <c r="D3151" s="85">
        <v>3</v>
      </c>
      <c r="E3151" s="85">
        <v>160</v>
      </c>
      <c r="F3151" s="85">
        <v>110</v>
      </c>
    </row>
    <row r="3152" spans="1:6" ht="15.75">
      <c r="A3152" s="110" t="s">
        <v>216</v>
      </c>
      <c r="B3152" s="429" t="s">
        <v>188</v>
      </c>
      <c r="C3152" s="429" t="s">
        <v>189</v>
      </c>
      <c r="D3152" s="85">
        <v>30</v>
      </c>
      <c r="E3152" s="85">
        <v>160</v>
      </c>
      <c r="F3152" s="85">
        <v>95</v>
      </c>
    </row>
    <row r="3153" spans="1:6" ht="15.75">
      <c r="A3153" s="110" t="s">
        <v>216</v>
      </c>
      <c r="B3153" s="429" t="s">
        <v>188</v>
      </c>
      <c r="C3153" s="429" t="s">
        <v>189</v>
      </c>
      <c r="D3153" s="85">
        <v>11</v>
      </c>
      <c r="E3153" s="85">
        <v>63</v>
      </c>
      <c r="F3153" s="85">
        <v>30</v>
      </c>
    </row>
    <row r="3154" spans="1:6" ht="15.75">
      <c r="A3154" s="110" t="s">
        <v>216</v>
      </c>
      <c r="B3154" s="429" t="s">
        <v>188</v>
      </c>
      <c r="C3154" s="429" t="s">
        <v>189</v>
      </c>
      <c r="D3154" s="85">
        <v>14</v>
      </c>
      <c r="E3154" s="85">
        <v>160</v>
      </c>
      <c r="F3154" s="85">
        <v>105</v>
      </c>
    </row>
    <row r="3155" spans="1:6" ht="15.75">
      <c r="A3155" s="110" t="s">
        <v>216</v>
      </c>
      <c r="B3155" s="429" t="s">
        <v>188</v>
      </c>
      <c r="C3155" s="429" t="s">
        <v>189</v>
      </c>
      <c r="D3155" s="85">
        <v>12</v>
      </c>
      <c r="E3155" s="85">
        <v>250</v>
      </c>
      <c r="F3155" s="85">
        <v>100</v>
      </c>
    </row>
    <row r="3156" spans="1:6" ht="15.75">
      <c r="A3156" s="110" t="s">
        <v>216</v>
      </c>
      <c r="B3156" s="429" t="s">
        <v>188</v>
      </c>
      <c r="C3156" s="429" t="s">
        <v>189</v>
      </c>
      <c r="D3156" s="85">
        <v>13</v>
      </c>
      <c r="E3156" s="85">
        <v>250</v>
      </c>
      <c r="F3156" s="85">
        <v>155</v>
      </c>
    </row>
    <row r="3157" spans="1:6" ht="15.75">
      <c r="A3157" s="110" t="s">
        <v>216</v>
      </c>
      <c r="B3157" s="429" t="s">
        <v>188</v>
      </c>
      <c r="C3157" s="429" t="s">
        <v>189</v>
      </c>
      <c r="D3157" s="85">
        <v>21</v>
      </c>
      <c r="E3157" s="85">
        <v>250</v>
      </c>
      <c r="F3157" s="85">
        <v>165</v>
      </c>
    </row>
    <row r="3158" spans="1:6" ht="15.75">
      <c r="A3158" s="110" t="s">
        <v>216</v>
      </c>
      <c r="B3158" s="429" t="s">
        <v>188</v>
      </c>
      <c r="C3158" s="429" t="s">
        <v>189</v>
      </c>
      <c r="D3158" s="85">
        <v>16</v>
      </c>
      <c r="E3158" s="85">
        <v>100</v>
      </c>
      <c r="F3158" s="85">
        <v>100</v>
      </c>
    </row>
    <row r="3159" spans="1:6" ht="15.75">
      <c r="A3159" s="110" t="s">
        <v>216</v>
      </c>
      <c r="B3159" s="429" t="s">
        <v>188</v>
      </c>
      <c r="C3159" s="429" t="s">
        <v>189</v>
      </c>
      <c r="D3159" s="85">
        <v>39</v>
      </c>
      <c r="E3159" s="85">
        <v>160</v>
      </c>
      <c r="F3159" s="85">
        <v>160</v>
      </c>
    </row>
    <row r="3160" spans="1:6" ht="15.75">
      <c r="A3160" s="110" t="s">
        <v>216</v>
      </c>
      <c r="B3160" s="429" t="s">
        <v>188</v>
      </c>
      <c r="C3160" s="429" t="s">
        <v>189</v>
      </c>
      <c r="D3160" s="85">
        <v>40</v>
      </c>
      <c r="E3160" s="85">
        <v>250</v>
      </c>
      <c r="F3160" s="85">
        <v>205</v>
      </c>
    </row>
    <row r="3161" spans="1:6" ht="15.75">
      <c r="A3161" s="110" t="s">
        <v>216</v>
      </c>
      <c r="B3161" s="429" t="s">
        <v>188</v>
      </c>
      <c r="C3161" s="429" t="s">
        <v>189</v>
      </c>
      <c r="D3161" s="85">
        <v>10</v>
      </c>
      <c r="E3161" s="85">
        <v>400</v>
      </c>
      <c r="F3161" s="85">
        <v>350</v>
      </c>
    </row>
    <row r="3162" spans="1:6" ht="15.75">
      <c r="A3162" s="110" t="s">
        <v>217</v>
      </c>
      <c r="B3162" s="429" t="s">
        <v>188</v>
      </c>
      <c r="C3162" s="429" t="s">
        <v>189</v>
      </c>
      <c r="D3162" s="85">
        <v>21</v>
      </c>
      <c r="E3162" s="85">
        <v>100</v>
      </c>
      <c r="F3162" s="85">
        <v>45</v>
      </c>
    </row>
    <row r="3163" spans="1:6" ht="15.75">
      <c r="A3163" s="110" t="s">
        <v>218</v>
      </c>
      <c r="B3163" s="429" t="s">
        <v>188</v>
      </c>
      <c r="C3163" s="429" t="s">
        <v>189</v>
      </c>
      <c r="D3163" s="85">
        <v>31</v>
      </c>
      <c r="E3163" s="85">
        <v>100</v>
      </c>
      <c r="F3163" s="85">
        <v>25</v>
      </c>
    </row>
    <row r="3164" spans="1:6" ht="15.75">
      <c r="A3164" s="110" t="s">
        <v>217</v>
      </c>
      <c r="B3164" s="429" t="s">
        <v>188</v>
      </c>
      <c r="C3164" s="429" t="s">
        <v>189</v>
      </c>
      <c r="D3164" s="85">
        <v>54</v>
      </c>
      <c r="E3164" s="85">
        <v>160</v>
      </c>
      <c r="F3164" s="85">
        <v>75</v>
      </c>
    </row>
    <row r="3165" spans="1:6" ht="15.75">
      <c r="A3165" s="110" t="s">
        <v>217</v>
      </c>
      <c r="B3165" s="429" t="s">
        <v>188</v>
      </c>
      <c r="C3165" s="429" t="s">
        <v>189</v>
      </c>
      <c r="D3165" s="85">
        <v>8</v>
      </c>
      <c r="E3165" s="85">
        <v>160</v>
      </c>
      <c r="F3165" s="85">
        <v>125</v>
      </c>
    </row>
    <row r="3166" spans="1:6" ht="15.75">
      <c r="A3166" s="110" t="s">
        <v>218</v>
      </c>
      <c r="B3166" s="429" t="s">
        <v>188</v>
      </c>
      <c r="C3166" s="429" t="s">
        <v>189</v>
      </c>
      <c r="D3166" s="85">
        <v>10</v>
      </c>
      <c r="E3166" s="85">
        <v>63</v>
      </c>
      <c r="F3166" s="85">
        <v>55</v>
      </c>
    </row>
    <row r="3167" spans="1:6" ht="15.75">
      <c r="A3167" s="110" t="s">
        <v>219</v>
      </c>
      <c r="B3167" s="429" t="s">
        <v>188</v>
      </c>
      <c r="C3167" s="429" t="s">
        <v>189</v>
      </c>
      <c r="D3167" s="85">
        <v>35</v>
      </c>
      <c r="E3167" s="85">
        <v>250</v>
      </c>
      <c r="F3167" s="85">
        <v>200</v>
      </c>
    </row>
    <row r="3168" spans="1:6" ht="15.75">
      <c r="A3168" s="110" t="s">
        <v>219</v>
      </c>
      <c r="B3168" s="429" t="s">
        <v>188</v>
      </c>
      <c r="C3168" s="429" t="s">
        <v>189</v>
      </c>
      <c r="D3168" s="85">
        <v>12</v>
      </c>
      <c r="E3168" s="85">
        <v>160</v>
      </c>
      <c r="F3168" s="85">
        <v>125</v>
      </c>
    </row>
    <row r="3169" spans="1:6" ht="15.75">
      <c r="A3169" s="110" t="s">
        <v>219</v>
      </c>
      <c r="B3169" s="429" t="s">
        <v>188</v>
      </c>
      <c r="C3169" s="429" t="s">
        <v>189</v>
      </c>
      <c r="D3169" s="85">
        <v>25</v>
      </c>
      <c r="E3169" s="85">
        <v>250</v>
      </c>
      <c r="F3169" s="85">
        <v>225</v>
      </c>
    </row>
    <row r="3170" spans="1:6" ht="15.75">
      <c r="A3170" s="110" t="s">
        <v>219</v>
      </c>
      <c r="B3170" s="429" t="s">
        <v>188</v>
      </c>
      <c r="C3170" s="429" t="s">
        <v>189</v>
      </c>
      <c r="D3170" s="85">
        <v>56</v>
      </c>
      <c r="E3170" s="85">
        <v>100</v>
      </c>
      <c r="F3170" s="85">
        <v>90</v>
      </c>
    </row>
    <row r="3171" spans="1:6" ht="15.75">
      <c r="A3171" s="110" t="s">
        <v>219</v>
      </c>
      <c r="B3171" s="429" t="s">
        <v>188</v>
      </c>
      <c r="C3171" s="429" t="s">
        <v>189</v>
      </c>
      <c r="D3171" s="85">
        <v>24</v>
      </c>
      <c r="E3171" s="85">
        <v>100</v>
      </c>
      <c r="F3171" s="85">
        <v>90</v>
      </c>
    </row>
    <row r="3172" spans="1:6" ht="15.75">
      <c r="A3172" s="110" t="s">
        <v>219</v>
      </c>
      <c r="B3172" s="429" t="s">
        <v>188</v>
      </c>
      <c r="C3172" s="429" t="s">
        <v>189</v>
      </c>
      <c r="D3172" s="85">
        <v>32</v>
      </c>
      <c r="E3172" s="85">
        <v>100</v>
      </c>
      <c r="F3172" s="85">
        <v>50</v>
      </c>
    </row>
    <row r="3173" spans="1:6" ht="15.75">
      <c r="A3173" s="110" t="s">
        <v>219</v>
      </c>
      <c r="B3173" s="429" t="s">
        <v>188</v>
      </c>
      <c r="C3173" s="429" t="s">
        <v>189</v>
      </c>
      <c r="D3173" s="85">
        <v>11</v>
      </c>
      <c r="E3173" s="85">
        <v>160</v>
      </c>
      <c r="F3173" s="85">
        <v>95</v>
      </c>
    </row>
    <row r="3174" spans="1:6" ht="15.75">
      <c r="A3174" s="110" t="s">
        <v>220</v>
      </c>
      <c r="B3174" s="429" t="s">
        <v>188</v>
      </c>
      <c r="C3174" s="429" t="s">
        <v>189</v>
      </c>
      <c r="D3174" s="85">
        <v>18</v>
      </c>
      <c r="E3174" s="85">
        <v>160</v>
      </c>
      <c r="F3174" s="85">
        <v>70</v>
      </c>
    </row>
    <row r="3175" spans="1:6" ht="15.75">
      <c r="A3175" s="110" t="s">
        <v>221</v>
      </c>
      <c r="B3175" s="429" t="s">
        <v>188</v>
      </c>
      <c r="C3175" s="429" t="s">
        <v>189</v>
      </c>
      <c r="D3175" s="85">
        <v>23</v>
      </c>
      <c r="E3175" s="85">
        <v>63</v>
      </c>
      <c r="F3175" s="85">
        <v>45</v>
      </c>
    </row>
    <row r="3176" spans="1:6" ht="15.75">
      <c r="A3176" s="110" t="s">
        <v>222</v>
      </c>
      <c r="B3176" s="429" t="s">
        <v>188</v>
      </c>
      <c r="C3176" s="429" t="s">
        <v>189</v>
      </c>
      <c r="D3176" s="85">
        <v>17</v>
      </c>
      <c r="E3176" s="85">
        <v>100</v>
      </c>
      <c r="F3176" s="85">
        <v>50</v>
      </c>
    </row>
    <row r="3177" spans="1:6" ht="15.75">
      <c r="A3177" s="110" t="s">
        <v>223</v>
      </c>
      <c r="B3177" s="429" t="s">
        <v>188</v>
      </c>
      <c r="C3177" s="429" t="s">
        <v>189</v>
      </c>
      <c r="D3177" s="85">
        <v>18</v>
      </c>
      <c r="E3177" s="85">
        <v>160</v>
      </c>
      <c r="F3177" s="85">
        <v>135</v>
      </c>
    </row>
    <row r="3178" spans="1:6" ht="15.75">
      <c r="A3178" s="110" t="s">
        <v>224</v>
      </c>
      <c r="B3178" s="429" t="s">
        <v>188</v>
      </c>
      <c r="C3178" s="429" t="s">
        <v>189</v>
      </c>
      <c r="D3178" s="85">
        <v>9</v>
      </c>
      <c r="E3178" s="85">
        <v>250</v>
      </c>
      <c r="F3178" s="85">
        <v>235</v>
      </c>
    </row>
    <row r="3179" spans="1:6" ht="15.75">
      <c r="A3179" s="110" t="s">
        <v>224</v>
      </c>
      <c r="B3179" s="429" t="s">
        <v>188</v>
      </c>
      <c r="C3179" s="429" t="s">
        <v>189</v>
      </c>
      <c r="D3179" s="85">
        <v>13</v>
      </c>
      <c r="E3179" s="85">
        <v>100</v>
      </c>
      <c r="F3179" s="85">
        <v>65</v>
      </c>
    </row>
    <row r="3180" spans="1:6" ht="15.75">
      <c r="A3180" s="110" t="s">
        <v>224</v>
      </c>
      <c r="B3180" s="429" t="s">
        <v>188</v>
      </c>
      <c r="C3180" s="429" t="s">
        <v>189</v>
      </c>
      <c r="D3180" s="85">
        <v>12</v>
      </c>
      <c r="E3180" s="85">
        <v>160</v>
      </c>
      <c r="F3180" s="85">
        <v>105</v>
      </c>
    </row>
    <row r="3181" spans="1:6" ht="15.75">
      <c r="A3181" s="110" t="s">
        <v>224</v>
      </c>
      <c r="B3181" s="429" t="s">
        <v>188</v>
      </c>
      <c r="C3181" s="429" t="s">
        <v>189</v>
      </c>
      <c r="D3181" s="85">
        <v>15</v>
      </c>
      <c r="E3181" s="85">
        <v>100</v>
      </c>
      <c r="F3181" s="85">
        <v>55</v>
      </c>
    </row>
    <row r="3182" spans="1:6" ht="15.75">
      <c r="A3182" s="110" t="s">
        <v>224</v>
      </c>
      <c r="B3182" s="429" t="s">
        <v>188</v>
      </c>
      <c r="C3182" s="429" t="s">
        <v>189</v>
      </c>
      <c r="D3182" s="85">
        <v>2</v>
      </c>
      <c r="E3182" s="85">
        <v>160</v>
      </c>
      <c r="F3182" s="85">
        <v>120</v>
      </c>
    </row>
    <row r="3183" spans="1:6" ht="15.75">
      <c r="A3183" s="110" t="s">
        <v>224</v>
      </c>
      <c r="B3183" s="429" t="s">
        <v>188</v>
      </c>
      <c r="C3183" s="429" t="s">
        <v>189</v>
      </c>
      <c r="D3183" s="85">
        <v>3</v>
      </c>
      <c r="E3183" s="85">
        <v>63</v>
      </c>
      <c r="F3183" s="85">
        <v>85</v>
      </c>
    </row>
    <row r="3184" spans="1:6" ht="15.75">
      <c r="A3184" s="110" t="s">
        <v>225</v>
      </c>
      <c r="B3184" s="429" t="s">
        <v>188</v>
      </c>
      <c r="C3184" s="429" t="s">
        <v>189</v>
      </c>
      <c r="D3184" s="85">
        <v>2</v>
      </c>
      <c r="E3184" s="85">
        <v>160</v>
      </c>
      <c r="F3184" s="85">
        <v>75</v>
      </c>
    </row>
    <row r="3185" spans="1:6" ht="15.75">
      <c r="A3185" s="110" t="s">
        <v>226</v>
      </c>
      <c r="B3185" s="429" t="s">
        <v>188</v>
      </c>
      <c r="C3185" s="429" t="s">
        <v>189</v>
      </c>
      <c r="D3185" s="85">
        <v>3</v>
      </c>
      <c r="E3185" s="85">
        <v>100</v>
      </c>
      <c r="F3185" s="85">
        <v>60</v>
      </c>
    </row>
    <row r="3186" spans="1:6" ht="15.75">
      <c r="A3186" s="110" t="s">
        <v>227</v>
      </c>
      <c r="B3186" s="429" t="s">
        <v>188</v>
      </c>
      <c r="C3186" s="429" t="s">
        <v>189</v>
      </c>
      <c r="D3186" s="85">
        <v>4</v>
      </c>
      <c r="E3186" s="85">
        <v>100</v>
      </c>
      <c r="F3186" s="85">
        <v>90</v>
      </c>
    </row>
    <row r="3187" spans="1:6" ht="15.75">
      <c r="A3187" s="110" t="s">
        <v>228</v>
      </c>
      <c r="B3187" s="429" t="s">
        <v>188</v>
      </c>
      <c r="C3187" s="429" t="s">
        <v>189</v>
      </c>
      <c r="D3187" s="85">
        <v>24</v>
      </c>
      <c r="E3187" s="85">
        <v>100</v>
      </c>
      <c r="F3187" s="85">
        <v>85</v>
      </c>
    </row>
    <row r="3188" spans="1:6" ht="15.75">
      <c r="A3188" s="110" t="s">
        <v>228</v>
      </c>
      <c r="B3188" s="429" t="s">
        <v>188</v>
      </c>
      <c r="C3188" s="429" t="s">
        <v>189</v>
      </c>
      <c r="D3188" s="85">
        <v>31</v>
      </c>
      <c r="E3188" s="85">
        <v>250</v>
      </c>
      <c r="F3188" s="85">
        <v>200</v>
      </c>
    </row>
    <row r="3189" spans="1:6" ht="15.75">
      <c r="A3189" s="110" t="s">
        <v>228</v>
      </c>
      <c r="B3189" s="429" t="s">
        <v>188</v>
      </c>
      <c r="C3189" s="429" t="s">
        <v>189</v>
      </c>
      <c r="D3189" s="85">
        <v>5</v>
      </c>
      <c r="E3189" s="85">
        <v>63</v>
      </c>
      <c r="F3189" s="85">
        <v>25</v>
      </c>
    </row>
    <row r="3190" spans="1:6" ht="15.75">
      <c r="A3190" s="110" t="s">
        <v>228</v>
      </c>
      <c r="B3190" s="429" t="s">
        <v>188</v>
      </c>
      <c r="C3190" s="429" t="s">
        <v>189</v>
      </c>
      <c r="D3190" s="85">
        <v>1</v>
      </c>
      <c r="E3190" s="85">
        <v>63</v>
      </c>
      <c r="F3190" s="85">
        <v>30</v>
      </c>
    </row>
    <row r="3191" spans="1:6" ht="15.75">
      <c r="A3191" s="110" t="s">
        <v>228</v>
      </c>
      <c r="B3191" s="429" t="s">
        <v>188</v>
      </c>
      <c r="C3191" s="429" t="s">
        <v>189</v>
      </c>
      <c r="D3191" s="85">
        <v>33</v>
      </c>
      <c r="E3191" s="85">
        <v>100</v>
      </c>
      <c r="F3191" s="85">
        <v>85</v>
      </c>
    </row>
    <row r="3192" spans="1:6" ht="15.75">
      <c r="A3192" s="110" t="s">
        <v>228</v>
      </c>
      <c r="B3192" s="429" t="s">
        <v>188</v>
      </c>
      <c r="C3192" s="429" t="s">
        <v>189</v>
      </c>
      <c r="D3192" s="85">
        <v>10</v>
      </c>
      <c r="E3192" s="85">
        <v>250</v>
      </c>
      <c r="F3192" s="85">
        <v>205</v>
      </c>
    </row>
    <row r="3193" spans="1:6" ht="15.75">
      <c r="A3193" s="110" t="s">
        <v>228</v>
      </c>
      <c r="B3193" s="429" t="s">
        <v>188</v>
      </c>
      <c r="C3193" s="429" t="s">
        <v>189</v>
      </c>
      <c r="D3193" s="85">
        <v>11</v>
      </c>
      <c r="E3193" s="85">
        <v>100</v>
      </c>
      <c r="F3193" s="85">
        <v>85</v>
      </c>
    </row>
    <row r="3194" spans="1:6" ht="15.75">
      <c r="A3194" s="110" t="s">
        <v>228</v>
      </c>
      <c r="B3194" s="429" t="s">
        <v>188</v>
      </c>
      <c r="C3194" s="429" t="s">
        <v>189</v>
      </c>
      <c r="D3194" s="85">
        <v>13</v>
      </c>
      <c r="E3194" s="85">
        <v>250</v>
      </c>
      <c r="F3194" s="85">
        <v>235</v>
      </c>
    </row>
    <row r="3195" spans="1:6" ht="15.75">
      <c r="A3195" s="110" t="s">
        <v>228</v>
      </c>
      <c r="B3195" s="429" t="s">
        <v>188</v>
      </c>
      <c r="C3195" s="429" t="s">
        <v>189</v>
      </c>
      <c r="D3195" s="85">
        <v>15</v>
      </c>
      <c r="E3195" s="85">
        <v>100</v>
      </c>
      <c r="F3195" s="85">
        <v>85</v>
      </c>
    </row>
    <row r="3196" spans="1:6" ht="15.75">
      <c r="A3196" s="110" t="s">
        <v>228</v>
      </c>
      <c r="B3196" s="429" t="s">
        <v>188</v>
      </c>
      <c r="C3196" s="429" t="s">
        <v>189</v>
      </c>
      <c r="D3196" s="85">
        <v>16</v>
      </c>
      <c r="E3196" s="85">
        <v>160</v>
      </c>
      <c r="F3196" s="85">
        <v>100</v>
      </c>
    </row>
    <row r="3197" spans="1:6" ht="15.75">
      <c r="A3197" s="110" t="s">
        <v>228</v>
      </c>
      <c r="B3197" s="429" t="s">
        <v>188</v>
      </c>
      <c r="C3197" s="429" t="s">
        <v>189</v>
      </c>
      <c r="D3197" s="85">
        <v>25</v>
      </c>
      <c r="E3197" s="85">
        <v>60</v>
      </c>
      <c r="F3197" s="85">
        <v>35</v>
      </c>
    </row>
    <row r="3198" spans="1:6" ht="15.75">
      <c r="A3198" s="110" t="s">
        <v>228</v>
      </c>
      <c r="B3198" s="429" t="s">
        <v>188</v>
      </c>
      <c r="C3198" s="429" t="s">
        <v>189</v>
      </c>
      <c r="D3198" s="85">
        <v>36</v>
      </c>
      <c r="E3198" s="85">
        <v>250</v>
      </c>
      <c r="F3198" s="85">
        <v>210</v>
      </c>
    </row>
    <row r="3199" spans="1:6" ht="15.75">
      <c r="A3199" s="110" t="s">
        <v>228</v>
      </c>
      <c r="B3199" s="429" t="s">
        <v>188</v>
      </c>
      <c r="C3199" s="429" t="s">
        <v>189</v>
      </c>
      <c r="D3199" s="85">
        <v>17</v>
      </c>
      <c r="E3199" s="85">
        <v>100</v>
      </c>
      <c r="F3199" s="85">
        <v>85</v>
      </c>
    </row>
    <row r="3200" spans="1:6" ht="15.75">
      <c r="A3200" s="110" t="s">
        <v>229</v>
      </c>
      <c r="B3200" s="429" t="s">
        <v>188</v>
      </c>
      <c r="C3200" s="429" t="s">
        <v>189</v>
      </c>
      <c r="D3200" s="85">
        <v>8</v>
      </c>
      <c r="E3200" s="85">
        <v>160</v>
      </c>
      <c r="F3200" s="85">
        <v>90</v>
      </c>
    </row>
    <row r="3201" spans="1:6" ht="15.75">
      <c r="A3201" s="110" t="s">
        <v>230</v>
      </c>
      <c r="B3201" s="429" t="s">
        <v>188</v>
      </c>
      <c r="C3201" s="429" t="s">
        <v>189</v>
      </c>
      <c r="D3201" s="85">
        <v>29</v>
      </c>
      <c r="E3201" s="85">
        <v>250</v>
      </c>
      <c r="F3201" s="85">
        <v>90</v>
      </c>
    </row>
    <row r="3202" spans="1:6" ht="15.75">
      <c r="A3202" s="110" t="s">
        <v>231</v>
      </c>
      <c r="B3202" s="429" t="s">
        <v>188</v>
      </c>
      <c r="C3202" s="429" t="s">
        <v>189</v>
      </c>
      <c r="D3202" s="85">
        <v>30</v>
      </c>
      <c r="E3202" s="85">
        <v>100</v>
      </c>
      <c r="F3202" s="85">
        <v>85</v>
      </c>
    </row>
    <row r="3203" spans="1:6" ht="15.75">
      <c r="A3203" s="110" t="s">
        <v>232</v>
      </c>
      <c r="B3203" s="429" t="s">
        <v>188</v>
      </c>
      <c r="C3203" s="429" t="s">
        <v>189</v>
      </c>
      <c r="D3203" s="85">
        <v>6</v>
      </c>
      <c r="E3203" s="85">
        <v>100</v>
      </c>
      <c r="F3203" s="85">
        <v>90</v>
      </c>
    </row>
    <row r="3204" spans="1:6" ht="15.75">
      <c r="A3204" s="110" t="s">
        <v>233</v>
      </c>
      <c r="B3204" s="429" t="s">
        <v>188</v>
      </c>
      <c r="C3204" s="429" t="s">
        <v>189</v>
      </c>
      <c r="D3204" s="85">
        <v>28</v>
      </c>
      <c r="E3204" s="85">
        <v>160</v>
      </c>
      <c r="F3204" s="85">
        <v>150</v>
      </c>
    </row>
    <row r="3205" spans="1:6" ht="15.75">
      <c r="A3205" s="110" t="s">
        <v>234</v>
      </c>
      <c r="B3205" s="429" t="s">
        <v>188</v>
      </c>
      <c r="C3205" s="429" t="s">
        <v>189</v>
      </c>
      <c r="D3205" s="85">
        <v>10</v>
      </c>
      <c r="E3205" s="85">
        <v>100</v>
      </c>
      <c r="F3205" s="85">
        <v>90</v>
      </c>
    </row>
    <row r="3206" spans="1:6" ht="15.75">
      <c r="A3206" s="110" t="s">
        <v>234</v>
      </c>
      <c r="B3206" s="429" t="s">
        <v>188</v>
      </c>
      <c r="C3206" s="429" t="s">
        <v>189</v>
      </c>
      <c r="D3206" s="85">
        <v>12</v>
      </c>
      <c r="E3206" s="85">
        <v>100</v>
      </c>
      <c r="F3206" s="85">
        <v>95</v>
      </c>
    </row>
    <row r="3207" spans="1:6" ht="15.75">
      <c r="A3207" s="110" t="s">
        <v>235</v>
      </c>
      <c r="B3207" s="429" t="s">
        <v>188</v>
      </c>
      <c r="C3207" s="429" t="s">
        <v>189</v>
      </c>
      <c r="D3207" s="85">
        <v>17</v>
      </c>
      <c r="E3207" s="85">
        <v>250</v>
      </c>
      <c r="F3207" s="85">
        <v>210</v>
      </c>
    </row>
    <row r="3208" spans="1:6" ht="15.75">
      <c r="A3208" s="110" t="s">
        <v>236</v>
      </c>
      <c r="B3208" s="429" t="s">
        <v>188</v>
      </c>
      <c r="C3208" s="429" t="s">
        <v>189</v>
      </c>
      <c r="D3208" s="85">
        <v>1</v>
      </c>
      <c r="E3208" s="85">
        <v>100</v>
      </c>
      <c r="F3208" s="85">
        <v>95</v>
      </c>
    </row>
    <row r="3209" spans="1:6" ht="15.75">
      <c r="A3209" s="110" t="s">
        <v>237</v>
      </c>
      <c r="B3209" s="429" t="s">
        <v>188</v>
      </c>
      <c r="C3209" s="429" t="s">
        <v>189</v>
      </c>
      <c r="D3209" s="85">
        <v>16</v>
      </c>
      <c r="E3209" s="85">
        <v>100</v>
      </c>
      <c r="F3209" s="85">
        <v>90</v>
      </c>
    </row>
    <row r="3210" spans="1:6" ht="15.75">
      <c r="A3210" s="110" t="s">
        <v>238</v>
      </c>
      <c r="B3210" s="429" t="s">
        <v>188</v>
      </c>
      <c r="C3210" s="429" t="s">
        <v>189</v>
      </c>
      <c r="D3210" s="85">
        <v>17</v>
      </c>
      <c r="E3210" s="85">
        <v>160</v>
      </c>
      <c r="F3210" s="85">
        <v>140</v>
      </c>
    </row>
    <row r="3211" spans="1:6" ht="15.75">
      <c r="A3211" s="110" t="s">
        <v>238</v>
      </c>
      <c r="B3211" s="429" t="s">
        <v>188</v>
      </c>
      <c r="C3211" s="429" t="s">
        <v>189</v>
      </c>
      <c r="D3211" s="85">
        <v>52</v>
      </c>
      <c r="E3211" s="85">
        <v>63</v>
      </c>
      <c r="F3211" s="85">
        <v>40</v>
      </c>
    </row>
    <row r="3212" spans="1:6" ht="15.75">
      <c r="A3212" s="110" t="s">
        <v>237</v>
      </c>
      <c r="B3212" s="429" t="s">
        <v>188</v>
      </c>
      <c r="C3212" s="429" t="s">
        <v>189</v>
      </c>
      <c r="D3212" s="85">
        <v>51</v>
      </c>
      <c r="E3212" s="85">
        <v>63</v>
      </c>
      <c r="F3212" s="85">
        <v>15</v>
      </c>
    </row>
    <row r="3213" spans="1:6" ht="15.75">
      <c r="A3213" s="110" t="s">
        <v>239</v>
      </c>
      <c r="B3213" s="429" t="s">
        <v>188</v>
      </c>
      <c r="C3213" s="429" t="s">
        <v>189</v>
      </c>
      <c r="D3213" s="85">
        <v>11</v>
      </c>
      <c r="E3213" s="85">
        <v>250</v>
      </c>
      <c r="F3213" s="85">
        <v>250</v>
      </c>
    </row>
    <row r="3214" spans="1:6" ht="15.75">
      <c r="A3214" s="110" t="s">
        <v>240</v>
      </c>
      <c r="B3214" s="429" t="s">
        <v>188</v>
      </c>
      <c r="C3214" s="429" t="s">
        <v>189</v>
      </c>
      <c r="D3214" s="85" t="s">
        <v>241</v>
      </c>
      <c r="E3214" s="85">
        <v>250</v>
      </c>
      <c r="F3214" s="85">
        <v>240</v>
      </c>
    </row>
    <row r="3215" spans="1:6" ht="15.75">
      <c r="A3215" s="110" t="s">
        <v>242</v>
      </c>
      <c r="B3215" s="429" t="s">
        <v>188</v>
      </c>
      <c r="C3215" s="429" t="s">
        <v>189</v>
      </c>
      <c r="D3215" s="85">
        <v>12</v>
      </c>
      <c r="E3215" s="85">
        <v>100</v>
      </c>
      <c r="F3215" s="85">
        <v>85</v>
      </c>
    </row>
    <row r="3216" spans="1:6" ht="15.75">
      <c r="A3216" s="110" t="s">
        <v>239</v>
      </c>
      <c r="B3216" s="429" t="s">
        <v>188</v>
      </c>
      <c r="C3216" s="429" t="s">
        <v>189</v>
      </c>
      <c r="D3216" s="85">
        <v>10</v>
      </c>
      <c r="E3216" s="85">
        <v>100</v>
      </c>
      <c r="F3216" s="85">
        <v>90</v>
      </c>
    </row>
    <row r="3217" spans="1:6" ht="15.75">
      <c r="A3217" s="110" t="s">
        <v>239</v>
      </c>
      <c r="B3217" s="429" t="s">
        <v>188</v>
      </c>
      <c r="C3217" s="429" t="s">
        <v>189</v>
      </c>
      <c r="D3217" s="85">
        <v>4</v>
      </c>
      <c r="E3217" s="85">
        <v>100</v>
      </c>
      <c r="F3217" s="85">
        <v>150</v>
      </c>
    </row>
    <row r="3218" spans="1:6" ht="15.75">
      <c r="A3218" s="110" t="s">
        <v>239</v>
      </c>
      <c r="B3218" s="429" t="s">
        <v>188</v>
      </c>
      <c r="C3218" s="429" t="s">
        <v>189</v>
      </c>
      <c r="D3218" s="85">
        <v>53</v>
      </c>
      <c r="E3218" s="85">
        <v>100</v>
      </c>
      <c r="F3218" s="85">
        <v>50</v>
      </c>
    </row>
    <row r="3219" spans="1:6" ht="15.75">
      <c r="A3219" s="110" t="s">
        <v>239</v>
      </c>
      <c r="B3219" s="429" t="s">
        <v>188</v>
      </c>
      <c r="C3219" s="429" t="s">
        <v>189</v>
      </c>
      <c r="D3219" s="85">
        <v>8</v>
      </c>
      <c r="E3219" s="85">
        <v>160</v>
      </c>
      <c r="F3219" s="85">
        <v>110</v>
      </c>
    </row>
    <row r="3220" spans="1:6" ht="15.75">
      <c r="A3220" s="110" t="s">
        <v>239</v>
      </c>
      <c r="B3220" s="429" t="s">
        <v>188</v>
      </c>
      <c r="C3220" s="429" t="s">
        <v>189</v>
      </c>
      <c r="D3220" s="85">
        <v>9</v>
      </c>
      <c r="E3220" s="85">
        <v>160</v>
      </c>
      <c r="F3220" s="85">
        <v>110</v>
      </c>
    </row>
    <row r="3221" spans="1:6" ht="15.75">
      <c r="A3221" s="110" t="s">
        <v>239</v>
      </c>
      <c r="B3221" s="429" t="s">
        <v>188</v>
      </c>
      <c r="C3221" s="429" t="s">
        <v>189</v>
      </c>
      <c r="D3221" s="85">
        <v>27</v>
      </c>
      <c r="E3221" s="85">
        <v>100</v>
      </c>
      <c r="F3221" s="85">
        <v>65</v>
      </c>
    </row>
    <row r="3222" spans="1:6" ht="15.75">
      <c r="A3222" s="110" t="s">
        <v>239</v>
      </c>
      <c r="B3222" s="429" t="s">
        <v>188</v>
      </c>
      <c r="C3222" s="429" t="s">
        <v>189</v>
      </c>
      <c r="D3222" s="85">
        <v>20</v>
      </c>
      <c r="E3222" s="85">
        <v>160</v>
      </c>
      <c r="F3222" s="85">
        <v>135</v>
      </c>
    </row>
    <row r="3223" spans="1:6" ht="15.75">
      <c r="A3223" s="110" t="s">
        <v>239</v>
      </c>
      <c r="B3223" s="429" t="s">
        <v>188</v>
      </c>
      <c r="C3223" s="429" t="s">
        <v>189</v>
      </c>
      <c r="D3223" s="85">
        <v>22</v>
      </c>
      <c r="E3223" s="85">
        <v>160</v>
      </c>
      <c r="F3223" s="85">
        <v>125</v>
      </c>
    </row>
    <row r="3224" spans="1:6" ht="15.75">
      <c r="A3224" s="110" t="s">
        <v>239</v>
      </c>
      <c r="B3224" s="429" t="s">
        <v>188</v>
      </c>
      <c r="C3224" s="429" t="s">
        <v>189</v>
      </c>
      <c r="D3224" s="85">
        <v>23</v>
      </c>
      <c r="E3224" s="85">
        <v>100</v>
      </c>
      <c r="F3224" s="85">
        <v>80</v>
      </c>
    </row>
    <row r="3225" spans="1:6" ht="15.75">
      <c r="A3225" s="110" t="s">
        <v>239</v>
      </c>
      <c r="B3225" s="429" t="s">
        <v>188</v>
      </c>
      <c r="C3225" s="429" t="s">
        <v>189</v>
      </c>
      <c r="D3225" s="85">
        <v>24</v>
      </c>
      <c r="E3225" s="85">
        <v>63</v>
      </c>
      <c r="F3225" s="85">
        <v>35</v>
      </c>
    </row>
    <row r="3226" spans="1:6" ht="15.75">
      <c r="A3226" s="110" t="s">
        <v>239</v>
      </c>
      <c r="B3226" s="429" t="s">
        <v>188</v>
      </c>
      <c r="C3226" s="429" t="s">
        <v>189</v>
      </c>
      <c r="D3226" s="85">
        <v>25</v>
      </c>
      <c r="E3226" s="85">
        <v>100</v>
      </c>
      <c r="F3226" s="85">
        <v>80</v>
      </c>
    </row>
    <row r="3227" spans="1:6" ht="15.75">
      <c r="A3227" s="110" t="s">
        <v>239</v>
      </c>
      <c r="B3227" s="429" t="s">
        <v>188</v>
      </c>
      <c r="C3227" s="429" t="s">
        <v>189</v>
      </c>
      <c r="D3227" s="85">
        <v>31</v>
      </c>
      <c r="E3227" s="85">
        <v>100</v>
      </c>
      <c r="F3227" s="85">
        <v>100</v>
      </c>
    </row>
    <row r="3228" spans="1:6" ht="15.75">
      <c r="A3228" s="110" t="s">
        <v>239</v>
      </c>
      <c r="B3228" s="429" t="s">
        <v>188</v>
      </c>
      <c r="C3228" s="429" t="s">
        <v>189</v>
      </c>
      <c r="D3228" s="85">
        <v>32</v>
      </c>
      <c r="E3228" s="85">
        <v>160</v>
      </c>
      <c r="F3228" s="85">
        <v>160</v>
      </c>
    </row>
    <row r="3229" spans="1:6" ht="15.75">
      <c r="A3229" s="110" t="s">
        <v>239</v>
      </c>
      <c r="B3229" s="429" t="s">
        <v>188</v>
      </c>
      <c r="C3229" s="429" t="s">
        <v>189</v>
      </c>
      <c r="D3229" s="85">
        <v>34</v>
      </c>
      <c r="E3229" s="85">
        <v>160</v>
      </c>
      <c r="F3229" s="85">
        <v>125</v>
      </c>
    </row>
    <row r="3230" spans="1:6" ht="15.75">
      <c r="A3230" s="110" t="s">
        <v>239</v>
      </c>
      <c r="B3230" s="429" t="s">
        <v>188</v>
      </c>
      <c r="C3230" s="429" t="s">
        <v>189</v>
      </c>
      <c r="D3230" s="85">
        <v>29</v>
      </c>
      <c r="E3230" s="85">
        <v>100</v>
      </c>
      <c r="F3230" s="85">
        <v>80</v>
      </c>
    </row>
    <row r="3231" spans="1:6" ht="15.75">
      <c r="A3231" s="110" t="s">
        <v>239</v>
      </c>
      <c r="B3231" s="429" t="s">
        <v>188</v>
      </c>
      <c r="C3231" s="429" t="s">
        <v>189</v>
      </c>
      <c r="D3231" s="85">
        <v>35</v>
      </c>
      <c r="E3231" s="85">
        <v>100</v>
      </c>
      <c r="F3231" s="85">
        <v>50</v>
      </c>
    </row>
    <row r="3232" spans="1:6" ht="15.75">
      <c r="A3232" s="110" t="s">
        <v>239</v>
      </c>
      <c r="B3232" s="429" t="s">
        <v>188</v>
      </c>
      <c r="C3232" s="429" t="s">
        <v>189</v>
      </c>
      <c r="D3232" s="85">
        <v>37</v>
      </c>
      <c r="E3232" s="85">
        <v>250</v>
      </c>
      <c r="F3232" s="85">
        <v>225</v>
      </c>
    </row>
    <row r="3233" spans="1:6" ht="15.75">
      <c r="A3233" s="110" t="s">
        <v>239</v>
      </c>
      <c r="B3233" s="429" t="s">
        <v>188</v>
      </c>
      <c r="C3233" s="429" t="s">
        <v>189</v>
      </c>
      <c r="D3233" s="85">
        <v>39</v>
      </c>
      <c r="E3233" s="85">
        <v>63</v>
      </c>
      <c r="F3233" s="85">
        <v>40</v>
      </c>
    </row>
    <row r="3234" spans="1:6" ht="15.75">
      <c r="A3234" s="110" t="s">
        <v>239</v>
      </c>
      <c r="B3234" s="429" t="s">
        <v>188</v>
      </c>
      <c r="C3234" s="429" t="s">
        <v>189</v>
      </c>
      <c r="D3234" s="85">
        <v>46</v>
      </c>
      <c r="E3234" s="85">
        <v>160</v>
      </c>
      <c r="F3234" s="85">
        <v>135</v>
      </c>
    </row>
    <row r="3235" spans="1:6" ht="15.75">
      <c r="A3235" s="110" t="s">
        <v>239</v>
      </c>
      <c r="B3235" s="429" t="s">
        <v>188</v>
      </c>
      <c r="C3235" s="429" t="s">
        <v>189</v>
      </c>
      <c r="D3235" s="85">
        <v>58</v>
      </c>
      <c r="E3235" s="85">
        <v>160</v>
      </c>
      <c r="F3235" s="85">
        <v>160</v>
      </c>
    </row>
    <row r="3236" spans="1:6" ht="15.75">
      <c r="A3236" s="110" t="s">
        <v>243</v>
      </c>
      <c r="B3236" s="429" t="s">
        <v>188</v>
      </c>
      <c r="C3236" s="429" t="s">
        <v>189</v>
      </c>
      <c r="D3236" s="85">
        <v>9</v>
      </c>
      <c r="E3236" s="85">
        <v>250</v>
      </c>
      <c r="F3236" s="85">
        <v>220</v>
      </c>
    </row>
    <row r="3237" spans="1:6" ht="15.75">
      <c r="A3237" s="110" t="s">
        <v>244</v>
      </c>
      <c r="B3237" s="429" t="s">
        <v>188</v>
      </c>
      <c r="C3237" s="429" t="s">
        <v>189</v>
      </c>
      <c r="D3237" s="85">
        <v>2</v>
      </c>
      <c r="E3237" s="85">
        <v>160</v>
      </c>
      <c r="F3237" s="85">
        <v>145</v>
      </c>
    </row>
    <row r="3238" spans="1:6" ht="15.75">
      <c r="A3238" s="110" t="s">
        <v>245</v>
      </c>
      <c r="B3238" s="429" t="s">
        <v>188</v>
      </c>
      <c r="C3238" s="429" t="s">
        <v>189</v>
      </c>
      <c r="D3238" s="85">
        <v>3</v>
      </c>
      <c r="E3238" s="85">
        <v>63</v>
      </c>
      <c r="F3238" s="85">
        <v>45</v>
      </c>
    </row>
    <row r="3239" spans="1:6" ht="15.75">
      <c r="A3239" s="110" t="s">
        <v>246</v>
      </c>
      <c r="B3239" s="429" t="s">
        <v>188</v>
      </c>
      <c r="C3239" s="429" t="s">
        <v>189</v>
      </c>
      <c r="D3239" s="85">
        <v>6</v>
      </c>
      <c r="E3239" s="85">
        <v>160</v>
      </c>
      <c r="F3239" s="85">
        <v>130</v>
      </c>
    </row>
    <row r="3240" spans="1:6" ht="15.75">
      <c r="A3240" s="110" t="s">
        <v>247</v>
      </c>
      <c r="B3240" s="429" t="s">
        <v>188</v>
      </c>
      <c r="C3240" s="429" t="s">
        <v>189</v>
      </c>
      <c r="D3240" s="85">
        <v>1</v>
      </c>
      <c r="E3240" s="85">
        <v>63</v>
      </c>
      <c r="F3240" s="85">
        <v>23</v>
      </c>
    </row>
    <row r="3241" spans="1:6" ht="15.75">
      <c r="A3241" s="110" t="s">
        <v>248</v>
      </c>
      <c r="B3241" s="429" t="s">
        <v>188</v>
      </c>
      <c r="C3241" s="429" t="s">
        <v>189</v>
      </c>
      <c r="D3241" s="85">
        <v>17</v>
      </c>
      <c r="E3241" s="85">
        <v>100</v>
      </c>
      <c r="F3241" s="85">
        <v>50</v>
      </c>
    </row>
    <row r="3242" spans="1:6" ht="15.75">
      <c r="A3242" s="110" t="s">
        <v>248</v>
      </c>
      <c r="B3242" s="429" t="s">
        <v>188</v>
      </c>
      <c r="C3242" s="429" t="s">
        <v>189</v>
      </c>
      <c r="D3242" s="85">
        <v>2</v>
      </c>
      <c r="E3242" s="85">
        <v>160</v>
      </c>
      <c r="F3242" s="85">
        <v>60</v>
      </c>
    </row>
    <row r="3243" spans="1:6" ht="15.75">
      <c r="A3243" s="110" t="s">
        <v>248</v>
      </c>
      <c r="B3243" s="429" t="s">
        <v>188</v>
      </c>
      <c r="C3243" s="429" t="s">
        <v>189</v>
      </c>
      <c r="D3243" s="85">
        <v>25</v>
      </c>
      <c r="E3243" s="85">
        <v>63</v>
      </c>
      <c r="F3243" s="85">
        <v>25</v>
      </c>
    </row>
    <row r="3244" spans="1:6" ht="15.75">
      <c r="A3244" s="110" t="s">
        <v>248</v>
      </c>
      <c r="B3244" s="429" t="s">
        <v>188</v>
      </c>
      <c r="C3244" s="429" t="s">
        <v>189</v>
      </c>
      <c r="D3244" s="85">
        <v>3</v>
      </c>
      <c r="E3244" s="85">
        <v>160</v>
      </c>
      <c r="F3244" s="85">
        <v>125</v>
      </c>
    </row>
    <row r="3245" spans="1:6" ht="15.75">
      <c r="A3245" s="110" t="s">
        <v>249</v>
      </c>
      <c r="B3245" s="429" t="s">
        <v>188</v>
      </c>
      <c r="C3245" s="429" t="s">
        <v>189</v>
      </c>
      <c r="D3245" s="85">
        <v>11</v>
      </c>
      <c r="E3245" s="85">
        <v>160</v>
      </c>
      <c r="F3245" s="85">
        <v>145</v>
      </c>
    </row>
    <row r="3246" spans="1:6" ht="15.75">
      <c r="A3246" s="110" t="s">
        <v>250</v>
      </c>
      <c r="B3246" s="429" t="s">
        <v>188</v>
      </c>
      <c r="C3246" s="429" t="s">
        <v>189</v>
      </c>
      <c r="D3246" s="85">
        <v>13</v>
      </c>
      <c r="E3246" s="85">
        <v>100</v>
      </c>
      <c r="F3246" s="85">
        <v>80</v>
      </c>
    </row>
    <row r="3247" spans="1:6" ht="15.75">
      <c r="A3247" s="110" t="s">
        <v>251</v>
      </c>
      <c r="B3247" s="429" t="s">
        <v>188</v>
      </c>
      <c r="C3247" s="429" t="s">
        <v>189</v>
      </c>
      <c r="D3247" s="85">
        <v>8</v>
      </c>
      <c r="E3247" s="85">
        <v>160</v>
      </c>
      <c r="F3247" s="85">
        <v>115</v>
      </c>
    </row>
    <row r="3248" spans="1:6" ht="15.75">
      <c r="A3248" s="110" t="s">
        <v>252</v>
      </c>
      <c r="B3248" s="429" t="s">
        <v>188</v>
      </c>
      <c r="C3248" s="429" t="s">
        <v>189</v>
      </c>
      <c r="D3248" s="85">
        <v>9</v>
      </c>
      <c r="E3248" s="85">
        <v>60</v>
      </c>
      <c r="F3248" s="85">
        <v>20</v>
      </c>
    </row>
    <row r="3249" spans="1:6" ht="15.75">
      <c r="A3249" s="110" t="s">
        <v>253</v>
      </c>
      <c r="B3249" s="429" t="s">
        <v>188</v>
      </c>
      <c r="C3249" s="429" t="s">
        <v>189</v>
      </c>
      <c r="D3249" s="85">
        <v>5</v>
      </c>
      <c r="E3249" s="85">
        <v>160</v>
      </c>
      <c r="F3249" s="85">
        <v>115</v>
      </c>
    </row>
    <row r="3250" spans="1:6" ht="15.75">
      <c r="A3250" s="110" t="s">
        <v>254</v>
      </c>
      <c r="B3250" s="429" t="s">
        <v>188</v>
      </c>
      <c r="C3250" s="429" t="s">
        <v>189</v>
      </c>
      <c r="D3250" s="85">
        <v>6</v>
      </c>
      <c r="E3250" s="85">
        <v>63</v>
      </c>
      <c r="F3250" s="85">
        <v>10</v>
      </c>
    </row>
    <row r="3251" spans="1:6" ht="15.75">
      <c r="A3251" s="110" t="s">
        <v>254</v>
      </c>
      <c r="B3251" s="429" t="s">
        <v>188</v>
      </c>
      <c r="C3251" s="429" t="s">
        <v>189</v>
      </c>
      <c r="D3251" s="85">
        <v>7</v>
      </c>
      <c r="E3251" s="85">
        <v>160</v>
      </c>
      <c r="F3251" s="85">
        <v>125</v>
      </c>
    </row>
    <row r="3252" spans="1:6" ht="15.75">
      <c r="A3252" s="110" t="s">
        <v>254</v>
      </c>
      <c r="B3252" s="429" t="s">
        <v>188</v>
      </c>
      <c r="C3252" s="429" t="s">
        <v>189</v>
      </c>
      <c r="D3252" s="85">
        <v>11</v>
      </c>
      <c r="E3252" s="85">
        <v>160</v>
      </c>
      <c r="F3252" s="85">
        <v>145</v>
      </c>
    </row>
    <row r="3253" spans="1:6" ht="15.75">
      <c r="A3253" s="110" t="s">
        <v>254</v>
      </c>
      <c r="B3253" s="429" t="s">
        <v>188</v>
      </c>
      <c r="C3253" s="429" t="s">
        <v>189</v>
      </c>
      <c r="D3253" s="85">
        <v>14</v>
      </c>
      <c r="E3253" s="85">
        <v>40</v>
      </c>
      <c r="F3253" s="85">
        <v>20</v>
      </c>
    </row>
    <row r="3254" spans="1:6" ht="15.75">
      <c r="A3254" s="110" t="s">
        <v>254</v>
      </c>
      <c r="B3254" s="429" t="s">
        <v>188</v>
      </c>
      <c r="C3254" s="429" t="s">
        <v>189</v>
      </c>
      <c r="D3254" s="85">
        <v>18</v>
      </c>
      <c r="E3254" s="85">
        <v>160</v>
      </c>
      <c r="F3254" s="85">
        <v>130</v>
      </c>
    </row>
    <row r="3255" spans="1:6" ht="15.75">
      <c r="A3255" s="110" t="s">
        <v>955</v>
      </c>
      <c r="B3255" s="85" t="s">
        <v>956</v>
      </c>
      <c r="C3255" s="85" t="s">
        <v>957</v>
      </c>
      <c r="D3255" s="71">
        <v>48</v>
      </c>
      <c r="E3255" s="71">
        <v>250</v>
      </c>
      <c r="F3255" s="425">
        <v>180</v>
      </c>
    </row>
    <row r="3256" spans="1:6" ht="15.75">
      <c r="A3256" s="110" t="s">
        <v>955</v>
      </c>
      <c r="B3256" s="85" t="s">
        <v>956</v>
      </c>
      <c r="C3256" s="85" t="s">
        <v>957</v>
      </c>
      <c r="D3256" s="71">
        <v>49</v>
      </c>
      <c r="E3256" s="71">
        <v>160</v>
      </c>
      <c r="F3256" s="425">
        <v>136</v>
      </c>
    </row>
    <row r="3257" spans="1:6" ht="15.75">
      <c r="A3257" s="110" t="s">
        <v>955</v>
      </c>
      <c r="B3257" s="85" t="s">
        <v>956</v>
      </c>
      <c r="C3257" s="85" t="s">
        <v>957</v>
      </c>
      <c r="D3257" s="71">
        <v>129</v>
      </c>
      <c r="E3257" s="71">
        <v>100</v>
      </c>
      <c r="F3257" s="425">
        <v>69</v>
      </c>
    </row>
    <row r="3258" spans="1:6" ht="15.75">
      <c r="A3258" s="110" t="s">
        <v>958</v>
      </c>
      <c r="B3258" s="85" t="s">
        <v>956</v>
      </c>
      <c r="C3258" s="85" t="s">
        <v>957</v>
      </c>
      <c r="D3258" s="71" t="s">
        <v>959</v>
      </c>
      <c r="E3258" s="71">
        <v>100</v>
      </c>
      <c r="F3258" s="425">
        <v>33</v>
      </c>
    </row>
    <row r="3259" spans="1:6" ht="15.75">
      <c r="A3259" s="110" t="s">
        <v>958</v>
      </c>
      <c r="B3259" s="85" t="s">
        <v>956</v>
      </c>
      <c r="C3259" s="85" t="s">
        <v>957</v>
      </c>
      <c r="D3259" s="71">
        <v>70</v>
      </c>
      <c r="E3259" s="71">
        <v>160</v>
      </c>
      <c r="F3259" s="425">
        <v>25</v>
      </c>
    </row>
    <row r="3260" spans="1:6" ht="15.75">
      <c r="A3260" s="110" t="s">
        <v>958</v>
      </c>
      <c r="B3260" s="85" t="s">
        <v>956</v>
      </c>
      <c r="C3260" s="85" t="s">
        <v>957</v>
      </c>
      <c r="D3260" s="71">
        <v>16</v>
      </c>
      <c r="E3260" s="71">
        <v>160</v>
      </c>
      <c r="F3260" s="425">
        <v>2</v>
      </c>
    </row>
    <row r="3261" spans="1:6" ht="15.75">
      <c r="A3261" s="110" t="s">
        <v>958</v>
      </c>
      <c r="B3261" s="85" t="s">
        <v>956</v>
      </c>
      <c r="C3261" s="85" t="s">
        <v>957</v>
      </c>
      <c r="D3261" s="71">
        <v>68</v>
      </c>
      <c r="E3261" s="71">
        <v>400</v>
      </c>
      <c r="F3261" s="425">
        <v>3</v>
      </c>
    </row>
    <row r="3262" spans="1:6" ht="15.75">
      <c r="A3262" s="110" t="s">
        <v>960</v>
      </c>
      <c r="B3262" s="85" t="s">
        <v>956</v>
      </c>
      <c r="C3262" s="85" t="s">
        <v>957</v>
      </c>
      <c r="D3262" s="71">
        <v>14</v>
      </c>
      <c r="E3262" s="71">
        <v>160</v>
      </c>
      <c r="F3262" s="425">
        <v>112</v>
      </c>
    </row>
    <row r="3263" spans="1:6" ht="15.75">
      <c r="A3263" s="110" t="s">
        <v>960</v>
      </c>
      <c r="B3263" s="85" t="s">
        <v>956</v>
      </c>
      <c r="C3263" s="85" t="s">
        <v>957</v>
      </c>
      <c r="D3263" s="71">
        <v>46</v>
      </c>
      <c r="E3263" s="71">
        <v>160</v>
      </c>
      <c r="F3263" s="425">
        <v>52</v>
      </c>
    </row>
    <row r="3264" spans="1:6" ht="15.75">
      <c r="A3264" s="110" t="s">
        <v>960</v>
      </c>
      <c r="B3264" s="85" t="s">
        <v>956</v>
      </c>
      <c r="C3264" s="85" t="s">
        <v>957</v>
      </c>
      <c r="D3264" s="71">
        <v>13</v>
      </c>
      <c r="E3264" s="71">
        <v>160</v>
      </c>
      <c r="F3264" s="425">
        <v>1</v>
      </c>
    </row>
    <row r="3265" spans="1:6" ht="15.75">
      <c r="A3265" s="110" t="s">
        <v>960</v>
      </c>
      <c r="B3265" s="85" t="s">
        <v>956</v>
      </c>
      <c r="C3265" s="85" t="s">
        <v>957</v>
      </c>
      <c r="D3265" s="71">
        <v>12</v>
      </c>
      <c r="E3265" s="71">
        <v>160</v>
      </c>
      <c r="F3265" s="425">
        <v>32</v>
      </c>
    </row>
    <row r="3266" spans="1:6" ht="15.75">
      <c r="A3266" s="110" t="s">
        <v>960</v>
      </c>
      <c r="B3266" s="85" t="s">
        <v>956</v>
      </c>
      <c r="C3266" s="85" t="s">
        <v>957</v>
      </c>
      <c r="D3266" s="71">
        <v>71</v>
      </c>
      <c r="E3266" s="71">
        <v>400</v>
      </c>
      <c r="F3266" s="425">
        <v>259</v>
      </c>
    </row>
    <row r="3267" spans="1:6" ht="15.75">
      <c r="A3267" s="110" t="s">
        <v>960</v>
      </c>
      <c r="B3267" s="85" t="s">
        <v>956</v>
      </c>
      <c r="C3267" s="85" t="s">
        <v>957</v>
      </c>
      <c r="D3267" s="71">
        <v>113</v>
      </c>
      <c r="E3267" s="71">
        <v>100</v>
      </c>
      <c r="F3267" s="425">
        <v>88</v>
      </c>
    </row>
    <row r="3268" spans="1:6" ht="15.75">
      <c r="A3268" s="110" t="s">
        <v>955</v>
      </c>
      <c r="B3268" s="85" t="s">
        <v>956</v>
      </c>
      <c r="C3268" s="85" t="s">
        <v>957</v>
      </c>
      <c r="D3268" s="71">
        <v>62</v>
      </c>
      <c r="E3268" s="71">
        <v>160</v>
      </c>
      <c r="F3268" s="425">
        <v>110</v>
      </c>
    </row>
    <row r="3269" spans="1:6" ht="15.75">
      <c r="A3269" s="110" t="s">
        <v>955</v>
      </c>
      <c r="B3269" s="85" t="s">
        <v>956</v>
      </c>
      <c r="C3269" s="85" t="s">
        <v>957</v>
      </c>
      <c r="D3269" s="71">
        <v>102</v>
      </c>
      <c r="E3269" s="71">
        <v>250</v>
      </c>
      <c r="F3269" s="425">
        <v>36</v>
      </c>
    </row>
    <row r="3270" spans="1:6" ht="15.75">
      <c r="A3270" s="110" t="s">
        <v>955</v>
      </c>
      <c r="B3270" s="85" t="s">
        <v>956</v>
      </c>
      <c r="C3270" s="85" t="s">
        <v>957</v>
      </c>
      <c r="D3270" s="71">
        <v>105</v>
      </c>
      <c r="E3270" s="71">
        <v>160</v>
      </c>
      <c r="F3270" s="425">
        <v>95</v>
      </c>
    </row>
    <row r="3271" spans="1:6" ht="15.75">
      <c r="A3271" s="110" t="s">
        <v>955</v>
      </c>
      <c r="B3271" s="85" t="s">
        <v>956</v>
      </c>
      <c r="C3271" s="85" t="s">
        <v>957</v>
      </c>
      <c r="D3271" s="71">
        <v>111</v>
      </c>
      <c r="E3271" s="71">
        <v>160</v>
      </c>
      <c r="F3271" s="425">
        <v>125</v>
      </c>
    </row>
    <row r="3272" spans="1:6" ht="15.75">
      <c r="A3272" s="110" t="s">
        <v>955</v>
      </c>
      <c r="B3272" s="85" t="s">
        <v>956</v>
      </c>
      <c r="C3272" s="85" t="s">
        <v>957</v>
      </c>
      <c r="D3272" s="71">
        <v>58</v>
      </c>
      <c r="E3272" s="71">
        <v>250</v>
      </c>
      <c r="F3272" s="425">
        <v>198</v>
      </c>
    </row>
    <row r="3273" spans="1:6" ht="15.75">
      <c r="A3273" s="110" t="s">
        <v>955</v>
      </c>
      <c r="B3273" s="85" t="s">
        <v>956</v>
      </c>
      <c r="C3273" s="85" t="s">
        <v>957</v>
      </c>
      <c r="D3273" s="71">
        <v>64</v>
      </c>
      <c r="E3273" s="71">
        <v>250</v>
      </c>
      <c r="F3273" s="425">
        <v>165</v>
      </c>
    </row>
    <row r="3274" spans="1:6" ht="15.75">
      <c r="A3274" s="110" t="s">
        <v>955</v>
      </c>
      <c r="B3274" s="85" t="s">
        <v>956</v>
      </c>
      <c r="C3274" s="85" t="s">
        <v>957</v>
      </c>
      <c r="D3274" s="71">
        <v>22</v>
      </c>
      <c r="E3274" s="71">
        <v>250</v>
      </c>
      <c r="F3274" s="425">
        <v>182</v>
      </c>
    </row>
    <row r="3275" spans="1:6" ht="15.75">
      <c r="A3275" s="110" t="s">
        <v>955</v>
      </c>
      <c r="B3275" s="85" t="s">
        <v>956</v>
      </c>
      <c r="C3275" s="85" t="s">
        <v>957</v>
      </c>
      <c r="D3275" s="71">
        <v>47</v>
      </c>
      <c r="E3275" s="71">
        <v>160</v>
      </c>
      <c r="F3275" s="425">
        <v>120</v>
      </c>
    </row>
    <row r="3276" spans="1:6" ht="15.75">
      <c r="A3276" s="110" t="s">
        <v>955</v>
      </c>
      <c r="B3276" s="85" t="s">
        <v>956</v>
      </c>
      <c r="C3276" s="85" t="s">
        <v>957</v>
      </c>
      <c r="D3276" s="71">
        <v>80</v>
      </c>
      <c r="E3276" s="71">
        <v>400</v>
      </c>
      <c r="F3276" s="425">
        <v>299</v>
      </c>
    </row>
    <row r="3277" spans="1:6" ht="15.75">
      <c r="A3277" s="110" t="s">
        <v>955</v>
      </c>
      <c r="B3277" s="85" t="s">
        <v>956</v>
      </c>
      <c r="C3277" s="85" t="s">
        <v>957</v>
      </c>
      <c r="D3277" s="71">
        <v>23</v>
      </c>
      <c r="E3277" s="71">
        <v>250</v>
      </c>
      <c r="F3277" s="425">
        <v>187</v>
      </c>
    </row>
    <row r="3278" spans="1:6" ht="15.75">
      <c r="A3278" s="110" t="s">
        <v>955</v>
      </c>
      <c r="B3278" s="85" t="s">
        <v>956</v>
      </c>
      <c r="C3278" s="85" t="s">
        <v>957</v>
      </c>
      <c r="D3278" s="71">
        <v>6</v>
      </c>
      <c r="E3278" s="71">
        <v>160</v>
      </c>
      <c r="F3278" s="425">
        <v>60</v>
      </c>
    </row>
    <row r="3279" spans="1:6" ht="15.75">
      <c r="A3279" s="110" t="s">
        <v>955</v>
      </c>
      <c r="B3279" s="85" t="s">
        <v>956</v>
      </c>
      <c r="C3279" s="85" t="s">
        <v>957</v>
      </c>
      <c r="D3279" s="71">
        <v>98</v>
      </c>
      <c r="E3279" s="71">
        <v>63</v>
      </c>
      <c r="F3279" s="425">
        <v>40</v>
      </c>
    </row>
    <row r="3280" spans="1:6" ht="15.75">
      <c r="A3280" s="110" t="s">
        <v>955</v>
      </c>
      <c r="B3280" s="85" t="s">
        <v>956</v>
      </c>
      <c r="C3280" s="85" t="s">
        <v>957</v>
      </c>
      <c r="D3280" s="71">
        <v>3</v>
      </c>
      <c r="E3280" s="71">
        <v>160</v>
      </c>
      <c r="F3280" s="425">
        <v>120</v>
      </c>
    </row>
    <row r="3281" spans="1:6" ht="15.75">
      <c r="A3281" s="110" t="s">
        <v>955</v>
      </c>
      <c r="B3281" s="85" t="s">
        <v>956</v>
      </c>
      <c r="C3281" s="85" t="s">
        <v>957</v>
      </c>
      <c r="D3281" s="71">
        <v>9</v>
      </c>
      <c r="E3281" s="71">
        <v>100</v>
      </c>
      <c r="F3281" s="425">
        <v>88</v>
      </c>
    </row>
    <row r="3282" spans="1:6" ht="15.75">
      <c r="A3282" s="110" t="s">
        <v>955</v>
      </c>
      <c r="B3282" s="85" t="s">
        <v>956</v>
      </c>
      <c r="C3282" s="85" t="s">
        <v>957</v>
      </c>
      <c r="D3282" s="71">
        <v>20</v>
      </c>
      <c r="E3282" s="71">
        <v>250</v>
      </c>
      <c r="F3282" s="425">
        <v>90</v>
      </c>
    </row>
    <row r="3283" spans="1:6" ht="15.75">
      <c r="A3283" s="110" t="s">
        <v>955</v>
      </c>
      <c r="B3283" s="85" t="s">
        <v>956</v>
      </c>
      <c r="C3283" s="85" t="s">
        <v>957</v>
      </c>
      <c r="D3283" s="71">
        <v>108</v>
      </c>
      <c r="E3283" s="71">
        <v>100</v>
      </c>
      <c r="F3283" s="425">
        <v>66</v>
      </c>
    </row>
    <row r="3284" spans="1:6" ht="15.75">
      <c r="A3284" s="110" t="s">
        <v>955</v>
      </c>
      <c r="B3284" s="85" t="s">
        <v>956</v>
      </c>
      <c r="C3284" s="85" t="s">
        <v>957</v>
      </c>
      <c r="D3284" s="71">
        <v>26</v>
      </c>
      <c r="E3284" s="71">
        <v>400</v>
      </c>
      <c r="F3284" s="425">
        <v>321</v>
      </c>
    </row>
    <row r="3285" spans="1:6" ht="15.75">
      <c r="A3285" s="110" t="s">
        <v>955</v>
      </c>
      <c r="B3285" s="85" t="s">
        <v>956</v>
      </c>
      <c r="C3285" s="85" t="s">
        <v>957</v>
      </c>
      <c r="D3285" s="71">
        <v>28</v>
      </c>
      <c r="E3285" s="71">
        <v>100</v>
      </c>
      <c r="F3285" s="425">
        <v>73</v>
      </c>
    </row>
    <row r="3286" spans="1:6" ht="15.75">
      <c r="A3286" s="110" t="s">
        <v>955</v>
      </c>
      <c r="B3286" s="85" t="s">
        <v>956</v>
      </c>
      <c r="C3286" s="85" t="s">
        <v>957</v>
      </c>
      <c r="D3286" s="71">
        <v>30</v>
      </c>
      <c r="E3286" s="71">
        <v>160</v>
      </c>
      <c r="F3286" s="425">
        <v>143</v>
      </c>
    </row>
    <row r="3287" spans="1:6" ht="15.75">
      <c r="A3287" s="110" t="s">
        <v>955</v>
      </c>
      <c r="B3287" s="85" t="s">
        <v>956</v>
      </c>
      <c r="C3287" s="85" t="s">
        <v>957</v>
      </c>
      <c r="D3287" s="71">
        <v>119</v>
      </c>
      <c r="E3287" s="71">
        <v>250</v>
      </c>
      <c r="F3287" s="425">
        <v>187</v>
      </c>
    </row>
    <row r="3288" spans="1:6" ht="15.75">
      <c r="A3288" s="110" t="s">
        <v>955</v>
      </c>
      <c r="B3288" s="85" t="s">
        <v>956</v>
      </c>
      <c r="C3288" s="85" t="s">
        <v>957</v>
      </c>
      <c r="D3288" s="71">
        <v>79</v>
      </c>
      <c r="E3288" s="71">
        <v>400</v>
      </c>
      <c r="F3288" s="425">
        <v>293</v>
      </c>
    </row>
    <row r="3289" spans="1:6" ht="15.75">
      <c r="A3289" s="110" t="s">
        <v>955</v>
      </c>
      <c r="B3289" s="85" t="s">
        <v>956</v>
      </c>
      <c r="C3289" s="85" t="s">
        <v>957</v>
      </c>
      <c r="D3289" s="85">
        <v>88</v>
      </c>
      <c r="E3289" s="71">
        <v>100</v>
      </c>
      <c r="F3289" s="425">
        <v>88</v>
      </c>
    </row>
    <row r="3290" spans="1:6" ht="15.75">
      <c r="A3290" s="110" t="s">
        <v>955</v>
      </c>
      <c r="B3290" s="85" t="s">
        <v>956</v>
      </c>
      <c r="C3290" s="85" t="s">
        <v>957</v>
      </c>
      <c r="D3290" s="85">
        <v>103</v>
      </c>
      <c r="E3290" s="71">
        <v>100</v>
      </c>
      <c r="F3290" s="425">
        <v>92</v>
      </c>
    </row>
    <row r="3291" spans="1:6" ht="15.75">
      <c r="A3291" s="110" t="s">
        <v>955</v>
      </c>
      <c r="B3291" s="85" t="s">
        <v>956</v>
      </c>
      <c r="C3291" s="85" t="s">
        <v>957</v>
      </c>
      <c r="D3291" s="85">
        <v>21</v>
      </c>
      <c r="E3291" s="71">
        <v>250</v>
      </c>
      <c r="F3291" s="425">
        <v>178</v>
      </c>
    </row>
    <row r="3292" spans="1:6" ht="15.75">
      <c r="A3292" s="110" t="s">
        <v>955</v>
      </c>
      <c r="B3292" s="85" t="s">
        <v>956</v>
      </c>
      <c r="C3292" s="85" t="s">
        <v>957</v>
      </c>
      <c r="D3292" s="85">
        <v>27</v>
      </c>
      <c r="E3292" s="71">
        <v>250</v>
      </c>
      <c r="F3292" s="425">
        <v>287</v>
      </c>
    </row>
    <row r="3293" spans="1:6" ht="15.75">
      <c r="A3293" s="110" t="s">
        <v>955</v>
      </c>
      <c r="B3293" s="85" t="s">
        <v>956</v>
      </c>
      <c r="C3293" s="85" t="s">
        <v>957</v>
      </c>
      <c r="D3293" s="85">
        <v>31</v>
      </c>
      <c r="E3293" s="71">
        <v>400</v>
      </c>
      <c r="F3293" s="425">
        <v>330</v>
      </c>
    </row>
    <row r="3294" spans="1:6" ht="15.75">
      <c r="A3294" s="110" t="s">
        <v>955</v>
      </c>
      <c r="B3294" s="85" t="s">
        <v>956</v>
      </c>
      <c r="C3294" s="85" t="s">
        <v>957</v>
      </c>
      <c r="D3294" s="85">
        <v>32</v>
      </c>
      <c r="E3294" s="71">
        <v>400</v>
      </c>
      <c r="F3294" s="425">
        <v>302</v>
      </c>
    </row>
    <row r="3295" spans="1:6" ht="15.75">
      <c r="A3295" s="110" t="s">
        <v>955</v>
      </c>
      <c r="B3295" s="85" t="s">
        <v>956</v>
      </c>
      <c r="C3295" s="85" t="s">
        <v>957</v>
      </c>
      <c r="D3295" s="85">
        <v>44</v>
      </c>
      <c r="E3295" s="71">
        <v>250</v>
      </c>
      <c r="F3295" s="425">
        <v>254</v>
      </c>
    </row>
    <row r="3296" spans="1:6" ht="15.75">
      <c r="A3296" s="110" t="s">
        <v>955</v>
      </c>
      <c r="B3296" s="85" t="s">
        <v>956</v>
      </c>
      <c r="C3296" s="85" t="s">
        <v>957</v>
      </c>
      <c r="D3296" s="85">
        <v>50</v>
      </c>
      <c r="E3296" s="71">
        <v>30</v>
      </c>
      <c r="F3296" s="425">
        <v>17</v>
      </c>
    </row>
    <row r="3297" spans="1:6" ht="15.75">
      <c r="A3297" s="110" t="s">
        <v>955</v>
      </c>
      <c r="B3297" s="85" t="s">
        <v>956</v>
      </c>
      <c r="C3297" s="85" t="s">
        <v>957</v>
      </c>
      <c r="D3297" s="85">
        <v>53</v>
      </c>
      <c r="E3297" s="71">
        <v>250</v>
      </c>
      <c r="F3297" s="425">
        <v>180</v>
      </c>
    </row>
    <row r="3298" spans="1:6" ht="15.75">
      <c r="A3298" s="110" t="s">
        <v>955</v>
      </c>
      <c r="B3298" s="85" t="s">
        <v>956</v>
      </c>
      <c r="C3298" s="85" t="s">
        <v>957</v>
      </c>
      <c r="D3298" s="85">
        <v>73</v>
      </c>
      <c r="E3298" s="71">
        <v>250</v>
      </c>
      <c r="F3298" s="425">
        <v>205</v>
      </c>
    </row>
    <row r="3299" spans="1:6" ht="15.75">
      <c r="A3299" s="110" t="s">
        <v>955</v>
      </c>
      <c r="B3299" s="85" t="s">
        <v>956</v>
      </c>
      <c r="C3299" s="85" t="s">
        <v>957</v>
      </c>
      <c r="D3299" s="85">
        <v>78</v>
      </c>
      <c r="E3299" s="71">
        <v>250</v>
      </c>
      <c r="F3299" s="425">
        <v>187</v>
      </c>
    </row>
    <row r="3300" spans="1:6" ht="15.75">
      <c r="A3300" s="110" t="s">
        <v>955</v>
      </c>
      <c r="B3300" s="85" t="s">
        <v>956</v>
      </c>
      <c r="C3300" s="85" t="s">
        <v>957</v>
      </c>
      <c r="D3300" s="85">
        <v>2</v>
      </c>
      <c r="E3300" s="71">
        <v>160</v>
      </c>
      <c r="F3300" s="425">
        <v>98</v>
      </c>
    </row>
    <row r="3301" spans="1:6" ht="15.75">
      <c r="A3301" s="110" t="s">
        <v>955</v>
      </c>
      <c r="B3301" s="85" t="s">
        <v>956</v>
      </c>
      <c r="C3301" s="85" t="s">
        <v>957</v>
      </c>
      <c r="D3301" s="85">
        <v>33</v>
      </c>
      <c r="E3301" s="71">
        <v>160</v>
      </c>
      <c r="F3301" s="425">
        <v>124</v>
      </c>
    </row>
    <row r="3302" spans="1:6" ht="15.75">
      <c r="A3302" s="110" t="s">
        <v>955</v>
      </c>
      <c r="B3302" s="85" t="s">
        <v>956</v>
      </c>
      <c r="C3302" s="85" t="s">
        <v>957</v>
      </c>
      <c r="D3302" s="85">
        <v>34</v>
      </c>
      <c r="E3302" s="71">
        <v>160</v>
      </c>
      <c r="F3302" s="425">
        <v>125</v>
      </c>
    </row>
    <row r="3303" spans="1:6" ht="15.75">
      <c r="A3303" s="110" t="s">
        <v>955</v>
      </c>
      <c r="B3303" s="85" t="s">
        <v>956</v>
      </c>
      <c r="C3303" s="85" t="s">
        <v>957</v>
      </c>
      <c r="D3303" s="85">
        <v>37</v>
      </c>
      <c r="E3303" s="71">
        <v>400</v>
      </c>
      <c r="F3303" s="425">
        <v>289</v>
      </c>
    </row>
    <row r="3304" spans="1:6" ht="15.75">
      <c r="A3304" s="110" t="s">
        <v>955</v>
      </c>
      <c r="B3304" s="85" t="s">
        <v>956</v>
      </c>
      <c r="C3304" s="85" t="s">
        <v>957</v>
      </c>
      <c r="D3304" s="85">
        <v>38</v>
      </c>
      <c r="E3304" s="71">
        <v>250</v>
      </c>
      <c r="F3304" s="425">
        <v>191</v>
      </c>
    </row>
    <row r="3305" spans="1:6" ht="15.75">
      <c r="A3305" s="110" t="s">
        <v>955</v>
      </c>
      <c r="B3305" s="85" t="s">
        <v>956</v>
      </c>
      <c r="C3305" s="85" t="s">
        <v>957</v>
      </c>
      <c r="D3305" s="85">
        <v>54</v>
      </c>
      <c r="E3305" s="71">
        <v>60</v>
      </c>
      <c r="F3305" s="425">
        <v>49</v>
      </c>
    </row>
    <row r="3306" spans="1:6" ht="15.75">
      <c r="A3306" s="110" t="s">
        <v>955</v>
      </c>
      <c r="B3306" s="85" t="s">
        <v>956</v>
      </c>
      <c r="C3306" s="85" t="s">
        <v>957</v>
      </c>
      <c r="D3306" s="85">
        <v>55</v>
      </c>
      <c r="E3306" s="71">
        <v>250</v>
      </c>
      <c r="F3306" s="425">
        <v>201</v>
      </c>
    </row>
    <row r="3307" spans="1:6" ht="15.75">
      <c r="A3307" s="110" t="s">
        <v>955</v>
      </c>
      <c r="B3307" s="85" t="s">
        <v>956</v>
      </c>
      <c r="C3307" s="85" t="s">
        <v>957</v>
      </c>
      <c r="D3307" s="85">
        <v>56</v>
      </c>
      <c r="E3307" s="71">
        <v>160</v>
      </c>
      <c r="F3307" s="425">
        <v>140</v>
      </c>
    </row>
    <row r="3308" spans="1:6" ht="15.75">
      <c r="A3308" s="110" t="s">
        <v>955</v>
      </c>
      <c r="B3308" s="85" t="s">
        <v>956</v>
      </c>
      <c r="C3308" s="85" t="s">
        <v>957</v>
      </c>
      <c r="D3308" s="71">
        <v>77</v>
      </c>
      <c r="E3308" s="71">
        <v>160</v>
      </c>
      <c r="F3308" s="425">
        <v>125</v>
      </c>
    </row>
    <row r="3309" spans="1:6" ht="15.75">
      <c r="A3309" s="110" t="s">
        <v>955</v>
      </c>
      <c r="B3309" s="85" t="s">
        <v>956</v>
      </c>
      <c r="C3309" s="85" t="s">
        <v>957</v>
      </c>
      <c r="D3309" s="71">
        <v>90</v>
      </c>
      <c r="E3309" s="71">
        <v>250</v>
      </c>
      <c r="F3309" s="425">
        <v>220</v>
      </c>
    </row>
    <row r="3310" spans="1:6" ht="15.75">
      <c r="A3310" s="110" t="s">
        <v>955</v>
      </c>
      <c r="B3310" s="85" t="s">
        <v>956</v>
      </c>
      <c r="C3310" s="85" t="s">
        <v>957</v>
      </c>
      <c r="D3310" s="71">
        <v>91</v>
      </c>
      <c r="E3310" s="71">
        <v>160</v>
      </c>
      <c r="F3310" s="425">
        <v>129</v>
      </c>
    </row>
    <row r="3311" spans="1:6" ht="15.75">
      <c r="A3311" s="110" t="s">
        <v>955</v>
      </c>
      <c r="B3311" s="85" t="s">
        <v>956</v>
      </c>
      <c r="C3311" s="85" t="s">
        <v>957</v>
      </c>
      <c r="D3311" s="71">
        <v>92</v>
      </c>
      <c r="E3311" s="71">
        <v>250</v>
      </c>
      <c r="F3311" s="425">
        <v>209</v>
      </c>
    </row>
    <row r="3312" spans="1:6" ht="15.75">
      <c r="A3312" s="110" t="s">
        <v>955</v>
      </c>
      <c r="B3312" s="85" t="s">
        <v>956</v>
      </c>
      <c r="C3312" s="85" t="s">
        <v>957</v>
      </c>
      <c r="D3312" s="71">
        <v>100</v>
      </c>
      <c r="E3312" s="71">
        <v>250</v>
      </c>
      <c r="F3312" s="425">
        <v>200</v>
      </c>
    </row>
    <row r="3313" spans="1:6" ht="15.75">
      <c r="A3313" s="110" t="s">
        <v>955</v>
      </c>
      <c r="B3313" s="85" t="s">
        <v>956</v>
      </c>
      <c r="C3313" s="85" t="s">
        <v>957</v>
      </c>
      <c r="D3313" s="71">
        <v>101</v>
      </c>
      <c r="E3313" s="71">
        <v>160</v>
      </c>
      <c r="F3313" s="425">
        <v>134</v>
      </c>
    </row>
    <row r="3314" spans="1:6" ht="15.75">
      <c r="A3314" s="110" t="s">
        <v>955</v>
      </c>
      <c r="B3314" s="85" t="s">
        <v>956</v>
      </c>
      <c r="C3314" s="85" t="s">
        <v>957</v>
      </c>
      <c r="D3314" s="71">
        <v>107</v>
      </c>
      <c r="E3314" s="71">
        <v>400</v>
      </c>
      <c r="F3314" s="425">
        <v>292</v>
      </c>
    </row>
    <row r="3315" spans="1:6" ht="15.75">
      <c r="A3315" s="110" t="s">
        <v>955</v>
      </c>
      <c r="B3315" s="85" t="s">
        <v>956</v>
      </c>
      <c r="C3315" s="85" t="s">
        <v>957</v>
      </c>
      <c r="D3315" s="71">
        <v>115</v>
      </c>
      <c r="E3315" s="71">
        <v>250</v>
      </c>
      <c r="F3315" s="425">
        <v>20</v>
      </c>
    </row>
    <row r="3316" spans="1:6" ht="15.75">
      <c r="A3316" s="110" t="s">
        <v>955</v>
      </c>
      <c r="B3316" s="85" t="s">
        <v>956</v>
      </c>
      <c r="C3316" s="85" t="s">
        <v>957</v>
      </c>
      <c r="D3316" s="71">
        <v>116</v>
      </c>
      <c r="E3316" s="71">
        <v>250</v>
      </c>
      <c r="F3316" s="425">
        <v>41</v>
      </c>
    </row>
    <row r="3317" spans="1:6" ht="15.75">
      <c r="A3317" s="110" t="s">
        <v>955</v>
      </c>
      <c r="B3317" s="85" t="s">
        <v>956</v>
      </c>
      <c r="C3317" s="85" t="s">
        <v>957</v>
      </c>
      <c r="D3317" s="71">
        <v>120</v>
      </c>
      <c r="E3317" s="71">
        <v>160</v>
      </c>
      <c r="F3317" s="425">
        <v>90</v>
      </c>
    </row>
    <row r="3318" spans="1:6" ht="15.75">
      <c r="A3318" s="110" t="s">
        <v>955</v>
      </c>
      <c r="B3318" s="85" t="s">
        <v>956</v>
      </c>
      <c r="C3318" s="85" t="s">
        <v>957</v>
      </c>
      <c r="D3318" s="71">
        <v>122</v>
      </c>
      <c r="E3318" s="71">
        <v>100</v>
      </c>
      <c r="F3318" s="425">
        <v>56</v>
      </c>
    </row>
    <row r="3319" spans="1:6" ht="15.75">
      <c r="A3319" s="110" t="s">
        <v>955</v>
      </c>
      <c r="B3319" s="85" t="s">
        <v>956</v>
      </c>
      <c r="C3319" s="85" t="s">
        <v>957</v>
      </c>
      <c r="D3319" s="71" t="s">
        <v>961</v>
      </c>
      <c r="E3319" s="71">
        <v>250</v>
      </c>
      <c r="F3319" s="425">
        <v>188</v>
      </c>
    </row>
    <row r="3320" spans="1:6" ht="15.75">
      <c r="A3320" s="110" t="s">
        <v>955</v>
      </c>
      <c r="B3320" s="85" t="s">
        <v>956</v>
      </c>
      <c r="C3320" s="85" t="s">
        <v>957</v>
      </c>
      <c r="D3320" s="71">
        <v>11</v>
      </c>
      <c r="E3320" s="71">
        <v>250</v>
      </c>
      <c r="F3320" s="425">
        <v>190</v>
      </c>
    </row>
    <row r="3321" spans="1:6" ht="15.75">
      <c r="A3321" s="110" t="s">
        <v>955</v>
      </c>
      <c r="B3321" s="85" t="s">
        <v>956</v>
      </c>
      <c r="C3321" s="85" t="s">
        <v>957</v>
      </c>
      <c r="D3321" s="71">
        <v>67</v>
      </c>
      <c r="E3321" s="71">
        <v>160</v>
      </c>
      <c r="F3321" s="425">
        <v>149</v>
      </c>
    </row>
    <row r="3322" spans="1:6" ht="15.75">
      <c r="A3322" s="110" t="s">
        <v>955</v>
      </c>
      <c r="B3322" s="85" t="s">
        <v>956</v>
      </c>
      <c r="C3322" s="85" t="s">
        <v>957</v>
      </c>
      <c r="D3322" s="71">
        <v>36</v>
      </c>
      <c r="E3322" s="71">
        <v>400</v>
      </c>
      <c r="F3322" s="425">
        <v>228</v>
      </c>
    </row>
    <row r="3323" spans="1:6" ht="15.75">
      <c r="A3323" s="110" t="s">
        <v>955</v>
      </c>
      <c r="B3323" s="85" t="s">
        <v>956</v>
      </c>
      <c r="C3323" s="85" t="s">
        <v>957</v>
      </c>
      <c r="D3323" s="71">
        <v>74</v>
      </c>
      <c r="E3323" s="71">
        <v>100</v>
      </c>
      <c r="F3323" s="425">
        <v>20</v>
      </c>
    </row>
    <row r="3324" spans="1:6" ht="15.75">
      <c r="A3324" s="110" t="s">
        <v>955</v>
      </c>
      <c r="B3324" s="85" t="s">
        <v>956</v>
      </c>
      <c r="C3324" s="85" t="s">
        <v>957</v>
      </c>
      <c r="D3324" s="71">
        <v>118</v>
      </c>
      <c r="E3324" s="71">
        <v>63</v>
      </c>
      <c r="F3324" s="425">
        <v>52</v>
      </c>
    </row>
    <row r="3325" spans="1:6" ht="15.75">
      <c r="A3325" s="110" t="s">
        <v>955</v>
      </c>
      <c r="B3325" s="85" t="s">
        <v>956</v>
      </c>
      <c r="C3325" s="85" t="s">
        <v>957</v>
      </c>
      <c r="D3325" s="71">
        <v>128</v>
      </c>
      <c r="E3325" s="71">
        <v>100</v>
      </c>
      <c r="F3325" s="425">
        <v>5</v>
      </c>
    </row>
    <row r="3326" spans="1:6" ht="15.75">
      <c r="A3326" s="110" t="s">
        <v>962</v>
      </c>
      <c r="B3326" s="85" t="s">
        <v>956</v>
      </c>
      <c r="C3326" s="85" t="s">
        <v>957</v>
      </c>
      <c r="D3326" s="71">
        <v>133</v>
      </c>
      <c r="E3326" s="71">
        <v>100</v>
      </c>
      <c r="F3326" s="425">
        <v>23</v>
      </c>
    </row>
    <row r="3327" spans="1:6" ht="15.75">
      <c r="A3327" s="110" t="s">
        <v>962</v>
      </c>
      <c r="B3327" s="85" t="s">
        <v>956</v>
      </c>
      <c r="C3327" s="85" t="s">
        <v>957</v>
      </c>
      <c r="D3327" s="71">
        <v>134</v>
      </c>
      <c r="E3327" s="71">
        <v>315</v>
      </c>
      <c r="F3327" s="425">
        <v>10</v>
      </c>
    </row>
    <row r="3328" spans="1:6" ht="15.75">
      <c r="A3328" s="110" t="s">
        <v>962</v>
      </c>
      <c r="B3328" s="85" t="s">
        <v>956</v>
      </c>
      <c r="C3328" s="85" t="s">
        <v>957</v>
      </c>
      <c r="D3328" s="71">
        <v>135</v>
      </c>
      <c r="E3328" s="71">
        <v>160</v>
      </c>
      <c r="F3328" s="425">
        <v>95</v>
      </c>
    </row>
    <row r="3329" spans="1:6" ht="15.75">
      <c r="A3329" s="110" t="s">
        <v>962</v>
      </c>
      <c r="B3329" s="85" t="s">
        <v>956</v>
      </c>
      <c r="C3329" s="85" t="s">
        <v>957</v>
      </c>
      <c r="D3329" s="71">
        <v>136</v>
      </c>
      <c r="E3329" s="71">
        <v>250</v>
      </c>
      <c r="F3329" s="425">
        <v>10</v>
      </c>
    </row>
    <row r="3330" spans="1:6" ht="15.75">
      <c r="A3330" s="110" t="s">
        <v>962</v>
      </c>
      <c r="B3330" s="85" t="s">
        <v>956</v>
      </c>
      <c r="C3330" s="85" t="s">
        <v>957</v>
      </c>
      <c r="D3330" s="71">
        <v>137</v>
      </c>
      <c r="E3330" s="71">
        <v>250</v>
      </c>
      <c r="F3330" s="425">
        <v>22</v>
      </c>
    </row>
    <row r="3331" spans="1:6" ht="15.75">
      <c r="A3331" s="110" t="s">
        <v>962</v>
      </c>
      <c r="B3331" s="85" t="s">
        <v>956</v>
      </c>
      <c r="C3331" s="85" t="s">
        <v>957</v>
      </c>
      <c r="D3331" s="71">
        <v>139</v>
      </c>
      <c r="E3331" s="71">
        <v>100</v>
      </c>
      <c r="F3331" s="425">
        <v>33</v>
      </c>
    </row>
    <row r="3332" spans="1:6" ht="15.75">
      <c r="A3332" s="110" t="s">
        <v>962</v>
      </c>
      <c r="B3332" s="85" t="s">
        <v>956</v>
      </c>
      <c r="C3332" s="85" t="s">
        <v>957</v>
      </c>
      <c r="D3332" s="71">
        <v>114</v>
      </c>
      <c r="E3332" s="71">
        <v>250</v>
      </c>
      <c r="F3332" s="425">
        <v>98</v>
      </c>
    </row>
    <row r="3333" spans="1:6" ht="15.75">
      <c r="A3333" s="110" t="s">
        <v>963</v>
      </c>
      <c r="B3333" s="85" t="s">
        <v>956</v>
      </c>
      <c r="C3333" s="85" t="s">
        <v>957</v>
      </c>
      <c r="D3333" s="71">
        <v>8</v>
      </c>
      <c r="E3333" s="71">
        <v>160</v>
      </c>
      <c r="F3333" s="425">
        <v>89</v>
      </c>
    </row>
    <row r="3334" spans="1:6" ht="15.75">
      <c r="A3334" s="110" t="s">
        <v>963</v>
      </c>
      <c r="B3334" s="85" t="s">
        <v>956</v>
      </c>
      <c r="C3334" s="85" t="s">
        <v>957</v>
      </c>
      <c r="D3334" s="71">
        <v>45</v>
      </c>
      <c r="E3334" s="71">
        <v>100</v>
      </c>
      <c r="F3334" s="425">
        <v>23</v>
      </c>
    </row>
    <row r="3335" spans="1:6" ht="15.75">
      <c r="A3335" s="110" t="s">
        <v>964</v>
      </c>
      <c r="B3335" s="85" t="s">
        <v>956</v>
      </c>
      <c r="C3335" s="85" t="s">
        <v>957</v>
      </c>
      <c r="D3335" s="71">
        <v>9</v>
      </c>
      <c r="E3335" s="71">
        <v>630</v>
      </c>
      <c r="F3335" s="425">
        <v>620</v>
      </c>
    </row>
    <row r="3336" spans="1:6" ht="15.75">
      <c r="A3336" s="110" t="s">
        <v>964</v>
      </c>
      <c r="B3336" s="85" t="s">
        <v>956</v>
      </c>
      <c r="C3336" s="85" t="s">
        <v>957</v>
      </c>
      <c r="D3336" s="71">
        <v>15</v>
      </c>
      <c r="E3336" s="71">
        <v>160</v>
      </c>
      <c r="F3336" s="425">
        <v>129</v>
      </c>
    </row>
    <row r="3337" spans="1:6" ht="15.75">
      <c r="A3337" s="110" t="s">
        <v>964</v>
      </c>
      <c r="B3337" s="85" t="s">
        <v>956</v>
      </c>
      <c r="C3337" s="85" t="s">
        <v>957</v>
      </c>
      <c r="D3337" s="71">
        <v>16</v>
      </c>
      <c r="E3337" s="71">
        <v>160</v>
      </c>
      <c r="F3337" s="425">
        <v>139</v>
      </c>
    </row>
    <row r="3338" spans="1:6" ht="15.75">
      <c r="A3338" s="110" t="s">
        <v>964</v>
      </c>
      <c r="B3338" s="85" t="s">
        <v>956</v>
      </c>
      <c r="C3338" s="85" t="s">
        <v>957</v>
      </c>
      <c r="D3338" s="71">
        <v>24</v>
      </c>
      <c r="E3338" s="71">
        <v>400</v>
      </c>
      <c r="F3338" s="425">
        <v>395</v>
      </c>
    </row>
    <row r="3339" spans="1:6" ht="15.75">
      <c r="A3339" s="110" t="s">
        <v>964</v>
      </c>
      <c r="B3339" s="85" t="s">
        <v>956</v>
      </c>
      <c r="C3339" s="85" t="s">
        <v>957</v>
      </c>
      <c r="D3339" s="71">
        <v>28</v>
      </c>
      <c r="E3339" s="71">
        <v>250</v>
      </c>
      <c r="F3339" s="66">
        <v>243</v>
      </c>
    </row>
    <row r="3340" spans="1:6" ht="15.75">
      <c r="A3340" s="110" t="s">
        <v>964</v>
      </c>
      <c r="B3340" s="85" t="s">
        <v>956</v>
      </c>
      <c r="C3340" s="85" t="s">
        <v>957</v>
      </c>
      <c r="D3340" s="71">
        <v>3</v>
      </c>
      <c r="E3340" s="71">
        <v>250</v>
      </c>
      <c r="F3340" s="66">
        <v>240</v>
      </c>
    </row>
    <row r="3341" spans="1:6" ht="15.75">
      <c r="A3341" s="110" t="s">
        <v>964</v>
      </c>
      <c r="B3341" s="85" t="s">
        <v>956</v>
      </c>
      <c r="C3341" s="85" t="s">
        <v>957</v>
      </c>
      <c r="D3341" s="71">
        <v>8</v>
      </c>
      <c r="E3341" s="71">
        <v>160</v>
      </c>
      <c r="F3341" s="66">
        <v>145</v>
      </c>
    </row>
    <row r="3342" spans="1:6" ht="15.75">
      <c r="A3342" s="110" t="s">
        <v>964</v>
      </c>
      <c r="B3342" s="85" t="s">
        <v>956</v>
      </c>
      <c r="C3342" s="85" t="s">
        <v>957</v>
      </c>
      <c r="D3342" s="71">
        <v>11</v>
      </c>
      <c r="E3342" s="71">
        <v>160</v>
      </c>
      <c r="F3342" s="66">
        <v>155</v>
      </c>
    </row>
    <row r="3343" spans="1:6" ht="15.75">
      <c r="A3343" s="110" t="s">
        <v>964</v>
      </c>
      <c r="B3343" s="85" t="s">
        <v>956</v>
      </c>
      <c r="C3343" s="85" t="s">
        <v>957</v>
      </c>
      <c r="D3343" s="71">
        <v>12</v>
      </c>
      <c r="E3343" s="71">
        <v>160</v>
      </c>
      <c r="F3343" s="66">
        <v>152</v>
      </c>
    </row>
    <row r="3344" spans="1:6" ht="15.75">
      <c r="A3344" s="110" t="s">
        <v>964</v>
      </c>
      <c r="B3344" s="85" t="s">
        <v>956</v>
      </c>
      <c r="C3344" s="85" t="s">
        <v>957</v>
      </c>
      <c r="D3344" s="71">
        <v>29</v>
      </c>
      <c r="E3344" s="71">
        <v>250</v>
      </c>
      <c r="F3344" s="66">
        <v>145</v>
      </c>
    </row>
    <row r="3345" spans="1:6" ht="15.75">
      <c r="A3345" s="110" t="s">
        <v>964</v>
      </c>
      <c r="B3345" s="85" t="s">
        <v>956</v>
      </c>
      <c r="C3345" s="85" t="s">
        <v>957</v>
      </c>
      <c r="D3345" s="71">
        <v>35</v>
      </c>
      <c r="E3345" s="71">
        <v>160</v>
      </c>
      <c r="F3345" s="66">
        <v>152</v>
      </c>
    </row>
    <row r="3346" spans="1:6" ht="15.75">
      <c r="A3346" s="110" t="s">
        <v>964</v>
      </c>
      <c r="B3346" s="85" t="s">
        <v>956</v>
      </c>
      <c r="C3346" s="85" t="s">
        <v>957</v>
      </c>
      <c r="D3346" s="71">
        <v>36</v>
      </c>
      <c r="E3346" s="71">
        <v>250</v>
      </c>
      <c r="F3346" s="66">
        <v>245</v>
      </c>
    </row>
    <row r="3347" spans="1:6" ht="15.75">
      <c r="A3347" s="110" t="s">
        <v>964</v>
      </c>
      <c r="B3347" s="85" t="s">
        <v>956</v>
      </c>
      <c r="C3347" s="85" t="s">
        <v>957</v>
      </c>
      <c r="D3347" s="71">
        <v>37</v>
      </c>
      <c r="E3347" s="71">
        <v>100</v>
      </c>
      <c r="F3347" s="66">
        <v>95</v>
      </c>
    </row>
    <row r="3348" spans="1:6" ht="15.75">
      <c r="A3348" s="110" t="s">
        <v>964</v>
      </c>
      <c r="B3348" s="85" t="s">
        <v>956</v>
      </c>
      <c r="C3348" s="85" t="s">
        <v>957</v>
      </c>
      <c r="D3348" s="71">
        <v>38</v>
      </c>
      <c r="E3348" s="71">
        <v>250</v>
      </c>
      <c r="F3348" s="66">
        <v>242</v>
      </c>
    </row>
    <row r="3349" spans="1:6" ht="15.75">
      <c r="A3349" s="110" t="s">
        <v>964</v>
      </c>
      <c r="B3349" s="85" t="s">
        <v>956</v>
      </c>
      <c r="C3349" s="85" t="s">
        <v>957</v>
      </c>
      <c r="D3349" s="71">
        <v>39</v>
      </c>
      <c r="E3349" s="71">
        <v>160</v>
      </c>
      <c r="F3349" s="66">
        <v>153</v>
      </c>
    </row>
    <row r="3350" spans="1:6" ht="15.75">
      <c r="A3350" s="110" t="s">
        <v>964</v>
      </c>
      <c r="B3350" s="85" t="s">
        <v>956</v>
      </c>
      <c r="C3350" s="85" t="s">
        <v>957</v>
      </c>
      <c r="D3350" s="71">
        <v>2</v>
      </c>
      <c r="E3350" s="71">
        <v>250</v>
      </c>
      <c r="F3350" s="66">
        <v>241</v>
      </c>
    </row>
    <row r="3351" spans="1:6" ht="15.75">
      <c r="A3351" s="110" t="s">
        <v>964</v>
      </c>
      <c r="B3351" s="85" t="s">
        <v>956</v>
      </c>
      <c r="C3351" s="85" t="s">
        <v>957</v>
      </c>
      <c r="D3351" s="71">
        <v>4</v>
      </c>
      <c r="E3351" s="71">
        <v>160</v>
      </c>
      <c r="F3351" s="66">
        <v>144</v>
      </c>
    </row>
    <row r="3352" spans="1:6" ht="15.75">
      <c r="A3352" s="110" t="s">
        <v>964</v>
      </c>
      <c r="B3352" s="85" t="s">
        <v>956</v>
      </c>
      <c r="C3352" s="85" t="s">
        <v>957</v>
      </c>
      <c r="D3352" s="71">
        <v>6</v>
      </c>
      <c r="E3352" s="71">
        <v>63</v>
      </c>
      <c r="F3352" s="66">
        <v>62</v>
      </c>
    </row>
    <row r="3353" spans="1:6" ht="15.75">
      <c r="A3353" s="110" t="s">
        <v>964</v>
      </c>
      <c r="B3353" s="85" t="s">
        <v>956</v>
      </c>
      <c r="C3353" s="85" t="s">
        <v>957</v>
      </c>
      <c r="D3353" s="71">
        <v>10</v>
      </c>
      <c r="E3353" s="71">
        <v>160</v>
      </c>
      <c r="F3353" s="66">
        <v>145</v>
      </c>
    </row>
    <row r="3354" spans="1:6" ht="15.75">
      <c r="A3354" s="110" t="s">
        <v>964</v>
      </c>
      <c r="B3354" s="85" t="s">
        <v>956</v>
      </c>
      <c r="C3354" s="85" t="s">
        <v>957</v>
      </c>
      <c r="D3354" s="71">
        <v>13</v>
      </c>
      <c r="E3354" s="71">
        <v>63</v>
      </c>
      <c r="F3354" s="66">
        <v>46.453846153846158</v>
      </c>
    </row>
    <row r="3355" spans="1:6" ht="15.75">
      <c r="A3355" s="110" t="s">
        <v>964</v>
      </c>
      <c r="B3355" s="85" t="s">
        <v>956</v>
      </c>
      <c r="C3355" s="85" t="s">
        <v>957</v>
      </c>
      <c r="D3355" s="71">
        <v>17</v>
      </c>
      <c r="E3355" s="71">
        <v>250</v>
      </c>
      <c r="F3355" s="66">
        <v>245</v>
      </c>
    </row>
    <row r="3356" spans="1:6" ht="15.75">
      <c r="A3356" s="110" t="s">
        <v>964</v>
      </c>
      <c r="B3356" s="85" t="s">
        <v>956</v>
      </c>
      <c r="C3356" s="85" t="s">
        <v>957</v>
      </c>
      <c r="D3356" s="71">
        <v>18</v>
      </c>
      <c r="E3356" s="71">
        <v>250</v>
      </c>
      <c r="F3356" s="66">
        <v>245</v>
      </c>
    </row>
    <row r="3357" spans="1:6" ht="15.75">
      <c r="A3357" s="110" t="s">
        <v>964</v>
      </c>
      <c r="B3357" s="85" t="s">
        <v>956</v>
      </c>
      <c r="C3357" s="85" t="s">
        <v>957</v>
      </c>
      <c r="D3357" s="71">
        <v>19</v>
      </c>
      <c r="E3357" s="71">
        <v>250</v>
      </c>
      <c r="F3357" s="66">
        <v>236</v>
      </c>
    </row>
    <row r="3358" spans="1:6" ht="15.75">
      <c r="A3358" s="110" t="s">
        <v>964</v>
      </c>
      <c r="B3358" s="85" t="s">
        <v>956</v>
      </c>
      <c r="C3358" s="85" t="s">
        <v>957</v>
      </c>
      <c r="D3358" s="71">
        <v>23</v>
      </c>
      <c r="E3358" s="71">
        <v>160</v>
      </c>
      <c r="F3358" s="66">
        <v>142</v>
      </c>
    </row>
    <row r="3359" spans="1:6" ht="15.75">
      <c r="A3359" s="110" t="s">
        <v>964</v>
      </c>
      <c r="B3359" s="85" t="s">
        <v>956</v>
      </c>
      <c r="C3359" s="85" t="s">
        <v>957</v>
      </c>
      <c r="D3359" s="71">
        <v>31</v>
      </c>
      <c r="E3359" s="71">
        <v>160</v>
      </c>
      <c r="F3359" s="66">
        <v>140</v>
      </c>
    </row>
    <row r="3360" spans="1:6" ht="15.75">
      <c r="A3360" s="110" t="s">
        <v>964</v>
      </c>
      <c r="B3360" s="85" t="s">
        <v>956</v>
      </c>
      <c r="C3360" s="85" t="s">
        <v>957</v>
      </c>
      <c r="D3360" s="71">
        <v>33</v>
      </c>
      <c r="E3360" s="71">
        <v>100</v>
      </c>
      <c r="F3360" s="66">
        <v>80</v>
      </c>
    </row>
    <row r="3361" spans="1:6" ht="15.75">
      <c r="A3361" s="110" t="s">
        <v>964</v>
      </c>
      <c r="B3361" s="85" t="s">
        <v>956</v>
      </c>
      <c r="C3361" s="85" t="s">
        <v>957</v>
      </c>
      <c r="D3361" s="71">
        <v>34</v>
      </c>
      <c r="E3361" s="71">
        <v>250</v>
      </c>
      <c r="F3361" s="66">
        <v>190</v>
      </c>
    </row>
    <row r="3362" spans="1:6" ht="15.75">
      <c r="A3362" s="110" t="s">
        <v>964</v>
      </c>
      <c r="B3362" s="85" t="s">
        <v>956</v>
      </c>
      <c r="C3362" s="85" t="s">
        <v>957</v>
      </c>
      <c r="D3362" s="71">
        <v>81</v>
      </c>
      <c r="E3362" s="71">
        <v>250</v>
      </c>
      <c r="F3362" s="66">
        <v>220</v>
      </c>
    </row>
    <row r="3363" spans="1:6" ht="15.75">
      <c r="A3363" s="110" t="s">
        <v>964</v>
      </c>
      <c r="B3363" s="85" t="s">
        <v>956</v>
      </c>
      <c r="C3363" s="85" t="s">
        <v>957</v>
      </c>
      <c r="D3363" s="71">
        <v>5</v>
      </c>
      <c r="E3363" s="71">
        <v>630</v>
      </c>
      <c r="F3363" s="66">
        <v>620</v>
      </c>
    </row>
    <row r="3364" spans="1:6" ht="15.75">
      <c r="A3364" s="110" t="s">
        <v>964</v>
      </c>
      <c r="B3364" s="85" t="s">
        <v>956</v>
      </c>
      <c r="C3364" s="85" t="s">
        <v>957</v>
      </c>
      <c r="D3364" s="71">
        <v>25</v>
      </c>
      <c r="E3364" s="71">
        <v>630</v>
      </c>
      <c r="F3364" s="66">
        <v>619</v>
      </c>
    </row>
    <row r="3365" spans="1:6" ht="15.75">
      <c r="A3365" s="110" t="s">
        <v>964</v>
      </c>
      <c r="B3365" s="85" t="s">
        <v>956</v>
      </c>
      <c r="C3365" s="85" t="s">
        <v>957</v>
      </c>
      <c r="D3365" s="71">
        <v>27</v>
      </c>
      <c r="E3365" s="71">
        <v>160</v>
      </c>
      <c r="F3365" s="66">
        <v>149</v>
      </c>
    </row>
    <row r="3366" spans="1:6" ht="15.75">
      <c r="A3366" s="110" t="s">
        <v>965</v>
      </c>
      <c r="B3366" s="85" t="s">
        <v>956</v>
      </c>
      <c r="C3366" s="85" t="s">
        <v>957</v>
      </c>
      <c r="D3366" s="71">
        <v>1</v>
      </c>
      <c r="E3366" s="71">
        <v>160</v>
      </c>
      <c r="F3366" s="66">
        <v>120</v>
      </c>
    </row>
    <row r="3367" spans="1:6" ht="15.75">
      <c r="A3367" s="110" t="s">
        <v>965</v>
      </c>
      <c r="B3367" s="85" t="s">
        <v>956</v>
      </c>
      <c r="C3367" s="85" t="s">
        <v>957</v>
      </c>
      <c r="D3367" s="71">
        <v>2</v>
      </c>
      <c r="E3367" s="71">
        <v>100</v>
      </c>
      <c r="F3367" s="66">
        <v>71</v>
      </c>
    </row>
    <row r="3368" spans="1:6" ht="15.75">
      <c r="A3368" s="110" t="s">
        <v>965</v>
      </c>
      <c r="B3368" s="85" t="s">
        <v>956</v>
      </c>
      <c r="C3368" s="85" t="s">
        <v>957</v>
      </c>
      <c r="D3368" s="71">
        <v>3</v>
      </c>
      <c r="E3368" s="71">
        <v>100</v>
      </c>
      <c r="F3368" s="66">
        <v>92</v>
      </c>
    </row>
    <row r="3369" spans="1:6" ht="15.75">
      <c r="A3369" s="110" t="s">
        <v>965</v>
      </c>
      <c r="B3369" s="85" t="s">
        <v>956</v>
      </c>
      <c r="C3369" s="85" t="s">
        <v>957</v>
      </c>
      <c r="D3369" s="71">
        <v>4</v>
      </c>
      <c r="E3369" s="71">
        <v>100</v>
      </c>
      <c r="F3369" s="66">
        <v>77</v>
      </c>
    </row>
    <row r="3370" spans="1:6" ht="15.75">
      <c r="A3370" s="110" t="s">
        <v>965</v>
      </c>
      <c r="B3370" s="85" t="s">
        <v>956</v>
      </c>
      <c r="C3370" s="85" t="s">
        <v>957</v>
      </c>
      <c r="D3370" s="71">
        <v>36</v>
      </c>
      <c r="E3370" s="71">
        <v>100</v>
      </c>
      <c r="F3370" s="66">
        <v>20</v>
      </c>
    </row>
    <row r="3371" spans="1:6" ht="15.75">
      <c r="A3371" s="110" t="s">
        <v>966</v>
      </c>
      <c r="B3371" s="85" t="s">
        <v>956</v>
      </c>
      <c r="C3371" s="85" t="s">
        <v>957</v>
      </c>
      <c r="D3371" s="71">
        <v>7</v>
      </c>
      <c r="E3371" s="71">
        <v>160</v>
      </c>
      <c r="F3371" s="66">
        <v>140</v>
      </c>
    </row>
    <row r="3372" spans="1:6" ht="15.75">
      <c r="A3372" s="110" t="s">
        <v>966</v>
      </c>
      <c r="B3372" s="85" t="s">
        <v>956</v>
      </c>
      <c r="C3372" s="85" t="s">
        <v>957</v>
      </c>
      <c r="D3372" s="71">
        <v>8</v>
      </c>
      <c r="E3372" s="71">
        <v>100</v>
      </c>
      <c r="F3372" s="66">
        <v>69</v>
      </c>
    </row>
    <row r="3373" spans="1:6" ht="15.75">
      <c r="A3373" s="110" t="s">
        <v>966</v>
      </c>
      <c r="B3373" s="85" t="s">
        <v>956</v>
      </c>
      <c r="C3373" s="85" t="s">
        <v>957</v>
      </c>
      <c r="D3373" s="71">
        <v>9</v>
      </c>
      <c r="E3373" s="71">
        <v>160</v>
      </c>
      <c r="F3373" s="66">
        <v>145</v>
      </c>
    </row>
    <row r="3374" spans="1:6" ht="15.75">
      <c r="A3374" s="110" t="s">
        <v>966</v>
      </c>
      <c r="B3374" s="85" t="s">
        <v>956</v>
      </c>
      <c r="C3374" s="85" t="s">
        <v>957</v>
      </c>
      <c r="D3374" s="71">
        <v>10</v>
      </c>
      <c r="E3374" s="71">
        <v>250</v>
      </c>
      <c r="F3374" s="66">
        <v>220</v>
      </c>
    </row>
    <row r="3375" spans="1:6" ht="15.75">
      <c r="A3375" s="110" t="s">
        <v>966</v>
      </c>
      <c r="B3375" s="85" t="s">
        <v>956</v>
      </c>
      <c r="C3375" s="85" t="s">
        <v>957</v>
      </c>
      <c r="D3375" s="71">
        <v>12</v>
      </c>
      <c r="E3375" s="71">
        <v>250</v>
      </c>
      <c r="F3375" s="66">
        <v>199</v>
      </c>
    </row>
    <row r="3376" spans="1:6" ht="15.75">
      <c r="A3376" s="110" t="s">
        <v>966</v>
      </c>
      <c r="B3376" s="85" t="s">
        <v>956</v>
      </c>
      <c r="C3376" s="85" t="s">
        <v>957</v>
      </c>
      <c r="D3376" s="71">
        <v>13</v>
      </c>
      <c r="E3376" s="71">
        <v>320</v>
      </c>
      <c r="F3376" s="66">
        <v>299</v>
      </c>
    </row>
    <row r="3377" spans="1:6" ht="15.75">
      <c r="A3377" s="110" t="s">
        <v>966</v>
      </c>
      <c r="B3377" s="85" t="s">
        <v>956</v>
      </c>
      <c r="C3377" s="85" t="s">
        <v>957</v>
      </c>
      <c r="D3377" s="71">
        <v>15</v>
      </c>
      <c r="E3377" s="71">
        <v>250</v>
      </c>
      <c r="F3377" s="66">
        <v>221</v>
      </c>
    </row>
    <row r="3378" spans="1:6" ht="15.75">
      <c r="A3378" s="110" t="s">
        <v>966</v>
      </c>
      <c r="B3378" s="85" t="s">
        <v>956</v>
      </c>
      <c r="C3378" s="85" t="s">
        <v>957</v>
      </c>
      <c r="D3378" s="71">
        <v>23</v>
      </c>
      <c r="E3378" s="71">
        <v>250</v>
      </c>
      <c r="F3378" s="66">
        <v>190</v>
      </c>
    </row>
    <row r="3379" spans="1:6" ht="15.75">
      <c r="A3379" s="110" t="s">
        <v>966</v>
      </c>
      <c r="B3379" s="85" t="s">
        <v>956</v>
      </c>
      <c r="C3379" s="85" t="s">
        <v>957</v>
      </c>
      <c r="D3379" s="71">
        <v>26</v>
      </c>
      <c r="E3379" s="71">
        <v>100</v>
      </c>
      <c r="F3379" s="66">
        <v>93</v>
      </c>
    </row>
    <row r="3380" spans="1:6" ht="15.75">
      <c r="A3380" s="110" t="s">
        <v>966</v>
      </c>
      <c r="B3380" s="85" t="s">
        <v>956</v>
      </c>
      <c r="C3380" s="85" t="s">
        <v>957</v>
      </c>
      <c r="D3380" s="71">
        <v>30</v>
      </c>
      <c r="E3380" s="71">
        <v>160</v>
      </c>
      <c r="F3380" s="66">
        <v>142</v>
      </c>
    </row>
    <row r="3381" spans="1:6" ht="15.75">
      <c r="A3381" s="110" t="s">
        <v>966</v>
      </c>
      <c r="B3381" s="85" t="s">
        <v>956</v>
      </c>
      <c r="C3381" s="85" t="s">
        <v>957</v>
      </c>
      <c r="D3381" s="71">
        <v>31</v>
      </c>
      <c r="E3381" s="71">
        <v>100</v>
      </c>
      <c r="F3381" s="66">
        <v>89</v>
      </c>
    </row>
    <row r="3382" spans="1:6" ht="15.75">
      <c r="A3382" s="110" t="s">
        <v>967</v>
      </c>
      <c r="B3382" s="85" t="s">
        <v>956</v>
      </c>
      <c r="C3382" s="85" t="s">
        <v>957</v>
      </c>
      <c r="D3382" s="71">
        <v>14</v>
      </c>
      <c r="E3382" s="71">
        <v>100</v>
      </c>
      <c r="F3382" s="66">
        <v>92</v>
      </c>
    </row>
    <row r="3383" spans="1:6" ht="15.75">
      <c r="A3383" s="110" t="s">
        <v>968</v>
      </c>
      <c r="B3383" s="85" t="s">
        <v>956</v>
      </c>
      <c r="C3383" s="85" t="s">
        <v>957</v>
      </c>
      <c r="D3383" s="71">
        <v>15</v>
      </c>
      <c r="E3383" s="71">
        <v>160</v>
      </c>
      <c r="F3383" s="66">
        <v>154</v>
      </c>
    </row>
    <row r="3384" spans="1:6" ht="15.75">
      <c r="A3384" s="110" t="s">
        <v>969</v>
      </c>
      <c r="B3384" s="85" t="s">
        <v>956</v>
      </c>
      <c r="C3384" s="85" t="s">
        <v>957</v>
      </c>
      <c r="D3384" s="71">
        <v>18</v>
      </c>
      <c r="E3384" s="71">
        <v>100</v>
      </c>
      <c r="F3384" s="66">
        <v>20</v>
      </c>
    </row>
    <row r="3385" spans="1:6" ht="15.75">
      <c r="A3385" s="110" t="s">
        <v>967</v>
      </c>
      <c r="B3385" s="85" t="s">
        <v>956</v>
      </c>
      <c r="C3385" s="85" t="s">
        <v>957</v>
      </c>
      <c r="D3385" s="71">
        <v>13</v>
      </c>
      <c r="E3385" s="71">
        <v>100</v>
      </c>
      <c r="F3385" s="66">
        <v>55</v>
      </c>
    </row>
    <row r="3386" spans="1:6" ht="15.75">
      <c r="A3386" s="110" t="s">
        <v>967</v>
      </c>
      <c r="B3386" s="85" t="s">
        <v>956</v>
      </c>
      <c r="C3386" s="85" t="s">
        <v>957</v>
      </c>
      <c r="D3386" s="71">
        <v>34</v>
      </c>
      <c r="E3386" s="71">
        <v>160</v>
      </c>
      <c r="F3386" s="66">
        <v>142</v>
      </c>
    </row>
    <row r="3387" spans="1:6" ht="15.75">
      <c r="A3387" s="110" t="s">
        <v>967</v>
      </c>
      <c r="B3387" s="85" t="s">
        <v>956</v>
      </c>
      <c r="C3387" s="85" t="s">
        <v>957</v>
      </c>
      <c r="D3387" s="71">
        <v>3</v>
      </c>
      <c r="E3387" s="71">
        <v>100</v>
      </c>
      <c r="F3387" s="66">
        <v>90</v>
      </c>
    </row>
    <row r="3388" spans="1:6" ht="15.75">
      <c r="A3388" s="110" t="s">
        <v>967</v>
      </c>
      <c r="B3388" s="85" t="s">
        <v>956</v>
      </c>
      <c r="C3388" s="85" t="s">
        <v>957</v>
      </c>
      <c r="D3388" s="71">
        <v>6</v>
      </c>
      <c r="E3388" s="71">
        <v>160</v>
      </c>
      <c r="F3388" s="66">
        <v>142</v>
      </c>
    </row>
    <row r="3389" spans="1:6" ht="15.75">
      <c r="A3389" s="110" t="s">
        <v>967</v>
      </c>
      <c r="B3389" s="85" t="s">
        <v>956</v>
      </c>
      <c r="C3389" s="85" t="s">
        <v>957</v>
      </c>
      <c r="D3389" s="71">
        <v>10</v>
      </c>
      <c r="E3389" s="71">
        <v>400</v>
      </c>
      <c r="F3389" s="66">
        <v>56</v>
      </c>
    </row>
    <row r="3390" spans="1:6" ht="15.75">
      <c r="A3390" s="110" t="s">
        <v>967</v>
      </c>
      <c r="B3390" s="85" t="s">
        <v>956</v>
      </c>
      <c r="C3390" s="85" t="s">
        <v>957</v>
      </c>
      <c r="D3390" s="71">
        <v>11</v>
      </c>
      <c r="E3390" s="71">
        <v>160</v>
      </c>
      <c r="F3390" s="66">
        <v>120</v>
      </c>
    </row>
    <row r="3391" spans="1:6" ht="15.75">
      <c r="A3391" s="110" t="s">
        <v>967</v>
      </c>
      <c r="B3391" s="85" t="s">
        <v>956</v>
      </c>
      <c r="C3391" s="85" t="s">
        <v>957</v>
      </c>
      <c r="D3391" s="71">
        <v>12</v>
      </c>
      <c r="E3391" s="71">
        <v>630</v>
      </c>
      <c r="F3391" s="66">
        <v>456</v>
      </c>
    </row>
    <row r="3392" spans="1:6" ht="15.75">
      <c r="A3392" s="110" t="s">
        <v>967</v>
      </c>
      <c r="B3392" s="85" t="s">
        <v>956</v>
      </c>
      <c r="C3392" s="85" t="s">
        <v>957</v>
      </c>
      <c r="D3392" s="71">
        <v>22</v>
      </c>
      <c r="E3392" s="71">
        <v>160</v>
      </c>
      <c r="F3392" s="66">
        <v>142</v>
      </c>
    </row>
    <row r="3393" spans="1:6" ht="15.75">
      <c r="A3393" s="110" t="s">
        <v>967</v>
      </c>
      <c r="B3393" s="85" t="s">
        <v>956</v>
      </c>
      <c r="C3393" s="85" t="s">
        <v>957</v>
      </c>
      <c r="D3393" s="71">
        <v>25</v>
      </c>
      <c r="E3393" s="71">
        <v>250</v>
      </c>
      <c r="F3393" s="66">
        <v>230</v>
      </c>
    </row>
    <row r="3394" spans="1:6" ht="15.75">
      <c r="A3394" s="110" t="s">
        <v>967</v>
      </c>
      <c r="B3394" s="85" t="s">
        <v>956</v>
      </c>
      <c r="C3394" s="85" t="s">
        <v>957</v>
      </c>
      <c r="D3394" s="71">
        <v>29</v>
      </c>
      <c r="E3394" s="71">
        <v>63</v>
      </c>
      <c r="F3394" s="66">
        <v>60</v>
      </c>
    </row>
    <row r="3395" spans="1:6" ht="15.75">
      <c r="A3395" s="110" t="s">
        <v>967</v>
      </c>
      <c r="B3395" s="85" t="s">
        <v>956</v>
      </c>
      <c r="C3395" s="85" t="s">
        <v>957</v>
      </c>
      <c r="D3395" s="71">
        <v>35</v>
      </c>
      <c r="E3395" s="71">
        <v>100</v>
      </c>
      <c r="F3395" s="66">
        <v>88</v>
      </c>
    </row>
    <row r="3396" spans="1:6" ht="15.75">
      <c r="A3396" s="110" t="s">
        <v>967</v>
      </c>
      <c r="B3396" s="85" t="s">
        <v>956</v>
      </c>
      <c r="C3396" s="85" t="s">
        <v>957</v>
      </c>
      <c r="D3396" s="71">
        <v>38</v>
      </c>
      <c r="E3396" s="71">
        <v>160</v>
      </c>
      <c r="F3396" s="66">
        <v>154</v>
      </c>
    </row>
    <row r="3397" spans="1:6" ht="15.75">
      <c r="A3397" s="110" t="s">
        <v>967</v>
      </c>
      <c r="B3397" s="85" t="s">
        <v>956</v>
      </c>
      <c r="C3397" s="85" t="s">
        <v>957</v>
      </c>
      <c r="D3397" s="71">
        <v>39</v>
      </c>
      <c r="E3397" s="71">
        <v>100</v>
      </c>
      <c r="F3397" s="66">
        <v>92</v>
      </c>
    </row>
    <row r="3398" spans="1:6" ht="15.75">
      <c r="A3398" s="110" t="s">
        <v>970</v>
      </c>
      <c r="B3398" s="85" t="s">
        <v>956</v>
      </c>
      <c r="C3398" s="85" t="s">
        <v>957</v>
      </c>
      <c r="D3398" s="71">
        <v>1</v>
      </c>
      <c r="E3398" s="71">
        <v>160</v>
      </c>
      <c r="F3398" s="66">
        <v>3</v>
      </c>
    </row>
    <row r="3399" spans="1:6" ht="15.75">
      <c r="A3399" s="110" t="s">
        <v>971</v>
      </c>
      <c r="B3399" s="85" t="s">
        <v>956</v>
      </c>
      <c r="C3399" s="85" t="s">
        <v>957</v>
      </c>
      <c r="D3399" s="71">
        <v>42</v>
      </c>
      <c r="E3399" s="71">
        <v>250</v>
      </c>
      <c r="F3399" s="66">
        <v>241</v>
      </c>
    </row>
    <row r="3400" spans="1:6" ht="15.75">
      <c r="A3400" s="110" t="s">
        <v>971</v>
      </c>
      <c r="B3400" s="85" t="s">
        <v>956</v>
      </c>
      <c r="C3400" s="85" t="s">
        <v>957</v>
      </c>
      <c r="D3400" s="71">
        <v>56</v>
      </c>
      <c r="E3400" s="71">
        <v>250</v>
      </c>
      <c r="F3400" s="66">
        <v>232</v>
      </c>
    </row>
    <row r="3401" spans="1:6" ht="15.75">
      <c r="A3401" s="110" t="s">
        <v>971</v>
      </c>
      <c r="B3401" s="85" t="s">
        <v>956</v>
      </c>
      <c r="C3401" s="85" t="s">
        <v>957</v>
      </c>
      <c r="D3401" s="71">
        <v>98</v>
      </c>
      <c r="E3401" s="71">
        <v>250</v>
      </c>
      <c r="F3401" s="66">
        <v>193</v>
      </c>
    </row>
    <row r="3402" spans="1:6" ht="15.75">
      <c r="A3402" s="110" t="s">
        <v>971</v>
      </c>
      <c r="B3402" s="85" t="s">
        <v>956</v>
      </c>
      <c r="C3402" s="85" t="s">
        <v>957</v>
      </c>
      <c r="D3402" s="71">
        <v>107</v>
      </c>
      <c r="E3402" s="71">
        <v>250</v>
      </c>
      <c r="F3402" s="66">
        <v>56</v>
      </c>
    </row>
    <row r="3403" spans="1:6" ht="15.75">
      <c r="A3403" s="110" t="s">
        <v>971</v>
      </c>
      <c r="B3403" s="85" t="s">
        <v>956</v>
      </c>
      <c r="C3403" s="85" t="s">
        <v>957</v>
      </c>
      <c r="D3403" s="71">
        <v>113</v>
      </c>
      <c r="E3403" s="71">
        <v>160</v>
      </c>
      <c r="F3403" s="66">
        <v>93</v>
      </c>
    </row>
    <row r="3404" spans="1:6" ht="15.75">
      <c r="A3404" s="110" t="s">
        <v>972</v>
      </c>
      <c r="B3404" s="85" t="s">
        <v>956</v>
      </c>
      <c r="C3404" s="85" t="s">
        <v>957</v>
      </c>
      <c r="D3404" s="71">
        <v>2</v>
      </c>
      <c r="E3404" s="71">
        <v>250</v>
      </c>
      <c r="F3404" s="66">
        <v>5</v>
      </c>
    </row>
    <row r="3405" spans="1:6" ht="15.75">
      <c r="A3405" s="110" t="s">
        <v>973</v>
      </c>
      <c r="B3405" s="85" t="s">
        <v>956</v>
      </c>
      <c r="C3405" s="85" t="s">
        <v>957</v>
      </c>
      <c r="D3405" s="71">
        <v>4</v>
      </c>
      <c r="E3405" s="71">
        <v>100</v>
      </c>
      <c r="F3405" s="66">
        <v>33</v>
      </c>
    </row>
    <row r="3406" spans="1:6" ht="15.75">
      <c r="A3406" s="110" t="s">
        <v>973</v>
      </c>
      <c r="B3406" s="85" t="s">
        <v>956</v>
      </c>
      <c r="C3406" s="85" t="s">
        <v>957</v>
      </c>
      <c r="D3406" s="71">
        <v>5</v>
      </c>
      <c r="E3406" s="71">
        <v>250</v>
      </c>
      <c r="F3406" s="66">
        <v>55</v>
      </c>
    </row>
    <row r="3407" spans="1:6" ht="15.75">
      <c r="A3407" s="110" t="s">
        <v>973</v>
      </c>
      <c r="B3407" s="85" t="s">
        <v>956</v>
      </c>
      <c r="C3407" s="85" t="s">
        <v>957</v>
      </c>
      <c r="D3407" s="71">
        <v>6</v>
      </c>
      <c r="E3407" s="71">
        <v>250</v>
      </c>
      <c r="F3407" s="66">
        <v>49</v>
      </c>
    </row>
    <row r="3408" spans="1:6" ht="15.75">
      <c r="A3408" s="110" t="s">
        <v>973</v>
      </c>
      <c r="B3408" s="85" t="s">
        <v>956</v>
      </c>
      <c r="C3408" s="85" t="s">
        <v>957</v>
      </c>
      <c r="D3408" s="71">
        <v>101</v>
      </c>
      <c r="E3408" s="71">
        <v>63</v>
      </c>
      <c r="F3408" s="66">
        <v>50</v>
      </c>
    </row>
    <row r="3409" spans="1:6" ht="15.75">
      <c r="A3409" s="110" t="s">
        <v>973</v>
      </c>
      <c r="B3409" s="85" t="s">
        <v>956</v>
      </c>
      <c r="C3409" s="85" t="s">
        <v>957</v>
      </c>
      <c r="D3409" s="71">
        <v>102</v>
      </c>
      <c r="E3409" s="71">
        <v>160</v>
      </c>
      <c r="F3409" s="66">
        <v>1</v>
      </c>
    </row>
    <row r="3410" spans="1:6" ht="15.75">
      <c r="A3410" s="110" t="s">
        <v>974</v>
      </c>
      <c r="B3410" s="85" t="s">
        <v>956</v>
      </c>
      <c r="C3410" s="85" t="s">
        <v>957</v>
      </c>
      <c r="D3410" s="71">
        <v>126</v>
      </c>
      <c r="E3410" s="71">
        <v>250</v>
      </c>
      <c r="F3410" s="66">
        <v>1</v>
      </c>
    </row>
    <row r="3411" spans="1:6" ht="15.75">
      <c r="A3411" s="110" t="s">
        <v>974</v>
      </c>
      <c r="B3411" s="85" t="s">
        <v>956</v>
      </c>
      <c r="C3411" s="85" t="s">
        <v>957</v>
      </c>
      <c r="D3411" s="71">
        <v>127</v>
      </c>
      <c r="E3411" s="71">
        <v>100</v>
      </c>
      <c r="F3411" s="66">
        <v>0</v>
      </c>
    </row>
    <row r="3412" spans="1:6" ht="15.75">
      <c r="A3412" s="110" t="s">
        <v>975</v>
      </c>
      <c r="B3412" s="85" t="s">
        <v>956</v>
      </c>
      <c r="C3412" s="85" t="s">
        <v>957</v>
      </c>
      <c r="D3412" s="71">
        <v>9</v>
      </c>
      <c r="E3412" s="71">
        <v>400</v>
      </c>
      <c r="F3412" s="66">
        <v>22</v>
      </c>
    </row>
    <row r="3413" spans="1:6" ht="15.75">
      <c r="A3413" s="110" t="s">
        <v>975</v>
      </c>
      <c r="B3413" s="85" t="s">
        <v>956</v>
      </c>
      <c r="C3413" s="85" t="s">
        <v>957</v>
      </c>
      <c r="D3413" s="71">
        <v>10</v>
      </c>
      <c r="E3413" s="71">
        <v>250</v>
      </c>
      <c r="F3413" s="66">
        <v>66</v>
      </c>
    </row>
    <row r="3414" spans="1:6" ht="15.75">
      <c r="A3414" s="110" t="s">
        <v>975</v>
      </c>
      <c r="B3414" s="85" t="s">
        <v>956</v>
      </c>
      <c r="C3414" s="85" t="s">
        <v>957</v>
      </c>
      <c r="D3414" s="71">
        <v>11</v>
      </c>
      <c r="E3414" s="71">
        <v>100</v>
      </c>
      <c r="F3414" s="66">
        <v>63</v>
      </c>
    </row>
    <row r="3415" spans="1:6" ht="15.75">
      <c r="A3415" s="110" t="s">
        <v>975</v>
      </c>
      <c r="B3415" s="85" t="s">
        <v>956</v>
      </c>
      <c r="C3415" s="85" t="s">
        <v>957</v>
      </c>
      <c r="D3415" s="71">
        <v>12</v>
      </c>
      <c r="E3415" s="71">
        <v>400</v>
      </c>
      <c r="F3415" s="66">
        <v>58</v>
      </c>
    </row>
    <row r="3416" spans="1:6" ht="15.75">
      <c r="A3416" s="110" t="s">
        <v>975</v>
      </c>
      <c r="B3416" s="85" t="s">
        <v>956</v>
      </c>
      <c r="C3416" s="85" t="s">
        <v>957</v>
      </c>
      <c r="D3416" s="71">
        <v>71</v>
      </c>
      <c r="E3416" s="71">
        <v>250</v>
      </c>
      <c r="F3416" s="66">
        <v>47</v>
      </c>
    </row>
    <row r="3417" spans="1:6" ht="15.75">
      <c r="A3417" s="110" t="s">
        <v>975</v>
      </c>
      <c r="B3417" s="85" t="s">
        <v>956</v>
      </c>
      <c r="C3417" s="85" t="s">
        <v>957</v>
      </c>
      <c r="D3417" s="71">
        <v>77</v>
      </c>
      <c r="E3417" s="71">
        <v>100</v>
      </c>
      <c r="F3417" s="66">
        <v>82</v>
      </c>
    </row>
    <row r="3418" spans="1:6" ht="15.75">
      <c r="A3418" s="110" t="s">
        <v>976</v>
      </c>
      <c r="B3418" s="85" t="s">
        <v>956</v>
      </c>
      <c r="C3418" s="85" t="s">
        <v>957</v>
      </c>
      <c r="D3418" s="71">
        <v>25</v>
      </c>
      <c r="E3418" s="71">
        <v>250</v>
      </c>
      <c r="F3418" s="66">
        <v>120</v>
      </c>
    </row>
    <row r="3419" spans="1:6" ht="15.75">
      <c r="A3419" s="110" t="s">
        <v>976</v>
      </c>
      <c r="B3419" s="85" t="s">
        <v>956</v>
      </c>
      <c r="C3419" s="85" t="s">
        <v>957</v>
      </c>
      <c r="D3419" s="71">
        <v>28</v>
      </c>
      <c r="E3419" s="71">
        <v>250</v>
      </c>
      <c r="F3419" s="66">
        <v>90</v>
      </c>
    </row>
    <row r="3420" spans="1:6" ht="15.75">
      <c r="A3420" s="110" t="s">
        <v>976</v>
      </c>
      <c r="B3420" s="85" t="s">
        <v>956</v>
      </c>
      <c r="C3420" s="85" t="s">
        <v>957</v>
      </c>
      <c r="D3420" s="71">
        <v>55</v>
      </c>
      <c r="E3420" s="71">
        <v>100</v>
      </c>
      <c r="F3420" s="66">
        <v>82.443982443982449</v>
      </c>
    </row>
    <row r="3421" spans="1:6" ht="15.75">
      <c r="A3421" s="110" t="s">
        <v>976</v>
      </c>
      <c r="B3421" s="85" t="s">
        <v>956</v>
      </c>
      <c r="C3421" s="85" t="s">
        <v>957</v>
      </c>
      <c r="D3421" s="71">
        <v>91</v>
      </c>
      <c r="E3421" s="71">
        <v>250</v>
      </c>
      <c r="F3421" s="66">
        <v>110</v>
      </c>
    </row>
    <row r="3422" spans="1:6" ht="15.75">
      <c r="A3422" s="110" t="s">
        <v>976</v>
      </c>
      <c r="B3422" s="85" t="s">
        <v>956</v>
      </c>
      <c r="C3422" s="85" t="s">
        <v>957</v>
      </c>
      <c r="D3422" s="71">
        <v>146</v>
      </c>
      <c r="E3422" s="71">
        <v>250</v>
      </c>
      <c r="F3422" s="66">
        <v>96</v>
      </c>
    </row>
    <row r="3423" spans="1:6" ht="15.75">
      <c r="A3423" s="110" t="s">
        <v>976</v>
      </c>
      <c r="B3423" s="85" t="s">
        <v>956</v>
      </c>
      <c r="C3423" s="85" t="s">
        <v>957</v>
      </c>
      <c r="D3423" s="71">
        <v>148</v>
      </c>
      <c r="E3423" s="71">
        <v>160</v>
      </c>
      <c r="F3423" s="66">
        <v>121</v>
      </c>
    </row>
    <row r="3424" spans="1:6" ht="15.75">
      <c r="A3424" s="110" t="s">
        <v>976</v>
      </c>
      <c r="B3424" s="85" t="s">
        <v>956</v>
      </c>
      <c r="C3424" s="85" t="s">
        <v>957</v>
      </c>
      <c r="D3424" s="71">
        <v>149</v>
      </c>
      <c r="E3424" s="71">
        <v>100</v>
      </c>
      <c r="F3424" s="66">
        <v>80</v>
      </c>
    </row>
    <row r="3425" spans="1:6" ht="15.75">
      <c r="A3425" s="110" t="s">
        <v>976</v>
      </c>
      <c r="B3425" s="85" t="s">
        <v>956</v>
      </c>
      <c r="C3425" s="85" t="s">
        <v>957</v>
      </c>
      <c r="D3425" s="71">
        <v>150</v>
      </c>
      <c r="E3425" s="71">
        <v>400</v>
      </c>
      <c r="F3425" s="66">
        <v>290</v>
      </c>
    </row>
    <row r="3426" spans="1:6" ht="15.75">
      <c r="A3426" s="110" t="s">
        <v>976</v>
      </c>
      <c r="B3426" s="85" t="s">
        <v>956</v>
      </c>
      <c r="C3426" s="85" t="s">
        <v>957</v>
      </c>
      <c r="D3426" s="71">
        <v>151</v>
      </c>
      <c r="E3426" s="71">
        <v>250</v>
      </c>
      <c r="F3426" s="66">
        <v>140</v>
      </c>
    </row>
    <row r="3427" spans="1:6" ht="15.75">
      <c r="A3427" s="110" t="s">
        <v>976</v>
      </c>
      <c r="B3427" s="85" t="s">
        <v>956</v>
      </c>
      <c r="C3427" s="85" t="s">
        <v>957</v>
      </c>
      <c r="D3427" s="71">
        <v>152</v>
      </c>
      <c r="E3427" s="71">
        <v>250</v>
      </c>
      <c r="F3427" s="66">
        <v>172</v>
      </c>
    </row>
    <row r="3428" spans="1:6" ht="15.75">
      <c r="A3428" s="110" t="s">
        <v>976</v>
      </c>
      <c r="B3428" s="85" t="s">
        <v>956</v>
      </c>
      <c r="C3428" s="85" t="s">
        <v>957</v>
      </c>
      <c r="D3428" s="71">
        <v>153</v>
      </c>
      <c r="E3428" s="71">
        <v>100</v>
      </c>
      <c r="F3428" s="66">
        <v>77</v>
      </c>
    </row>
    <row r="3429" spans="1:6" ht="15.75">
      <c r="A3429" s="110" t="s">
        <v>976</v>
      </c>
      <c r="B3429" s="85" t="s">
        <v>956</v>
      </c>
      <c r="C3429" s="85" t="s">
        <v>957</v>
      </c>
      <c r="D3429" s="71">
        <v>154</v>
      </c>
      <c r="E3429" s="71">
        <v>160</v>
      </c>
      <c r="F3429" s="66">
        <v>102</v>
      </c>
    </row>
    <row r="3430" spans="1:6" ht="15.75">
      <c r="A3430" s="110" t="s">
        <v>976</v>
      </c>
      <c r="B3430" s="85" t="s">
        <v>956</v>
      </c>
      <c r="C3430" s="85" t="s">
        <v>957</v>
      </c>
      <c r="D3430" s="71">
        <v>106</v>
      </c>
      <c r="E3430" s="71">
        <v>100</v>
      </c>
      <c r="F3430" s="66">
        <v>22</v>
      </c>
    </row>
    <row r="3431" spans="1:6" ht="15.75">
      <c r="A3431" s="110" t="s">
        <v>977</v>
      </c>
      <c r="B3431" s="85" t="s">
        <v>956</v>
      </c>
      <c r="C3431" s="85" t="s">
        <v>957</v>
      </c>
      <c r="D3431" s="71">
        <v>33</v>
      </c>
      <c r="E3431" s="71">
        <v>63</v>
      </c>
      <c r="F3431" s="66">
        <v>4</v>
      </c>
    </row>
    <row r="3432" spans="1:6" ht="15.75">
      <c r="A3432" s="110" t="s">
        <v>977</v>
      </c>
      <c r="B3432" s="85" t="s">
        <v>956</v>
      </c>
      <c r="C3432" s="85" t="s">
        <v>957</v>
      </c>
      <c r="D3432" s="71">
        <v>38</v>
      </c>
      <c r="E3432" s="71">
        <v>160</v>
      </c>
      <c r="F3432" s="66">
        <v>55</v>
      </c>
    </row>
    <row r="3433" spans="1:6" ht="15.75">
      <c r="A3433" s="110" t="s">
        <v>977</v>
      </c>
      <c r="B3433" s="85" t="s">
        <v>956</v>
      </c>
      <c r="C3433" s="85" t="s">
        <v>957</v>
      </c>
      <c r="D3433" s="71">
        <v>118</v>
      </c>
      <c r="E3433" s="71">
        <v>160</v>
      </c>
      <c r="F3433" s="66">
        <v>19</v>
      </c>
    </row>
    <row r="3434" spans="1:6" ht="15.75">
      <c r="A3434" s="110" t="s">
        <v>977</v>
      </c>
      <c r="B3434" s="85" t="s">
        <v>956</v>
      </c>
      <c r="C3434" s="85" t="s">
        <v>957</v>
      </c>
      <c r="D3434" s="71">
        <v>122</v>
      </c>
      <c r="E3434" s="71">
        <v>160</v>
      </c>
      <c r="F3434" s="66">
        <v>8</v>
      </c>
    </row>
    <row r="3435" spans="1:6" ht="15.75">
      <c r="A3435" s="110" t="s">
        <v>977</v>
      </c>
      <c r="B3435" s="85" t="s">
        <v>956</v>
      </c>
      <c r="C3435" s="85" t="s">
        <v>957</v>
      </c>
      <c r="D3435" s="71">
        <v>157</v>
      </c>
      <c r="E3435" s="71">
        <v>400</v>
      </c>
      <c r="F3435" s="66">
        <v>17</v>
      </c>
    </row>
    <row r="3436" spans="1:6" ht="15.75">
      <c r="A3436" s="110" t="s">
        <v>976</v>
      </c>
      <c r="B3436" s="85" t="s">
        <v>956</v>
      </c>
      <c r="C3436" s="85" t="s">
        <v>957</v>
      </c>
      <c r="D3436" s="71">
        <v>92</v>
      </c>
      <c r="E3436" s="71">
        <v>100</v>
      </c>
      <c r="F3436" s="66">
        <v>83</v>
      </c>
    </row>
    <row r="3437" spans="1:6" ht="15.75">
      <c r="A3437" s="110" t="s">
        <v>976</v>
      </c>
      <c r="B3437" s="85" t="s">
        <v>956</v>
      </c>
      <c r="C3437" s="85" t="s">
        <v>957</v>
      </c>
      <c r="D3437" s="71">
        <v>27</v>
      </c>
      <c r="E3437" s="71">
        <v>160</v>
      </c>
      <c r="F3437" s="66">
        <v>90</v>
      </c>
    </row>
    <row r="3438" spans="1:6" ht="15.75">
      <c r="A3438" s="110" t="s">
        <v>976</v>
      </c>
      <c r="B3438" s="85" t="s">
        <v>956</v>
      </c>
      <c r="C3438" s="85" t="s">
        <v>957</v>
      </c>
      <c r="D3438" s="71">
        <v>29</v>
      </c>
      <c r="E3438" s="71">
        <v>100</v>
      </c>
      <c r="F3438" s="66">
        <v>80</v>
      </c>
    </row>
    <row r="3439" spans="1:6" ht="15.75">
      <c r="A3439" s="110" t="s">
        <v>976</v>
      </c>
      <c r="B3439" s="85" t="s">
        <v>956</v>
      </c>
      <c r="C3439" s="85" t="s">
        <v>957</v>
      </c>
      <c r="D3439" s="71">
        <v>30</v>
      </c>
      <c r="E3439" s="71">
        <v>400</v>
      </c>
      <c r="F3439" s="66">
        <v>17</v>
      </c>
    </row>
    <row r="3440" spans="1:6" ht="15.75">
      <c r="A3440" s="110" t="s">
        <v>976</v>
      </c>
      <c r="B3440" s="85" t="s">
        <v>956</v>
      </c>
      <c r="C3440" s="85" t="s">
        <v>957</v>
      </c>
      <c r="D3440" s="71">
        <v>72</v>
      </c>
      <c r="E3440" s="71">
        <v>250</v>
      </c>
      <c r="F3440" s="66">
        <v>8</v>
      </c>
    </row>
    <row r="3441" spans="1:6" ht="15.75">
      <c r="A3441" s="110" t="s">
        <v>976</v>
      </c>
      <c r="B3441" s="85" t="s">
        <v>956</v>
      </c>
      <c r="C3441" s="85" t="s">
        <v>957</v>
      </c>
      <c r="D3441" s="71">
        <v>75</v>
      </c>
      <c r="E3441" s="71">
        <v>100</v>
      </c>
      <c r="F3441" s="66">
        <v>2</v>
      </c>
    </row>
    <row r="3442" spans="1:6" ht="15.75">
      <c r="A3442" s="110" t="s">
        <v>976</v>
      </c>
      <c r="B3442" s="85" t="s">
        <v>956</v>
      </c>
      <c r="C3442" s="85" t="s">
        <v>957</v>
      </c>
      <c r="D3442" s="71">
        <v>59</v>
      </c>
      <c r="E3442" s="71">
        <v>63</v>
      </c>
      <c r="F3442" s="66">
        <v>40</v>
      </c>
    </row>
    <row r="3443" spans="1:6" ht="15.75">
      <c r="A3443" s="110" t="s">
        <v>978</v>
      </c>
      <c r="B3443" s="85" t="s">
        <v>956</v>
      </c>
      <c r="C3443" s="85" t="s">
        <v>957</v>
      </c>
      <c r="D3443" s="71">
        <v>131</v>
      </c>
      <c r="E3443" s="71">
        <v>100</v>
      </c>
      <c r="F3443" s="66">
        <v>0</v>
      </c>
    </row>
    <row r="3444" spans="1:6" ht="15.75">
      <c r="A3444" s="110" t="s">
        <v>978</v>
      </c>
      <c r="B3444" s="85" t="s">
        <v>956</v>
      </c>
      <c r="C3444" s="85" t="s">
        <v>957</v>
      </c>
      <c r="D3444" s="71">
        <v>84</v>
      </c>
      <c r="E3444" s="71">
        <v>160</v>
      </c>
      <c r="F3444" s="66">
        <v>99</v>
      </c>
    </row>
    <row r="3445" spans="1:6" ht="15.75">
      <c r="A3445" s="110" t="s">
        <v>978</v>
      </c>
      <c r="B3445" s="85" t="s">
        <v>956</v>
      </c>
      <c r="C3445" s="85" t="s">
        <v>957</v>
      </c>
      <c r="D3445" s="71">
        <v>83</v>
      </c>
      <c r="E3445" s="71">
        <v>160</v>
      </c>
      <c r="F3445" s="66">
        <v>87</v>
      </c>
    </row>
    <row r="3446" spans="1:6" ht="15.75">
      <c r="A3446" s="110" t="s">
        <v>978</v>
      </c>
      <c r="B3446" s="85" t="s">
        <v>956</v>
      </c>
      <c r="C3446" s="85" t="s">
        <v>957</v>
      </c>
      <c r="D3446" s="71">
        <v>69</v>
      </c>
      <c r="E3446" s="71">
        <v>250</v>
      </c>
      <c r="F3446" s="66">
        <v>198</v>
      </c>
    </row>
    <row r="3447" spans="1:6" ht="15.75">
      <c r="A3447" s="110" t="s">
        <v>976</v>
      </c>
      <c r="B3447" s="85" t="s">
        <v>956</v>
      </c>
      <c r="C3447" s="85" t="s">
        <v>957</v>
      </c>
      <c r="D3447" s="71">
        <v>50</v>
      </c>
      <c r="E3447" s="71">
        <v>63</v>
      </c>
      <c r="F3447" s="66">
        <v>28</v>
      </c>
    </row>
    <row r="3448" spans="1:6" ht="15.75">
      <c r="A3448" s="110" t="s">
        <v>978</v>
      </c>
      <c r="B3448" s="85" t="s">
        <v>956</v>
      </c>
      <c r="C3448" s="85" t="s">
        <v>957</v>
      </c>
      <c r="D3448" s="71">
        <v>49</v>
      </c>
      <c r="E3448" s="71">
        <v>100</v>
      </c>
      <c r="F3448" s="66">
        <v>90</v>
      </c>
    </row>
    <row r="3449" spans="1:6" ht="15.75">
      <c r="A3449" s="110" t="s">
        <v>978</v>
      </c>
      <c r="B3449" s="85" t="s">
        <v>956</v>
      </c>
      <c r="C3449" s="85" t="s">
        <v>957</v>
      </c>
      <c r="D3449" s="71">
        <v>48</v>
      </c>
      <c r="E3449" s="71">
        <v>160</v>
      </c>
      <c r="F3449" s="66">
        <v>140</v>
      </c>
    </row>
    <row r="3450" spans="1:6" ht="15.75">
      <c r="A3450" s="110" t="s">
        <v>978</v>
      </c>
      <c r="B3450" s="85" t="s">
        <v>956</v>
      </c>
      <c r="C3450" s="85" t="s">
        <v>957</v>
      </c>
      <c r="D3450" s="71">
        <v>47</v>
      </c>
      <c r="E3450" s="71">
        <v>560</v>
      </c>
      <c r="F3450" s="66">
        <v>3</v>
      </c>
    </row>
    <row r="3451" spans="1:6" ht="15.75">
      <c r="A3451" s="110" t="s">
        <v>978</v>
      </c>
      <c r="B3451" s="85" t="s">
        <v>956</v>
      </c>
      <c r="C3451" s="85" t="s">
        <v>957</v>
      </c>
      <c r="D3451" s="71">
        <v>46</v>
      </c>
      <c r="E3451" s="71">
        <v>160</v>
      </c>
      <c r="F3451" s="66">
        <v>121</v>
      </c>
    </row>
    <row r="3452" spans="1:6" ht="15.75">
      <c r="A3452" s="110" t="s">
        <v>978</v>
      </c>
      <c r="B3452" s="85" t="s">
        <v>956</v>
      </c>
      <c r="C3452" s="85" t="s">
        <v>957</v>
      </c>
      <c r="D3452" s="71">
        <v>45</v>
      </c>
      <c r="E3452" s="71">
        <v>400</v>
      </c>
      <c r="F3452" s="66">
        <v>389</v>
      </c>
    </row>
    <row r="3453" spans="1:6" ht="15.75">
      <c r="A3453" s="110" t="s">
        <v>978</v>
      </c>
      <c r="B3453" s="85" t="s">
        <v>956</v>
      </c>
      <c r="C3453" s="85" t="s">
        <v>957</v>
      </c>
      <c r="D3453" s="71">
        <v>21</v>
      </c>
      <c r="E3453" s="71">
        <v>100</v>
      </c>
      <c r="F3453" s="66">
        <v>0</v>
      </c>
    </row>
    <row r="3454" spans="1:6" ht="15.75">
      <c r="A3454" s="110" t="s">
        <v>979</v>
      </c>
      <c r="B3454" s="85" t="s">
        <v>956</v>
      </c>
      <c r="C3454" s="85" t="s">
        <v>957</v>
      </c>
      <c r="D3454" s="71">
        <v>45</v>
      </c>
      <c r="E3454" s="71">
        <v>100</v>
      </c>
      <c r="F3454" s="66">
        <v>1</v>
      </c>
    </row>
    <row r="3455" spans="1:6" ht="15.75">
      <c r="A3455" s="110" t="s">
        <v>979</v>
      </c>
      <c r="B3455" s="85" t="s">
        <v>956</v>
      </c>
      <c r="C3455" s="85" t="s">
        <v>957</v>
      </c>
      <c r="D3455" s="71">
        <v>22</v>
      </c>
      <c r="E3455" s="71">
        <v>100</v>
      </c>
      <c r="F3455" s="66">
        <v>1</v>
      </c>
    </row>
    <row r="3456" spans="1:6" ht="15.75">
      <c r="A3456" s="110" t="s">
        <v>980</v>
      </c>
      <c r="B3456" s="85" t="s">
        <v>956</v>
      </c>
      <c r="C3456" s="85" t="s">
        <v>957</v>
      </c>
      <c r="D3456" s="71">
        <v>35</v>
      </c>
      <c r="E3456" s="71">
        <v>100</v>
      </c>
      <c r="F3456" s="66">
        <v>8</v>
      </c>
    </row>
    <row r="3457" spans="1:6" ht="15.75">
      <c r="A3457" s="110" t="s">
        <v>980</v>
      </c>
      <c r="B3457" s="85" t="s">
        <v>956</v>
      </c>
      <c r="C3457" s="85" t="s">
        <v>957</v>
      </c>
      <c r="D3457" s="71">
        <v>12</v>
      </c>
      <c r="E3457" s="71">
        <v>160</v>
      </c>
      <c r="F3457" s="66">
        <v>6</v>
      </c>
    </row>
    <row r="3458" spans="1:6" ht="15.75">
      <c r="A3458" s="110" t="s">
        <v>981</v>
      </c>
      <c r="B3458" s="85" t="s">
        <v>956</v>
      </c>
      <c r="C3458" s="85" t="s">
        <v>957</v>
      </c>
      <c r="D3458" s="71">
        <v>1</v>
      </c>
      <c r="E3458" s="71">
        <v>250</v>
      </c>
      <c r="F3458" s="66">
        <v>58</v>
      </c>
    </row>
    <row r="3459" spans="1:6" ht="15.75">
      <c r="A3459" s="110" t="s">
        <v>981</v>
      </c>
      <c r="B3459" s="85" t="s">
        <v>956</v>
      </c>
      <c r="C3459" s="85" t="s">
        <v>957</v>
      </c>
      <c r="D3459" s="71">
        <v>2</v>
      </c>
      <c r="E3459" s="71">
        <v>100</v>
      </c>
      <c r="F3459" s="66">
        <v>80</v>
      </c>
    </row>
    <row r="3460" spans="1:6" ht="15.75">
      <c r="A3460" s="110" t="s">
        <v>981</v>
      </c>
      <c r="B3460" s="85" t="s">
        <v>956</v>
      </c>
      <c r="C3460" s="85" t="s">
        <v>957</v>
      </c>
      <c r="D3460" s="71">
        <v>3</v>
      </c>
      <c r="E3460" s="71">
        <v>100</v>
      </c>
      <c r="F3460" s="66">
        <v>90</v>
      </c>
    </row>
    <row r="3461" spans="1:6" ht="15.75">
      <c r="A3461" s="110" t="s">
        <v>981</v>
      </c>
      <c r="B3461" s="85" t="s">
        <v>956</v>
      </c>
      <c r="C3461" s="85" t="s">
        <v>957</v>
      </c>
      <c r="D3461" s="71">
        <v>7</v>
      </c>
      <c r="E3461" s="71">
        <v>100</v>
      </c>
      <c r="F3461" s="66">
        <v>93</v>
      </c>
    </row>
    <row r="3462" spans="1:6" ht="15.75">
      <c r="A3462" s="110" t="s">
        <v>981</v>
      </c>
      <c r="B3462" s="85" t="s">
        <v>956</v>
      </c>
      <c r="C3462" s="85" t="s">
        <v>957</v>
      </c>
      <c r="D3462" s="71">
        <v>49</v>
      </c>
      <c r="E3462" s="71">
        <v>160</v>
      </c>
      <c r="F3462" s="66">
        <v>89</v>
      </c>
    </row>
    <row r="3463" spans="1:6" ht="15.75">
      <c r="A3463" s="110" t="s">
        <v>981</v>
      </c>
      <c r="B3463" s="85" t="s">
        <v>956</v>
      </c>
      <c r="C3463" s="85" t="s">
        <v>957</v>
      </c>
      <c r="D3463" s="71">
        <v>6</v>
      </c>
      <c r="E3463" s="71">
        <v>100</v>
      </c>
      <c r="F3463" s="66">
        <v>87</v>
      </c>
    </row>
    <row r="3464" spans="1:6" ht="15.75">
      <c r="A3464" s="110" t="s">
        <v>981</v>
      </c>
      <c r="B3464" s="85" t="s">
        <v>956</v>
      </c>
      <c r="C3464" s="85" t="s">
        <v>957</v>
      </c>
      <c r="D3464" s="71">
        <v>48</v>
      </c>
      <c r="E3464" s="71">
        <v>100</v>
      </c>
      <c r="F3464" s="66">
        <v>90</v>
      </c>
    </row>
    <row r="3465" spans="1:6" ht="15.75">
      <c r="A3465" s="110" t="s">
        <v>981</v>
      </c>
      <c r="B3465" s="85" t="s">
        <v>956</v>
      </c>
      <c r="C3465" s="85" t="s">
        <v>957</v>
      </c>
      <c r="D3465" s="71">
        <v>4</v>
      </c>
      <c r="E3465" s="71">
        <v>100</v>
      </c>
      <c r="F3465" s="66">
        <v>81</v>
      </c>
    </row>
    <row r="3466" spans="1:6" ht="15.75">
      <c r="A3466" s="110" t="s">
        <v>981</v>
      </c>
      <c r="B3466" s="85" t="s">
        <v>956</v>
      </c>
      <c r="C3466" s="85" t="s">
        <v>957</v>
      </c>
      <c r="D3466" s="71">
        <v>36</v>
      </c>
      <c r="E3466" s="71">
        <v>63</v>
      </c>
      <c r="F3466" s="66">
        <v>51</v>
      </c>
    </row>
    <row r="3467" spans="1:6" ht="15.75">
      <c r="A3467" s="110" t="s">
        <v>981</v>
      </c>
      <c r="B3467" s="85" t="s">
        <v>956</v>
      </c>
      <c r="C3467" s="85" t="s">
        <v>957</v>
      </c>
      <c r="D3467" s="71">
        <v>37</v>
      </c>
      <c r="E3467" s="71">
        <v>100</v>
      </c>
      <c r="F3467" s="66">
        <v>44</v>
      </c>
    </row>
    <row r="3468" spans="1:6" ht="15.75">
      <c r="A3468" s="110" t="s">
        <v>981</v>
      </c>
      <c r="B3468" s="85" t="s">
        <v>956</v>
      </c>
      <c r="C3468" s="85" t="s">
        <v>957</v>
      </c>
      <c r="D3468" s="71">
        <v>39</v>
      </c>
      <c r="E3468" s="71">
        <v>100</v>
      </c>
      <c r="F3468" s="66">
        <v>80</v>
      </c>
    </row>
    <row r="3469" spans="1:6" ht="15.75">
      <c r="A3469" s="110" t="s">
        <v>981</v>
      </c>
      <c r="B3469" s="85" t="s">
        <v>956</v>
      </c>
      <c r="C3469" s="85" t="s">
        <v>957</v>
      </c>
      <c r="D3469" s="71">
        <v>9</v>
      </c>
      <c r="E3469" s="71">
        <v>100</v>
      </c>
      <c r="F3469" s="66">
        <v>59</v>
      </c>
    </row>
    <row r="3470" spans="1:6" ht="15.75">
      <c r="A3470" s="110" t="s">
        <v>981</v>
      </c>
      <c r="B3470" s="85" t="s">
        <v>956</v>
      </c>
      <c r="C3470" s="85" t="s">
        <v>957</v>
      </c>
      <c r="D3470" s="71">
        <v>38</v>
      </c>
      <c r="E3470" s="71">
        <v>100</v>
      </c>
      <c r="F3470" s="66">
        <v>88</v>
      </c>
    </row>
    <row r="3471" spans="1:6" ht="15.75">
      <c r="A3471" s="110" t="s">
        <v>982</v>
      </c>
      <c r="B3471" s="85" t="s">
        <v>956</v>
      </c>
      <c r="C3471" s="85" t="s">
        <v>957</v>
      </c>
      <c r="D3471" s="71">
        <v>33</v>
      </c>
      <c r="E3471" s="71">
        <v>100</v>
      </c>
      <c r="F3471" s="66">
        <v>81</v>
      </c>
    </row>
    <row r="3472" spans="1:6" ht="15.75">
      <c r="A3472" s="110" t="s">
        <v>982</v>
      </c>
      <c r="B3472" s="85" t="s">
        <v>956</v>
      </c>
      <c r="C3472" s="85" t="s">
        <v>957</v>
      </c>
      <c r="D3472" s="71">
        <v>26</v>
      </c>
      <c r="E3472" s="71">
        <v>100</v>
      </c>
      <c r="F3472" s="66">
        <v>79</v>
      </c>
    </row>
    <row r="3473" spans="1:6" ht="15.75">
      <c r="A3473" s="110" t="s">
        <v>983</v>
      </c>
      <c r="B3473" s="85" t="s">
        <v>956</v>
      </c>
      <c r="C3473" s="85" t="s">
        <v>957</v>
      </c>
      <c r="D3473" s="71">
        <v>40</v>
      </c>
      <c r="E3473" s="71">
        <v>100</v>
      </c>
      <c r="F3473" s="66">
        <v>76</v>
      </c>
    </row>
    <row r="3474" spans="1:6" ht="15.75">
      <c r="A3474" s="110" t="s">
        <v>984</v>
      </c>
      <c r="B3474" s="85" t="s">
        <v>956</v>
      </c>
      <c r="C3474" s="85" t="s">
        <v>957</v>
      </c>
      <c r="D3474" s="71">
        <v>45</v>
      </c>
      <c r="E3474" s="71">
        <v>100</v>
      </c>
      <c r="F3474" s="66">
        <v>90</v>
      </c>
    </row>
    <row r="3475" spans="1:6" ht="15.75">
      <c r="A3475" s="110" t="s">
        <v>984</v>
      </c>
      <c r="B3475" s="85" t="s">
        <v>956</v>
      </c>
      <c r="C3475" s="85" t="s">
        <v>957</v>
      </c>
      <c r="D3475" s="71">
        <v>21</v>
      </c>
      <c r="E3475" s="71">
        <v>160</v>
      </c>
      <c r="F3475" s="66">
        <v>80</v>
      </c>
    </row>
    <row r="3476" spans="1:6" ht="15.75">
      <c r="A3476" s="110" t="s">
        <v>984</v>
      </c>
      <c r="B3476" s="85" t="s">
        <v>956</v>
      </c>
      <c r="C3476" s="85" t="s">
        <v>957</v>
      </c>
      <c r="D3476" s="71">
        <v>5</v>
      </c>
      <c r="E3476" s="71">
        <v>100</v>
      </c>
      <c r="F3476" s="66">
        <v>71</v>
      </c>
    </row>
    <row r="3477" spans="1:6" ht="15.75">
      <c r="A3477" s="110" t="s">
        <v>984</v>
      </c>
      <c r="B3477" s="85" t="s">
        <v>956</v>
      </c>
      <c r="C3477" s="85" t="s">
        <v>957</v>
      </c>
      <c r="D3477" s="71">
        <v>25</v>
      </c>
      <c r="E3477" s="71">
        <v>100</v>
      </c>
      <c r="F3477" s="66">
        <v>97.453703703703709</v>
      </c>
    </row>
    <row r="3478" spans="1:6" ht="15.75">
      <c r="A3478" s="110" t="s">
        <v>985</v>
      </c>
      <c r="B3478" s="85" t="s">
        <v>956</v>
      </c>
      <c r="C3478" s="85" t="s">
        <v>957</v>
      </c>
      <c r="D3478" s="71">
        <v>34</v>
      </c>
      <c r="E3478" s="71">
        <v>250</v>
      </c>
      <c r="F3478" s="66">
        <v>0</v>
      </c>
    </row>
    <row r="3479" spans="1:6" ht="15.75">
      <c r="A3479" s="110" t="s">
        <v>985</v>
      </c>
      <c r="B3479" s="85" t="s">
        <v>956</v>
      </c>
      <c r="C3479" s="85" t="s">
        <v>957</v>
      </c>
      <c r="D3479" s="71">
        <v>33</v>
      </c>
      <c r="E3479" s="71">
        <v>100</v>
      </c>
      <c r="F3479" s="66">
        <v>80</v>
      </c>
    </row>
    <row r="3480" spans="1:6" ht="15.75">
      <c r="A3480" s="110" t="s">
        <v>985</v>
      </c>
      <c r="B3480" s="85" t="s">
        <v>956</v>
      </c>
      <c r="C3480" s="85" t="s">
        <v>957</v>
      </c>
      <c r="D3480" s="71">
        <v>31</v>
      </c>
      <c r="E3480" s="71">
        <v>100</v>
      </c>
      <c r="F3480" s="66">
        <v>74</v>
      </c>
    </row>
    <row r="3481" spans="1:6" ht="15.75">
      <c r="A3481" s="110" t="s">
        <v>985</v>
      </c>
      <c r="B3481" s="85" t="s">
        <v>956</v>
      </c>
      <c r="C3481" s="85" t="s">
        <v>957</v>
      </c>
      <c r="D3481" s="71">
        <v>47</v>
      </c>
      <c r="E3481" s="71">
        <v>100</v>
      </c>
      <c r="F3481" s="66">
        <v>72.68518518518519</v>
      </c>
    </row>
    <row r="3482" spans="1:6" ht="15.75">
      <c r="A3482" s="110" t="s">
        <v>985</v>
      </c>
      <c r="B3482" s="85" t="s">
        <v>956</v>
      </c>
      <c r="C3482" s="85" t="s">
        <v>957</v>
      </c>
      <c r="D3482" s="71">
        <v>30</v>
      </c>
      <c r="E3482" s="71">
        <v>160</v>
      </c>
      <c r="F3482" s="66">
        <v>30</v>
      </c>
    </row>
    <row r="3483" spans="1:6" ht="15.75">
      <c r="A3483" s="110" t="s">
        <v>985</v>
      </c>
      <c r="B3483" s="85" t="s">
        <v>956</v>
      </c>
      <c r="C3483" s="85" t="s">
        <v>957</v>
      </c>
      <c r="D3483" s="71">
        <v>32</v>
      </c>
      <c r="E3483" s="71">
        <v>250</v>
      </c>
      <c r="F3483" s="66">
        <v>102</v>
      </c>
    </row>
    <row r="3484" spans="1:6" ht="15.75">
      <c r="A3484" s="110" t="s">
        <v>985</v>
      </c>
      <c r="B3484" s="85" t="s">
        <v>956</v>
      </c>
      <c r="C3484" s="85" t="s">
        <v>957</v>
      </c>
      <c r="D3484" s="71">
        <v>49</v>
      </c>
      <c r="E3484" s="71">
        <v>250</v>
      </c>
      <c r="F3484" s="66">
        <v>180</v>
      </c>
    </row>
    <row r="3485" spans="1:6" ht="15.75">
      <c r="A3485" s="110" t="s">
        <v>985</v>
      </c>
      <c r="B3485" s="85" t="s">
        <v>956</v>
      </c>
      <c r="C3485" s="85" t="s">
        <v>957</v>
      </c>
      <c r="D3485" s="71">
        <v>14</v>
      </c>
      <c r="E3485" s="71">
        <v>63</v>
      </c>
      <c r="F3485" s="66">
        <v>55</v>
      </c>
    </row>
    <row r="3486" spans="1:6" ht="15.75">
      <c r="A3486" s="110" t="s">
        <v>986</v>
      </c>
      <c r="B3486" s="85" t="s">
        <v>956</v>
      </c>
      <c r="C3486" s="85" t="s">
        <v>957</v>
      </c>
      <c r="D3486" s="71">
        <v>3</v>
      </c>
      <c r="E3486" s="71">
        <v>100</v>
      </c>
      <c r="F3486" s="66">
        <v>95.833333333333329</v>
      </c>
    </row>
    <row r="3487" spans="1:6" ht="15.75">
      <c r="A3487" s="110" t="s">
        <v>986</v>
      </c>
      <c r="B3487" s="85" t="s">
        <v>956</v>
      </c>
      <c r="C3487" s="85" t="s">
        <v>957</v>
      </c>
      <c r="D3487" s="71">
        <v>20</v>
      </c>
      <c r="E3487" s="71">
        <v>160</v>
      </c>
      <c r="F3487" s="66">
        <v>2</v>
      </c>
    </row>
    <row r="3488" spans="1:6" ht="15.75">
      <c r="A3488" s="110" t="s">
        <v>984</v>
      </c>
      <c r="B3488" s="85" t="s">
        <v>956</v>
      </c>
      <c r="C3488" s="85" t="s">
        <v>957</v>
      </c>
      <c r="D3488" s="71">
        <v>39</v>
      </c>
      <c r="E3488" s="71">
        <v>160</v>
      </c>
      <c r="F3488" s="66">
        <v>120</v>
      </c>
    </row>
    <row r="3489" spans="1:6" ht="15.75">
      <c r="A3489" s="110" t="s">
        <v>984</v>
      </c>
      <c r="B3489" s="85" t="s">
        <v>956</v>
      </c>
      <c r="C3489" s="85" t="s">
        <v>957</v>
      </c>
      <c r="D3489" s="71">
        <v>8</v>
      </c>
      <c r="E3489" s="71">
        <v>160</v>
      </c>
      <c r="F3489" s="66">
        <v>110</v>
      </c>
    </row>
    <row r="3490" spans="1:6" ht="15.75">
      <c r="A3490" s="110" t="s">
        <v>984</v>
      </c>
      <c r="B3490" s="85" t="s">
        <v>956</v>
      </c>
      <c r="C3490" s="85" t="s">
        <v>957</v>
      </c>
      <c r="D3490" s="71">
        <v>1</v>
      </c>
      <c r="E3490" s="71">
        <v>160</v>
      </c>
      <c r="F3490" s="66">
        <v>134.83405483405483</v>
      </c>
    </row>
    <row r="3491" spans="1:6" ht="15.75">
      <c r="A3491" s="110" t="s">
        <v>984</v>
      </c>
      <c r="B3491" s="85" t="s">
        <v>956</v>
      </c>
      <c r="C3491" s="85" t="s">
        <v>957</v>
      </c>
      <c r="D3491" s="71">
        <v>26</v>
      </c>
      <c r="E3491" s="71">
        <v>160</v>
      </c>
      <c r="F3491" s="66">
        <v>87.962962962962962</v>
      </c>
    </row>
    <row r="3492" spans="1:6" ht="15.75">
      <c r="A3492" s="110" t="s">
        <v>984</v>
      </c>
      <c r="B3492" s="85" t="s">
        <v>956</v>
      </c>
      <c r="C3492" s="85" t="s">
        <v>957</v>
      </c>
      <c r="D3492" s="71">
        <v>22</v>
      </c>
      <c r="E3492" s="71">
        <v>160</v>
      </c>
      <c r="F3492" s="66">
        <v>120</v>
      </c>
    </row>
    <row r="3493" spans="1:6" ht="15.75">
      <c r="A3493" s="110" t="s">
        <v>984</v>
      </c>
      <c r="B3493" s="85" t="s">
        <v>956</v>
      </c>
      <c r="C3493" s="85" t="s">
        <v>957</v>
      </c>
      <c r="D3493" s="71">
        <v>41</v>
      </c>
      <c r="E3493" s="71">
        <v>100</v>
      </c>
      <c r="F3493" s="66">
        <v>60</v>
      </c>
    </row>
    <row r="3494" spans="1:6" ht="15.75">
      <c r="A3494" s="110" t="s">
        <v>987</v>
      </c>
      <c r="B3494" s="85" t="s">
        <v>956</v>
      </c>
      <c r="C3494" s="85" t="s">
        <v>957</v>
      </c>
      <c r="D3494" s="71">
        <v>29</v>
      </c>
      <c r="E3494" s="71">
        <v>160</v>
      </c>
      <c r="F3494" s="66">
        <v>42</v>
      </c>
    </row>
    <row r="3495" spans="1:6" ht="15.75">
      <c r="A3495" s="110" t="s">
        <v>987</v>
      </c>
      <c r="B3495" s="85" t="s">
        <v>956</v>
      </c>
      <c r="C3495" s="85" t="s">
        <v>957</v>
      </c>
      <c r="D3495" s="71">
        <v>11</v>
      </c>
      <c r="E3495" s="71">
        <v>100</v>
      </c>
      <c r="F3495" s="66">
        <v>155.38239538239537</v>
      </c>
    </row>
    <row r="3496" spans="1:6" ht="15.75">
      <c r="A3496" s="110" t="s">
        <v>988</v>
      </c>
      <c r="B3496" s="85" t="s">
        <v>956</v>
      </c>
      <c r="C3496" s="85" t="s">
        <v>957</v>
      </c>
      <c r="D3496" s="71">
        <v>13</v>
      </c>
      <c r="E3496" s="71">
        <v>160</v>
      </c>
      <c r="F3496" s="66">
        <v>20</v>
      </c>
    </row>
    <row r="3497" spans="1:6" ht="15.75">
      <c r="A3497" s="110" t="s">
        <v>988</v>
      </c>
      <c r="B3497" s="85" t="s">
        <v>956</v>
      </c>
      <c r="C3497" s="85" t="s">
        <v>957</v>
      </c>
      <c r="D3497" s="71">
        <v>14</v>
      </c>
      <c r="E3497" s="71">
        <v>100</v>
      </c>
      <c r="F3497" s="66">
        <v>5</v>
      </c>
    </row>
    <row r="3498" spans="1:6" ht="15.75">
      <c r="A3498" s="110" t="s">
        <v>988</v>
      </c>
      <c r="B3498" s="85" t="s">
        <v>956</v>
      </c>
      <c r="C3498" s="85" t="s">
        <v>957</v>
      </c>
      <c r="D3498" s="71">
        <v>21</v>
      </c>
      <c r="E3498" s="71">
        <v>250</v>
      </c>
      <c r="F3498" s="66">
        <v>81</v>
      </c>
    </row>
    <row r="3499" spans="1:6" ht="15.75">
      <c r="A3499" s="110" t="s">
        <v>988</v>
      </c>
      <c r="B3499" s="85" t="s">
        <v>956</v>
      </c>
      <c r="C3499" s="85" t="s">
        <v>957</v>
      </c>
      <c r="D3499" s="71">
        <v>1</v>
      </c>
      <c r="E3499" s="71">
        <v>100</v>
      </c>
      <c r="F3499" s="66">
        <v>56</v>
      </c>
    </row>
    <row r="3500" spans="1:6" ht="15.75">
      <c r="A3500" s="110" t="s">
        <v>988</v>
      </c>
      <c r="B3500" s="85" t="s">
        <v>956</v>
      </c>
      <c r="C3500" s="85" t="s">
        <v>957</v>
      </c>
      <c r="D3500" s="71">
        <v>2</v>
      </c>
      <c r="E3500" s="71">
        <v>160</v>
      </c>
      <c r="F3500" s="66">
        <v>22</v>
      </c>
    </row>
    <row r="3501" spans="1:6" ht="15.75">
      <c r="A3501" s="110" t="s">
        <v>988</v>
      </c>
      <c r="B3501" s="85" t="s">
        <v>956</v>
      </c>
      <c r="C3501" s="85" t="s">
        <v>957</v>
      </c>
      <c r="D3501" s="71">
        <v>10</v>
      </c>
      <c r="E3501" s="71">
        <v>100</v>
      </c>
      <c r="F3501" s="66">
        <v>23</v>
      </c>
    </row>
    <row r="3502" spans="1:6" ht="15.75">
      <c r="A3502" s="110" t="s">
        <v>988</v>
      </c>
      <c r="B3502" s="85" t="s">
        <v>956</v>
      </c>
      <c r="C3502" s="85" t="s">
        <v>957</v>
      </c>
      <c r="D3502" s="71">
        <v>12</v>
      </c>
      <c r="E3502" s="71">
        <v>63</v>
      </c>
      <c r="F3502" s="66">
        <v>31</v>
      </c>
    </row>
    <row r="3503" spans="1:6" ht="15.75">
      <c r="A3503" s="110" t="s">
        <v>989</v>
      </c>
      <c r="B3503" s="85" t="s">
        <v>956</v>
      </c>
      <c r="C3503" s="85" t="s">
        <v>957</v>
      </c>
      <c r="D3503" s="71">
        <v>1</v>
      </c>
      <c r="E3503" s="71">
        <v>100</v>
      </c>
      <c r="F3503" s="66">
        <v>88</v>
      </c>
    </row>
    <row r="3504" spans="1:6" ht="15.75">
      <c r="A3504" s="110" t="s">
        <v>989</v>
      </c>
      <c r="B3504" s="85" t="s">
        <v>956</v>
      </c>
      <c r="C3504" s="85" t="s">
        <v>957</v>
      </c>
      <c r="D3504" s="71">
        <v>2</v>
      </c>
      <c r="E3504" s="71">
        <v>100</v>
      </c>
      <c r="F3504" s="66">
        <v>71</v>
      </c>
    </row>
    <row r="3505" spans="1:6" ht="15.75">
      <c r="A3505" s="110" t="s">
        <v>989</v>
      </c>
      <c r="B3505" s="85" t="s">
        <v>956</v>
      </c>
      <c r="C3505" s="85" t="s">
        <v>957</v>
      </c>
      <c r="D3505" s="71">
        <v>3</v>
      </c>
      <c r="E3505" s="71">
        <v>160</v>
      </c>
      <c r="F3505" s="66">
        <v>121</v>
      </c>
    </row>
    <row r="3506" spans="1:6" ht="15.75">
      <c r="A3506" s="110" t="s">
        <v>989</v>
      </c>
      <c r="B3506" s="85" t="s">
        <v>956</v>
      </c>
      <c r="C3506" s="85" t="s">
        <v>957</v>
      </c>
      <c r="D3506" s="71">
        <v>16</v>
      </c>
      <c r="E3506" s="71">
        <v>63</v>
      </c>
      <c r="F3506" s="66">
        <v>55</v>
      </c>
    </row>
    <row r="3507" spans="1:6" ht="15.75">
      <c r="A3507" s="110" t="s">
        <v>989</v>
      </c>
      <c r="B3507" s="85" t="s">
        <v>956</v>
      </c>
      <c r="C3507" s="85" t="s">
        <v>957</v>
      </c>
      <c r="D3507" s="71">
        <v>4</v>
      </c>
      <c r="E3507" s="71">
        <v>100</v>
      </c>
      <c r="F3507" s="66">
        <v>78</v>
      </c>
    </row>
    <row r="3508" spans="1:6" ht="15.75">
      <c r="A3508" s="110" t="s">
        <v>989</v>
      </c>
      <c r="B3508" s="85" t="s">
        <v>956</v>
      </c>
      <c r="C3508" s="85" t="s">
        <v>957</v>
      </c>
      <c r="D3508" s="71">
        <v>5</v>
      </c>
      <c r="E3508" s="71">
        <v>400</v>
      </c>
      <c r="F3508" s="66">
        <v>154</v>
      </c>
    </row>
    <row r="3509" spans="1:6" ht="15.75">
      <c r="A3509" s="110" t="s">
        <v>989</v>
      </c>
      <c r="B3509" s="85" t="s">
        <v>956</v>
      </c>
      <c r="C3509" s="85" t="s">
        <v>957</v>
      </c>
      <c r="D3509" s="71">
        <v>7</v>
      </c>
      <c r="E3509" s="71">
        <v>100</v>
      </c>
      <c r="F3509" s="66">
        <v>80</v>
      </c>
    </row>
    <row r="3510" spans="1:6" ht="15.75">
      <c r="A3510" s="110" t="s">
        <v>989</v>
      </c>
      <c r="B3510" s="85" t="s">
        <v>956</v>
      </c>
      <c r="C3510" s="85" t="s">
        <v>957</v>
      </c>
      <c r="D3510" s="71">
        <v>8</v>
      </c>
      <c r="E3510" s="71">
        <v>160</v>
      </c>
      <c r="F3510" s="66">
        <v>110</v>
      </c>
    </row>
    <row r="3511" spans="1:6" ht="15.75">
      <c r="A3511" s="110" t="s">
        <v>989</v>
      </c>
      <c r="B3511" s="85" t="s">
        <v>956</v>
      </c>
      <c r="C3511" s="85" t="s">
        <v>957</v>
      </c>
      <c r="D3511" s="71">
        <v>27</v>
      </c>
      <c r="E3511" s="71">
        <v>100</v>
      </c>
      <c r="F3511" s="66">
        <v>56</v>
      </c>
    </row>
    <row r="3512" spans="1:6" ht="15.75">
      <c r="A3512" s="110" t="s">
        <v>990</v>
      </c>
      <c r="B3512" s="85" t="s">
        <v>956</v>
      </c>
      <c r="C3512" s="85" t="s">
        <v>957</v>
      </c>
      <c r="D3512" s="71">
        <v>18</v>
      </c>
      <c r="E3512" s="71">
        <v>63</v>
      </c>
      <c r="F3512" s="66">
        <v>41</v>
      </c>
    </row>
    <row r="3513" spans="1:6" ht="15.75">
      <c r="A3513" s="110" t="s">
        <v>991</v>
      </c>
      <c r="B3513" s="85" t="s">
        <v>956</v>
      </c>
      <c r="C3513" s="85" t="s">
        <v>957</v>
      </c>
      <c r="D3513" s="71">
        <v>20</v>
      </c>
      <c r="E3513" s="71">
        <v>100</v>
      </c>
      <c r="F3513" s="66">
        <v>36</v>
      </c>
    </row>
    <row r="3514" spans="1:6" ht="15.75">
      <c r="A3514" s="110" t="s">
        <v>992</v>
      </c>
      <c r="B3514" s="85" t="s">
        <v>956</v>
      </c>
      <c r="C3514" s="85" t="s">
        <v>957</v>
      </c>
      <c r="D3514" s="71">
        <v>21</v>
      </c>
      <c r="E3514" s="71">
        <v>40</v>
      </c>
      <c r="F3514" s="66">
        <v>33</v>
      </c>
    </row>
    <row r="3515" spans="1:6" ht="15.75">
      <c r="A3515" s="110" t="s">
        <v>993</v>
      </c>
      <c r="B3515" s="85" t="s">
        <v>956</v>
      </c>
      <c r="C3515" s="85" t="s">
        <v>957</v>
      </c>
      <c r="D3515" s="71">
        <v>22</v>
      </c>
      <c r="E3515" s="71">
        <v>100</v>
      </c>
      <c r="F3515" s="66">
        <v>58</v>
      </c>
    </row>
    <row r="3516" spans="1:6" ht="15.75">
      <c r="A3516" s="110" t="s">
        <v>993</v>
      </c>
      <c r="B3516" s="85" t="s">
        <v>956</v>
      </c>
      <c r="C3516" s="85" t="s">
        <v>957</v>
      </c>
      <c r="D3516" s="71">
        <v>24</v>
      </c>
      <c r="E3516" s="71">
        <v>160</v>
      </c>
      <c r="F3516" s="66">
        <v>49</v>
      </c>
    </row>
    <row r="3517" spans="1:6" ht="15.75">
      <c r="A3517" s="110" t="s">
        <v>993</v>
      </c>
      <c r="B3517" s="85" t="s">
        <v>956</v>
      </c>
      <c r="C3517" s="85" t="s">
        <v>957</v>
      </c>
      <c r="D3517" s="71">
        <v>25</v>
      </c>
      <c r="E3517" s="71">
        <v>40</v>
      </c>
      <c r="F3517" s="66">
        <v>29</v>
      </c>
    </row>
    <row r="3518" spans="1:6" ht="15.75">
      <c r="A3518" s="110" t="s">
        <v>993</v>
      </c>
      <c r="B3518" s="85" t="s">
        <v>956</v>
      </c>
      <c r="C3518" s="85" t="s">
        <v>957</v>
      </c>
      <c r="D3518" s="71">
        <v>26</v>
      </c>
      <c r="E3518" s="71">
        <v>40</v>
      </c>
      <c r="F3518" s="66">
        <v>34</v>
      </c>
    </row>
    <row r="3519" spans="1:6" ht="15.75">
      <c r="A3519" s="110" t="s">
        <v>994</v>
      </c>
      <c r="B3519" s="85" t="s">
        <v>956</v>
      </c>
      <c r="C3519" s="85" t="s">
        <v>957</v>
      </c>
      <c r="D3519" s="71">
        <v>28</v>
      </c>
      <c r="E3519" s="71">
        <v>63</v>
      </c>
      <c r="F3519" s="66">
        <v>41</v>
      </c>
    </row>
    <row r="3520" spans="1:6" ht="15.75">
      <c r="A3520" s="110" t="s">
        <v>989</v>
      </c>
      <c r="B3520" s="85" t="s">
        <v>956</v>
      </c>
      <c r="C3520" s="85" t="s">
        <v>957</v>
      </c>
      <c r="D3520" s="71">
        <v>9</v>
      </c>
      <c r="E3520" s="71">
        <v>100</v>
      </c>
      <c r="F3520" s="66">
        <v>92</v>
      </c>
    </row>
    <row r="3521" spans="1:6" ht="15.75">
      <c r="A3521" s="110" t="s">
        <v>989</v>
      </c>
      <c r="B3521" s="85" t="s">
        <v>956</v>
      </c>
      <c r="C3521" s="85" t="s">
        <v>957</v>
      </c>
      <c r="D3521" s="71">
        <v>10</v>
      </c>
      <c r="E3521" s="71">
        <v>63</v>
      </c>
      <c r="F3521" s="66">
        <v>58</v>
      </c>
    </row>
    <row r="3522" spans="1:6" ht="15.75">
      <c r="A3522" s="110" t="s">
        <v>989</v>
      </c>
      <c r="B3522" s="85" t="s">
        <v>956</v>
      </c>
      <c r="C3522" s="85" t="s">
        <v>957</v>
      </c>
      <c r="D3522" s="71">
        <v>11</v>
      </c>
      <c r="E3522" s="71">
        <v>160</v>
      </c>
      <c r="F3522" s="66">
        <v>142</v>
      </c>
    </row>
    <row r="3523" spans="1:6" ht="15.75">
      <c r="A3523" s="110" t="s">
        <v>989</v>
      </c>
      <c r="B3523" s="85" t="s">
        <v>956</v>
      </c>
      <c r="C3523" s="85" t="s">
        <v>957</v>
      </c>
      <c r="D3523" s="71">
        <v>12</v>
      </c>
      <c r="E3523" s="71">
        <v>100</v>
      </c>
      <c r="F3523" s="66">
        <v>81</v>
      </c>
    </row>
    <row r="3524" spans="1:6" ht="15.75">
      <c r="A3524" s="110" t="s">
        <v>989</v>
      </c>
      <c r="B3524" s="85" t="s">
        <v>956</v>
      </c>
      <c r="C3524" s="85" t="s">
        <v>957</v>
      </c>
      <c r="D3524" s="71">
        <v>13</v>
      </c>
      <c r="E3524" s="71">
        <v>100</v>
      </c>
      <c r="F3524" s="66">
        <v>77</v>
      </c>
    </row>
    <row r="3525" spans="1:6" ht="15.75">
      <c r="A3525" s="110" t="s">
        <v>995</v>
      </c>
      <c r="B3525" s="85" t="s">
        <v>956</v>
      </c>
      <c r="C3525" s="85" t="s">
        <v>957</v>
      </c>
      <c r="D3525" s="71">
        <v>29</v>
      </c>
      <c r="E3525" s="71">
        <v>100</v>
      </c>
      <c r="F3525" s="66">
        <v>88</v>
      </c>
    </row>
    <row r="3526" spans="1:6" ht="15.75">
      <c r="A3526" s="110" t="s">
        <v>995</v>
      </c>
      <c r="B3526" s="85" t="s">
        <v>956</v>
      </c>
      <c r="C3526" s="85" t="s">
        <v>957</v>
      </c>
      <c r="D3526" s="71">
        <v>2</v>
      </c>
      <c r="E3526" s="71">
        <v>160</v>
      </c>
      <c r="F3526" s="66">
        <v>66</v>
      </c>
    </row>
    <row r="3527" spans="1:6" ht="15.75">
      <c r="A3527" s="110" t="s">
        <v>995</v>
      </c>
      <c r="B3527" s="85" t="s">
        <v>956</v>
      </c>
      <c r="C3527" s="85" t="s">
        <v>957</v>
      </c>
      <c r="D3527" s="71">
        <v>1</v>
      </c>
      <c r="E3527" s="71">
        <v>160</v>
      </c>
      <c r="F3527" s="66">
        <v>90</v>
      </c>
    </row>
    <row r="3528" spans="1:6" ht="15.75">
      <c r="A3528" s="110" t="s">
        <v>995</v>
      </c>
      <c r="B3528" s="85" t="s">
        <v>956</v>
      </c>
      <c r="C3528" s="85" t="s">
        <v>957</v>
      </c>
      <c r="D3528" s="71">
        <v>25</v>
      </c>
      <c r="E3528" s="71">
        <v>63</v>
      </c>
      <c r="F3528" s="66">
        <v>52</v>
      </c>
    </row>
    <row r="3529" spans="1:6" ht="15.75">
      <c r="A3529" s="110" t="s">
        <v>995</v>
      </c>
      <c r="B3529" s="85" t="s">
        <v>956</v>
      </c>
      <c r="C3529" s="85" t="s">
        <v>957</v>
      </c>
      <c r="D3529" s="71">
        <v>4</v>
      </c>
      <c r="E3529" s="71">
        <v>160</v>
      </c>
      <c r="F3529" s="66">
        <v>98</v>
      </c>
    </row>
    <row r="3530" spans="1:6" ht="15.75">
      <c r="A3530" s="110" t="s">
        <v>995</v>
      </c>
      <c r="B3530" s="85" t="s">
        <v>956</v>
      </c>
      <c r="C3530" s="85" t="s">
        <v>957</v>
      </c>
      <c r="D3530" s="71">
        <v>5</v>
      </c>
      <c r="E3530" s="71">
        <v>100</v>
      </c>
      <c r="F3530" s="66">
        <v>143</v>
      </c>
    </row>
    <row r="3531" spans="1:6" ht="15.75">
      <c r="A3531" s="110" t="s">
        <v>995</v>
      </c>
      <c r="B3531" s="85" t="s">
        <v>956</v>
      </c>
      <c r="C3531" s="85" t="s">
        <v>957</v>
      </c>
      <c r="D3531" s="71">
        <v>7</v>
      </c>
      <c r="E3531" s="71">
        <v>160</v>
      </c>
      <c r="F3531" s="66">
        <v>125</v>
      </c>
    </row>
    <row r="3532" spans="1:6" ht="15.75">
      <c r="A3532" s="110" t="s">
        <v>995</v>
      </c>
      <c r="B3532" s="85" t="s">
        <v>956</v>
      </c>
      <c r="C3532" s="85" t="s">
        <v>957</v>
      </c>
      <c r="D3532" s="71">
        <v>16</v>
      </c>
      <c r="E3532" s="71">
        <v>160</v>
      </c>
      <c r="F3532" s="66">
        <v>58</v>
      </c>
    </row>
    <row r="3533" spans="1:6" ht="15.75">
      <c r="A3533" s="110" t="s">
        <v>996</v>
      </c>
      <c r="B3533" s="85" t="s">
        <v>956</v>
      </c>
      <c r="C3533" s="85" t="s">
        <v>957</v>
      </c>
      <c r="D3533" s="71">
        <v>15</v>
      </c>
      <c r="E3533" s="71">
        <v>100</v>
      </c>
      <c r="F3533" s="66">
        <v>80</v>
      </c>
    </row>
    <row r="3534" spans="1:6" ht="15.75">
      <c r="A3534" s="110" t="s">
        <v>996</v>
      </c>
      <c r="B3534" s="85" t="s">
        <v>956</v>
      </c>
      <c r="C3534" s="85" t="s">
        <v>957</v>
      </c>
      <c r="D3534" s="71">
        <v>14</v>
      </c>
      <c r="E3534" s="71">
        <v>100</v>
      </c>
      <c r="F3534" s="66">
        <v>66</v>
      </c>
    </row>
    <row r="3535" spans="1:6" ht="15.75">
      <c r="A3535" s="110" t="s">
        <v>996</v>
      </c>
      <c r="B3535" s="85" t="s">
        <v>956</v>
      </c>
      <c r="C3535" s="85" t="s">
        <v>957</v>
      </c>
      <c r="D3535" s="71">
        <v>13</v>
      </c>
      <c r="E3535" s="71">
        <v>100</v>
      </c>
      <c r="F3535" s="66">
        <v>54</v>
      </c>
    </row>
    <row r="3536" spans="1:6" ht="15.75">
      <c r="A3536" s="110" t="s">
        <v>996</v>
      </c>
      <c r="B3536" s="85" t="s">
        <v>956</v>
      </c>
      <c r="C3536" s="85" t="s">
        <v>957</v>
      </c>
      <c r="D3536" s="71">
        <v>12</v>
      </c>
      <c r="E3536" s="71">
        <v>100</v>
      </c>
      <c r="F3536" s="66">
        <v>41</v>
      </c>
    </row>
    <row r="3537" spans="1:6" ht="15.75">
      <c r="A3537" s="110" t="s">
        <v>997</v>
      </c>
      <c r="B3537" s="85" t="s">
        <v>956</v>
      </c>
      <c r="C3537" s="85" t="s">
        <v>957</v>
      </c>
      <c r="D3537" s="71">
        <v>9</v>
      </c>
      <c r="E3537" s="71">
        <v>160</v>
      </c>
      <c r="F3537" s="66">
        <v>9</v>
      </c>
    </row>
    <row r="3538" spans="1:6" ht="15.75">
      <c r="A3538" s="110" t="s">
        <v>998</v>
      </c>
      <c r="B3538" s="85" t="s">
        <v>956</v>
      </c>
      <c r="C3538" s="85" t="s">
        <v>957</v>
      </c>
      <c r="D3538" s="71">
        <v>10</v>
      </c>
      <c r="E3538" s="71">
        <v>100</v>
      </c>
      <c r="F3538" s="66">
        <v>47</v>
      </c>
    </row>
    <row r="3539" spans="1:6" ht="15.75">
      <c r="A3539" s="110" t="s">
        <v>998</v>
      </c>
      <c r="B3539" s="85" t="s">
        <v>956</v>
      </c>
      <c r="C3539" s="85" t="s">
        <v>957</v>
      </c>
      <c r="D3539" s="71">
        <v>11</v>
      </c>
      <c r="E3539" s="71">
        <v>63</v>
      </c>
      <c r="F3539" s="66">
        <v>52</v>
      </c>
    </row>
    <row r="3540" spans="1:6" ht="15.75">
      <c r="A3540" s="110" t="s">
        <v>998</v>
      </c>
      <c r="B3540" s="85" t="s">
        <v>956</v>
      </c>
      <c r="C3540" s="85" t="s">
        <v>957</v>
      </c>
      <c r="D3540" s="71">
        <v>35</v>
      </c>
      <c r="E3540" s="71">
        <v>63</v>
      </c>
      <c r="F3540" s="66">
        <v>60</v>
      </c>
    </row>
  </sheetData>
  <autoFilter ref="A2:G3259"/>
  <mergeCells count="303">
    <mergeCell ref="F607:F608"/>
    <mergeCell ref="F609:F610"/>
    <mergeCell ref="F611:F612"/>
    <mergeCell ref="F613:F614"/>
    <mergeCell ref="F794:F795"/>
    <mergeCell ref="F615:F616"/>
    <mergeCell ref="F617:F618"/>
    <mergeCell ref="F619:F620"/>
    <mergeCell ref="F621:F622"/>
    <mergeCell ref="F623:F624"/>
    <mergeCell ref="F664:F665"/>
    <mergeCell ref="F651:F652"/>
    <mergeCell ref="F653:F654"/>
    <mergeCell ref="F655:F656"/>
    <mergeCell ref="F657:F658"/>
    <mergeCell ref="F659:F660"/>
    <mergeCell ref="F695:F696"/>
    <mergeCell ref="F708:F709"/>
    <mergeCell ref="F717:F718"/>
    <mergeCell ref="F680:F681"/>
    <mergeCell ref="F682:F683"/>
    <mergeCell ref="F686:F687"/>
    <mergeCell ref="F666:F667"/>
    <mergeCell ref="F668:F669"/>
    <mergeCell ref="F584:F585"/>
    <mergeCell ref="F586:F587"/>
    <mergeCell ref="F588:F589"/>
    <mergeCell ref="F590:F591"/>
    <mergeCell ref="F592:F593"/>
    <mergeCell ref="F594:F595"/>
    <mergeCell ref="F596:F597"/>
    <mergeCell ref="F603:F604"/>
    <mergeCell ref="F605:F606"/>
    <mergeCell ref="F565:F566"/>
    <mergeCell ref="F558:F559"/>
    <mergeCell ref="F560:F561"/>
    <mergeCell ref="F567:F568"/>
    <mergeCell ref="F569:F570"/>
    <mergeCell ref="F571:F572"/>
    <mergeCell ref="F573:F574"/>
    <mergeCell ref="F575:F576"/>
    <mergeCell ref="F582:F583"/>
    <mergeCell ref="F577:F578"/>
    <mergeCell ref="F512:F513"/>
    <mergeCell ref="F514:F515"/>
    <mergeCell ref="F516:F517"/>
    <mergeCell ref="F518:F519"/>
    <mergeCell ref="F520:F521"/>
    <mergeCell ref="F522:F523"/>
    <mergeCell ref="F524:F525"/>
    <mergeCell ref="F526:F527"/>
    <mergeCell ref="F552:F553"/>
    <mergeCell ref="F534:F535"/>
    <mergeCell ref="F536:F537"/>
    <mergeCell ref="F538:F539"/>
    <mergeCell ref="F540:F541"/>
    <mergeCell ref="F542:F543"/>
    <mergeCell ref="F544:F545"/>
    <mergeCell ref="F546:F547"/>
    <mergeCell ref="F548:F549"/>
    <mergeCell ref="F550:F551"/>
    <mergeCell ref="F494:F495"/>
    <mergeCell ref="F496:F497"/>
    <mergeCell ref="F498:F499"/>
    <mergeCell ref="F500:F501"/>
    <mergeCell ref="F502:F503"/>
    <mergeCell ref="F504:F505"/>
    <mergeCell ref="F506:F507"/>
    <mergeCell ref="F508:F509"/>
    <mergeCell ref="F510:F511"/>
    <mergeCell ref="F476:F477"/>
    <mergeCell ref="F478:F479"/>
    <mergeCell ref="F480:F481"/>
    <mergeCell ref="F482:F483"/>
    <mergeCell ref="F484:F485"/>
    <mergeCell ref="F486:F487"/>
    <mergeCell ref="F488:F489"/>
    <mergeCell ref="F490:F491"/>
    <mergeCell ref="F492:F493"/>
    <mergeCell ref="F458:F459"/>
    <mergeCell ref="F460:F461"/>
    <mergeCell ref="F462:F463"/>
    <mergeCell ref="F464:F465"/>
    <mergeCell ref="F466:F467"/>
    <mergeCell ref="F468:F469"/>
    <mergeCell ref="F470:F471"/>
    <mergeCell ref="F472:F473"/>
    <mergeCell ref="F474:F475"/>
    <mergeCell ref="F435:F436"/>
    <mergeCell ref="F437:F438"/>
    <mergeCell ref="F439:F440"/>
    <mergeCell ref="F441:F442"/>
    <mergeCell ref="F456:F457"/>
    <mergeCell ref="F443:F444"/>
    <mergeCell ref="F445:F446"/>
    <mergeCell ref="F447:F448"/>
    <mergeCell ref="F449:F450"/>
    <mergeCell ref="F451:F452"/>
    <mergeCell ref="F344:F345"/>
    <mergeCell ref="F359:F360"/>
    <mergeCell ref="F346:F347"/>
    <mergeCell ref="F348:F349"/>
    <mergeCell ref="F350:F351"/>
    <mergeCell ref="F352:F353"/>
    <mergeCell ref="F354:F355"/>
    <mergeCell ref="F361:F362"/>
    <mergeCell ref="F363:F364"/>
    <mergeCell ref="F357:F358"/>
    <mergeCell ref="F323:F324"/>
    <mergeCell ref="F330:F331"/>
    <mergeCell ref="F325:F326"/>
    <mergeCell ref="F327:F328"/>
    <mergeCell ref="F332:F333"/>
    <mergeCell ref="F334:F335"/>
    <mergeCell ref="F336:F337"/>
    <mergeCell ref="F340:F341"/>
    <mergeCell ref="F342:F343"/>
    <mergeCell ref="F299:F300"/>
    <mergeCell ref="F302:F303"/>
    <mergeCell ref="F304:F305"/>
    <mergeCell ref="F306:F307"/>
    <mergeCell ref="F312:F313"/>
    <mergeCell ref="F314:F315"/>
    <mergeCell ref="F316:F317"/>
    <mergeCell ref="F318:F319"/>
    <mergeCell ref="F320:F321"/>
    <mergeCell ref="F278:F279"/>
    <mergeCell ref="F280:F281"/>
    <mergeCell ref="F282:F283"/>
    <mergeCell ref="F284:F285"/>
    <mergeCell ref="F286:F287"/>
    <mergeCell ref="F288:F289"/>
    <mergeCell ref="F292:F293"/>
    <mergeCell ref="F294:F295"/>
    <mergeCell ref="F296:F297"/>
    <mergeCell ref="F271:F272"/>
    <mergeCell ref="F256:F257"/>
    <mergeCell ref="F258:F259"/>
    <mergeCell ref="F260:F261"/>
    <mergeCell ref="F262:F263"/>
    <mergeCell ref="F266:F267"/>
    <mergeCell ref="F268:F269"/>
    <mergeCell ref="F273:F274"/>
    <mergeCell ref="F275:F276"/>
    <mergeCell ref="F218:F219"/>
    <mergeCell ref="F220:F221"/>
    <mergeCell ref="F225:F226"/>
    <mergeCell ref="F227:F228"/>
    <mergeCell ref="F229:F230"/>
    <mergeCell ref="F231:F232"/>
    <mergeCell ref="F233:F234"/>
    <mergeCell ref="F254:F255"/>
    <mergeCell ref="F237:F238"/>
    <mergeCell ref="F239:F240"/>
    <mergeCell ref="F241:F242"/>
    <mergeCell ref="F243:F244"/>
    <mergeCell ref="F245:F246"/>
    <mergeCell ref="F247:F248"/>
    <mergeCell ref="F251:F252"/>
    <mergeCell ref="G18:G184"/>
    <mergeCell ref="F84:F85"/>
    <mergeCell ref="F90:F91"/>
    <mergeCell ref="F97:F98"/>
    <mergeCell ref="F104:F105"/>
    <mergeCell ref="F108:F109"/>
    <mergeCell ref="F110:F111"/>
    <mergeCell ref="F20:F21"/>
    <mergeCell ref="F65:F66"/>
    <mergeCell ref="F69:F70"/>
    <mergeCell ref="F71:F72"/>
    <mergeCell ref="F74:F75"/>
    <mergeCell ref="F181:F182"/>
    <mergeCell ref="F113:F114"/>
    <mergeCell ref="F116:F117"/>
    <mergeCell ref="F118:F119"/>
    <mergeCell ref="F123:F124"/>
    <mergeCell ref="F125:F126"/>
    <mergeCell ref="F128:F129"/>
    <mergeCell ref="F130:F131"/>
    <mergeCell ref="F132:F133"/>
    <mergeCell ref="F138:F139"/>
    <mergeCell ref="F140:F141"/>
    <mergeCell ref="F142:F143"/>
    <mergeCell ref="A1:F1"/>
    <mergeCell ref="F7:F8"/>
    <mergeCell ref="F9:F10"/>
    <mergeCell ref="F11:F12"/>
    <mergeCell ref="F13:F14"/>
    <mergeCell ref="F15:F16"/>
    <mergeCell ref="F36:F37"/>
    <mergeCell ref="F39:F40"/>
    <mergeCell ref="F41:F42"/>
    <mergeCell ref="F778:F779"/>
    <mergeCell ref="F780:F781"/>
    <mergeCell ref="F724:F725"/>
    <mergeCell ref="F782:F783"/>
    <mergeCell ref="F784:F785"/>
    <mergeCell ref="F684:F685"/>
    <mergeCell ref="F43:F44"/>
    <mergeCell ref="F45:F46"/>
    <mergeCell ref="F52:F53"/>
    <mergeCell ref="F54:F55"/>
    <mergeCell ref="F56:F57"/>
    <mergeCell ref="F58:F59"/>
    <mergeCell ref="F63:F64"/>
    <mergeCell ref="F149:F150"/>
    <mergeCell ref="F151:F152"/>
    <mergeCell ref="F199:F200"/>
    <mergeCell ref="F203:F204"/>
    <mergeCell ref="F207:F208"/>
    <mergeCell ref="F163:F164"/>
    <mergeCell ref="F167:F168"/>
    <mergeCell ref="F169:F170"/>
    <mergeCell ref="F176:F177"/>
    <mergeCell ref="F178:F179"/>
    <mergeCell ref="F189:F190"/>
    <mergeCell ref="F422:F423"/>
    <mergeCell ref="F424:F425"/>
    <mergeCell ref="F431:F432"/>
    <mergeCell ref="F433:F434"/>
    <mergeCell ref="F747:F748"/>
    <mergeCell ref="F154:F155"/>
    <mergeCell ref="F156:F157"/>
    <mergeCell ref="F184:F185"/>
    <mergeCell ref="F187:F188"/>
    <mergeCell ref="F563:F564"/>
    <mergeCell ref="F580:F581"/>
    <mergeCell ref="F601:F602"/>
    <mergeCell ref="F626:F627"/>
    <mergeCell ref="F635:F636"/>
    <mergeCell ref="F639:F640"/>
    <mergeCell ref="F649:F650"/>
    <mergeCell ref="F662:F663"/>
    <mergeCell ref="F722:F723"/>
    <mergeCell ref="F191:F192"/>
    <mergeCell ref="F196:F197"/>
    <mergeCell ref="F201:F202"/>
    <mergeCell ref="F210:F211"/>
    <mergeCell ref="F223:F224"/>
    <mergeCell ref="F216:F217"/>
    <mergeCell ref="D1432:D1433"/>
    <mergeCell ref="D1350:D1351"/>
    <mergeCell ref="D1352:D1353"/>
    <mergeCell ref="D1355:D1356"/>
    <mergeCell ref="E1355:E1356"/>
    <mergeCell ref="F1355:F1356"/>
    <mergeCell ref="D1358:D1359"/>
    <mergeCell ref="D1384:D1385"/>
    <mergeCell ref="D1393:D1394"/>
    <mergeCell ref="D1396:D1397"/>
    <mergeCell ref="D1408:D1409"/>
    <mergeCell ref="D1410:D1411"/>
    <mergeCell ref="D1413:D1414"/>
    <mergeCell ref="D1417:D1418"/>
    <mergeCell ref="D1422:D1423"/>
    <mergeCell ref="F366:F367"/>
    <mergeCell ref="F391:F392"/>
    <mergeCell ref="F405:F406"/>
    <mergeCell ref="F418:F419"/>
    <mergeCell ref="F427:F428"/>
    <mergeCell ref="F454:F455"/>
    <mergeCell ref="F532:F533"/>
    <mergeCell ref="F556:F557"/>
    <mergeCell ref="F368:F369"/>
    <mergeCell ref="F370:F371"/>
    <mergeCell ref="F372:F373"/>
    <mergeCell ref="F374:F375"/>
    <mergeCell ref="F376:F377"/>
    <mergeCell ref="F378:F379"/>
    <mergeCell ref="F380:F381"/>
    <mergeCell ref="F382:F383"/>
    <mergeCell ref="F393:F394"/>
    <mergeCell ref="F386:F387"/>
    <mergeCell ref="F384:F385"/>
    <mergeCell ref="F401:F402"/>
    <mergeCell ref="F420:F421"/>
    <mergeCell ref="F407:F408"/>
    <mergeCell ref="F409:F410"/>
    <mergeCell ref="F388:F389"/>
    <mergeCell ref="F395:F396"/>
    <mergeCell ref="F397:F398"/>
    <mergeCell ref="F399:F400"/>
    <mergeCell ref="F759:F760"/>
    <mergeCell ref="F773:F774"/>
    <mergeCell ref="F787:F788"/>
    <mergeCell ref="F792:F793"/>
    <mergeCell ref="F693:F694"/>
    <mergeCell ref="F698:F699"/>
    <mergeCell ref="F701:F702"/>
    <mergeCell ref="F706:F707"/>
    <mergeCell ref="F711:F712"/>
    <mergeCell ref="F715:F716"/>
    <mergeCell ref="F720:F721"/>
    <mergeCell ref="F739:F740"/>
    <mergeCell ref="F670:F671"/>
    <mergeCell ref="F672:F673"/>
    <mergeCell ref="F674:F675"/>
    <mergeCell ref="F676:F677"/>
    <mergeCell ref="F678:F679"/>
    <mergeCell ref="F411:F412"/>
    <mergeCell ref="F413:F414"/>
    <mergeCell ref="F415:F416"/>
    <mergeCell ref="F429:F430"/>
  </mergeCells>
  <pageMargins left="0.7" right="0.7" top="0.75" bottom="0.75" header="0.3" footer="0.3"/>
  <pageSetup paperSize="9" scale="32" orientation="portrait" r:id="rId1"/>
  <rowBreaks count="4" manualBreakCount="4">
    <brk id="261" max="8" man="1"/>
    <brk id="400" max="8" man="1"/>
    <brk id="543" max="8" man="1"/>
    <brk id="68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7"/>
  <sheetViews>
    <sheetView view="pageBreakPreview" zoomScale="115" zoomScaleSheetLayoutView="115" workbookViewId="0">
      <selection activeCell="C26" sqref="C26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28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497" t="s">
        <v>2566</v>
      </c>
      <c r="B2" s="497"/>
      <c r="C2" s="497"/>
      <c r="D2" s="497"/>
      <c r="E2" s="57"/>
      <c r="F2" s="57"/>
      <c r="G2" s="57"/>
      <c r="H2" s="57"/>
    </row>
    <row r="3" spans="1:8" s="14" customFormat="1" ht="47.25">
      <c r="A3" s="53" t="s">
        <v>14</v>
      </c>
      <c r="B3" s="498" t="s">
        <v>0</v>
      </c>
      <c r="C3" s="498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63">
      <c r="A4" s="38">
        <v>1</v>
      </c>
      <c r="B4" s="59" t="s">
        <v>83</v>
      </c>
      <c r="C4" s="38" t="s">
        <v>4</v>
      </c>
      <c r="D4" s="5">
        <v>0.2</v>
      </c>
      <c r="E4" s="5" t="s">
        <v>160</v>
      </c>
      <c r="F4" s="38" t="s">
        <v>161</v>
      </c>
      <c r="G4" s="41" t="s">
        <v>162</v>
      </c>
      <c r="H4" s="71" t="s">
        <v>1094</v>
      </c>
    </row>
    <row r="5" spans="1:8" ht="31.5">
      <c r="A5" s="38">
        <v>2</v>
      </c>
      <c r="B5" s="59" t="s">
        <v>84</v>
      </c>
      <c r="C5" s="38" t="s">
        <v>146</v>
      </c>
      <c r="D5" s="5">
        <v>-0.27200000000000002</v>
      </c>
      <c r="E5" s="5" t="s">
        <v>163</v>
      </c>
      <c r="F5" s="38" t="s">
        <v>164</v>
      </c>
      <c r="G5" s="41" t="s">
        <v>162</v>
      </c>
      <c r="H5" s="71" t="s">
        <v>2545</v>
      </c>
    </row>
    <row r="6" spans="1:8" ht="110.25">
      <c r="A6" s="38">
        <v>3</v>
      </c>
      <c r="B6" s="59" t="s">
        <v>87</v>
      </c>
      <c r="C6" s="38" t="s">
        <v>12</v>
      </c>
      <c r="D6" s="5">
        <v>-942</v>
      </c>
      <c r="E6" s="5">
        <v>1979</v>
      </c>
      <c r="F6" s="38" t="s">
        <v>174</v>
      </c>
      <c r="G6" s="38" t="s">
        <v>165</v>
      </c>
      <c r="H6" s="427" t="s">
        <v>179</v>
      </c>
    </row>
    <row r="7" spans="1:8" ht="68.25" customHeight="1">
      <c r="A7" s="38">
        <v>4</v>
      </c>
      <c r="B7" s="4" t="s">
        <v>944</v>
      </c>
      <c r="C7" s="5">
        <v>1</v>
      </c>
      <c r="D7" s="5">
        <v>0.98</v>
      </c>
      <c r="E7" s="64">
        <v>1967</v>
      </c>
      <c r="F7" s="499" t="s">
        <v>945</v>
      </c>
      <c r="G7" s="496" t="s">
        <v>946</v>
      </c>
      <c r="H7" s="496" t="s">
        <v>2561</v>
      </c>
    </row>
    <row r="8" spans="1:8" s="448" customFormat="1" ht="68.25" customHeight="1">
      <c r="A8" s="449">
        <v>5</v>
      </c>
      <c r="B8" s="4" t="s">
        <v>2536</v>
      </c>
      <c r="C8" s="5">
        <v>1</v>
      </c>
      <c r="D8" s="5">
        <v>0.94</v>
      </c>
      <c r="E8" s="64">
        <v>1976</v>
      </c>
      <c r="F8" s="499"/>
      <c r="G8" s="496"/>
      <c r="H8" s="496"/>
    </row>
    <row r="9" spans="1:8" ht="63.75" customHeight="1">
      <c r="A9" s="38">
        <v>6</v>
      </c>
      <c r="B9" s="4" t="s">
        <v>947</v>
      </c>
      <c r="C9" s="5" t="s">
        <v>143</v>
      </c>
      <c r="D9" s="5">
        <v>0.42</v>
      </c>
      <c r="E9" s="64">
        <v>1971</v>
      </c>
      <c r="F9" s="499"/>
      <c r="G9" s="496"/>
      <c r="H9" s="496"/>
    </row>
    <row r="10" spans="1:8" s="379" customFormat="1" ht="63.75" customHeight="1">
      <c r="A10" s="378">
        <v>7</v>
      </c>
      <c r="B10" s="4" t="s">
        <v>102</v>
      </c>
      <c r="C10" s="5" t="s">
        <v>13</v>
      </c>
      <c r="D10" s="5">
        <v>0.2</v>
      </c>
      <c r="E10" s="64">
        <v>0.99898785425101211</v>
      </c>
      <c r="F10" s="4" t="s">
        <v>2485</v>
      </c>
      <c r="G10" s="403" t="s">
        <v>162</v>
      </c>
      <c r="H10" s="382" t="s">
        <v>2484</v>
      </c>
    </row>
    <row r="11" spans="1:8" s="379" customFormat="1" ht="63.75" customHeight="1">
      <c r="A11" s="379">
        <v>8</v>
      </c>
      <c r="B11" s="168" t="s">
        <v>2471</v>
      </c>
      <c r="C11" s="382" t="s">
        <v>1093</v>
      </c>
      <c r="D11" s="411">
        <v>0.01</v>
      </c>
      <c r="E11" s="382" t="s">
        <v>2472</v>
      </c>
      <c r="F11" s="452" t="s">
        <v>2482</v>
      </c>
      <c r="G11" s="381" t="s">
        <v>162</v>
      </c>
      <c r="H11" s="382" t="s">
        <v>2477</v>
      </c>
    </row>
    <row r="12" spans="1:8" s="379" customFormat="1" ht="63.75" customHeight="1">
      <c r="A12" s="379">
        <v>9</v>
      </c>
      <c r="B12" s="168" t="s">
        <v>95</v>
      </c>
      <c r="C12" s="382" t="s">
        <v>139</v>
      </c>
      <c r="D12" s="411">
        <v>0.2</v>
      </c>
      <c r="E12" s="382" t="s">
        <v>149</v>
      </c>
      <c r="F12" s="452" t="s">
        <v>2538</v>
      </c>
      <c r="G12" s="381" t="s">
        <v>162</v>
      </c>
      <c r="H12" s="71" t="s">
        <v>2539</v>
      </c>
    </row>
    <row r="13" spans="1:8" s="379" customFormat="1" ht="96.75" customHeight="1">
      <c r="A13" s="379">
        <v>10</v>
      </c>
      <c r="B13" s="168" t="s">
        <v>2473</v>
      </c>
      <c r="C13" s="382" t="s">
        <v>2474</v>
      </c>
      <c r="D13" s="411">
        <v>0.2</v>
      </c>
      <c r="E13" s="382" t="s">
        <v>2475</v>
      </c>
      <c r="F13" s="380" t="s">
        <v>2478</v>
      </c>
      <c r="G13" s="381" t="s">
        <v>162</v>
      </c>
      <c r="H13" s="382" t="s">
        <v>2476</v>
      </c>
    </row>
    <row r="14" spans="1:8" s="395" customFormat="1" ht="96.75" customHeight="1">
      <c r="A14" s="395">
        <v>11</v>
      </c>
      <c r="B14" s="4" t="s">
        <v>1011</v>
      </c>
      <c r="C14" s="5" t="s">
        <v>13</v>
      </c>
      <c r="D14" s="411">
        <v>0.3</v>
      </c>
      <c r="E14" s="382">
        <v>1985</v>
      </c>
      <c r="F14" s="4" t="s">
        <v>2485</v>
      </c>
      <c r="G14" s="396" t="s">
        <v>162</v>
      </c>
      <c r="H14" s="382" t="s">
        <v>2484</v>
      </c>
    </row>
    <row r="15" spans="1:8" s="395" customFormat="1" ht="96.75" customHeight="1">
      <c r="A15" s="395">
        <v>12</v>
      </c>
      <c r="B15" s="4" t="s">
        <v>1020</v>
      </c>
      <c r="C15" s="382" t="s">
        <v>13</v>
      </c>
      <c r="D15" s="411">
        <v>-1.4319999999999999</v>
      </c>
      <c r="E15" s="382">
        <v>1978</v>
      </c>
      <c r="F15" s="4" t="s">
        <v>2533</v>
      </c>
      <c r="G15" s="396" t="s">
        <v>162</v>
      </c>
      <c r="H15" s="382" t="s">
        <v>2476</v>
      </c>
    </row>
    <row r="16" spans="1:8" s="395" customFormat="1" ht="96.75" customHeight="1">
      <c r="A16" s="395">
        <v>13</v>
      </c>
      <c r="B16" s="4" t="s">
        <v>1024</v>
      </c>
      <c r="C16" s="5" t="s">
        <v>2541</v>
      </c>
      <c r="D16" s="5">
        <v>-0.93899999999999995</v>
      </c>
      <c r="E16" s="55" t="s">
        <v>1089</v>
      </c>
      <c r="F16" s="4" t="s">
        <v>2485</v>
      </c>
      <c r="G16" s="396" t="s">
        <v>162</v>
      </c>
      <c r="H16" s="382" t="s">
        <v>2484</v>
      </c>
    </row>
    <row r="17" spans="1:8" s="395" customFormat="1" ht="96.75" customHeight="1">
      <c r="A17" s="395">
        <v>14</v>
      </c>
      <c r="B17" s="4" t="s">
        <v>1030</v>
      </c>
      <c r="C17" s="5" t="s">
        <v>15</v>
      </c>
      <c r="D17" s="5">
        <v>-1.087</v>
      </c>
      <c r="E17" s="55">
        <v>2020</v>
      </c>
      <c r="F17" s="4" t="s">
        <v>2485</v>
      </c>
      <c r="G17" s="396" t="s">
        <v>162</v>
      </c>
      <c r="H17" s="382" t="s">
        <v>2484</v>
      </c>
    </row>
    <row r="18" spans="1:8" s="402" customFormat="1" ht="96.75" customHeight="1">
      <c r="A18" s="382">
        <v>15</v>
      </c>
      <c r="B18" s="4" t="s">
        <v>1025</v>
      </c>
      <c r="C18" s="5" t="s">
        <v>1026</v>
      </c>
      <c r="D18" s="5">
        <v>-1.1399999999999999</v>
      </c>
      <c r="E18" s="55">
        <v>1957</v>
      </c>
      <c r="F18" s="4" t="s">
        <v>2485</v>
      </c>
      <c r="G18" s="403" t="s">
        <v>162</v>
      </c>
      <c r="H18" s="382" t="s">
        <v>2484</v>
      </c>
    </row>
    <row r="19" spans="1:8" s="412" customFormat="1" ht="96.75" customHeight="1">
      <c r="A19" s="382">
        <v>16</v>
      </c>
      <c r="B19" s="4" t="s">
        <v>2558</v>
      </c>
      <c r="C19" s="5" t="s">
        <v>11</v>
      </c>
      <c r="D19" s="5">
        <v>0.2</v>
      </c>
      <c r="E19" s="416" t="s">
        <v>2559</v>
      </c>
      <c r="F19" s="4" t="s">
        <v>2485</v>
      </c>
      <c r="G19" s="413" t="s">
        <v>162</v>
      </c>
      <c r="H19" s="382" t="s">
        <v>2484</v>
      </c>
    </row>
    <row r="20" spans="1:8" s="412" customFormat="1" ht="96.75" customHeight="1">
      <c r="A20" s="382">
        <v>17</v>
      </c>
      <c r="B20" s="4" t="s">
        <v>2499</v>
      </c>
      <c r="C20" s="5" t="s">
        <v>13</v>
      </c>
      <c r="D20" s="5">
        <v>0.2</v>
      </c>
      <c r="E20" s="416" t="s">
        <v>908</v>
      </c>
      <c r="F20" s="4" t="s">
        <v>2485</v>
      </c>
      <c r="G20" s="413" t="s">
        <v>162</v>
      </c>
      <c r="H20" s="382" t="s">
        <v>2484</v>
      </c>
    </row>
    <row r="21" spans="1:8" s="446" customFormat="1" ht="96.75" customHeight="1">
      <c r="A21" s="382">
        <v>18</v>
      </c>
      <c r="B21" s="4" t="s">
        <v>2527</v>
      </c>
      <c r="C21" s="5" t="s">
        <v>12</v>
      </c>
      <c r="D21" s="5">
        <v>0.2</v>
      </c>
      <c r="E21" s="416" t="s">
        <v>147</v>
      </c>
      <c r="F21" s="4" t="s">
        <v>2485</v>
      </c>
      <c r="G21" s="447" t="s">
        <v>162</v>
      </c>
      <c r="H21" s="382" t="s">
        <v>2484</v>
      </c>
    </row>
    <row r="22" spans="1:8" s="461" customFormat="1" ht="96.75" customHeight="1">
      <c r="A22" s="382">
        <v>19</v>
      </c>
      <c r="B22" s="4" t="s">
        <v>130</v>
      </c>
      <c r="C22" s="5" t="s">
        <v>13</v>
      </c>
      <c r="D22" s="5">
        <v>0.2</v>
      </c>
      <c r="E22" s="463" t="s">
        <v>928</v>
      </c>
      <c r="F22" s="4" t="s">
        <v>2485</v>
      </c>
      <c r="G22" s="462" t="s">
        <v>162</v>
      </c>
      <c r="H22" s="382" t="s">
        <v>2484</v>
      </c>
    </row>
    <row r="23" spans="1:8" s="470" customFormat="1" ht="96.75" customHeight="1">
      <c r="A23" s="382">
        <v>20</v>
      </c>
      <c r="B23" s="4" t="s">
        <v>2560</v>
      </c>
      <c r="C23" s="5" t="s">
        <v>13</v>
      </c>
      <c r="D23" s="5">
        <v>0.2</v>
      </c>
      <c r="E23" s="472" t="s">
        <v>908</v>
      </c>
      <c r="F23" s="4" t="s">
        <v>2485</v>
      </c>
      <c r="G23" s="471" t="s">
        <v>162</v>
      </c>
      <c r="H23" s="382" t="s">
        <v>2484</v>
      </c>
    </row>
    <row r="24" spans="1:8" s="474" customFormat="1" ht="96.75" customHeight="1">
      <c r="A24" s="382">
        <v>21</v>
      </c>
      <c r="B24" s="4" t="s">
        <v>2562</v>
      </c>
      <c r="C24" s="5" t="s">
        <v>16</v>
      </c>
      <c r="D24" s="5">
        <v>0.41</v>
      </c>
      <c r="E24" s="476">
        <v>1972</v>
      </c>
      <c r="F24" s="4" t="s">
        <v>2485</v>
      </c>
      <c r="G24" s="475" t="s">
        <v>162</v>
      </c>
      <c r="H24" s="382" t="s">
        <v>2484</v>
      </c>
    </row>
    <row r="25" spans="1:8" s="412" customFormat="1" ht="96.75" customHeight="1">
      <c r="A25" s="382">
        <v>22</v>
      </c>
      <c r="B25" s="4" t="s">
        <v>62</v>
      </c>
      <c r="C25" s="5">
        <v>10</v>
      </c>
      <c r="D25" s="5">
        <v>0.2</v>
      </c>
      <c r="E25" s="416" t="s">
        <v>2501</v>
      </c>
      <c r="F25" s="4" t="s">
        <v>2485</v>
      </c>
      <c r="G25" s="424" t="s">
        <v>162</v>
      </c>
      <c r="H25" s="382" t="s">
        <v>2484</v>
      </c>
    </row>
    <row r="26" spans="1:8" ht="27.75" customHeight="1">
      <c r="A26" s="43"/>
      <c r="B26" s="43" t="s">
        <v>47</v>
      </c>
      <c r="C26" s="100"/>
      <c r="D26" s="400">
        <f>SUM(D4:D25)</f>
        <v>-941.8099999999996</v>
      </c>
      <c r="E26" s="41"/>
      <c r="F26" s="41"/>
      <c r="G26" s="41"/>
      <c r="H26" s="41"/>
    </row>
    <row r="27" spans="1:8" s="101" customFormat="1" ht="14.45" customHeight="1">
      <c r="H27" s="102"/>
    </row>
  </sheetData>
  <mergeCells count="5">
    <mergeCell ref="A2:D2"/>
    <mergeCell ref="B3:C3"/>
    <mergeCell ref="F7:F9"/>
    <mergeCell ref="G7:G9"/>
    <mergeCell ref="H7:H9"/>
  </mergeCells>
  <conditionalFormatting sqref="D26 E6 D4:E5">
    <cfRule type="cellIs" dxfId="4" priority="5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500" t="s">
        <v>48</v>
      </c>
      <c r="B2" s="500"/>
      <c r="C2" s="500"/>
      <c r="D2" s="500"/>
    </row>
    <row r="3" spans="1:8" s="17" customFormat="1" ht="45">
      <c r="A3" s="21" t="s">
        <v>14</v>
      </c>
      <c r="B3" s="501" t="s">
        <v>0</v>
      </c>
      <c r="C3" s="501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3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10" zoomScaleSheetLayoutView="110" workbookViewId="0">
      <selection activeCell="D6" sqref="D6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26.85546875" customWidth="1"/>
  </cols>
  <sheetData>
    <row r="1" spans="1:7" ht="15.75" customHeight="1">
      <c r="A1" s="510" t="s">
        <v>2567</v>
      </c>
      <c r="B1" s="510"/>
      <c r="C1" s="510"/>
      <c r="D1" s="510"/>
      <c r="E1" s="510"/>
      <c r="F1" s="510"/>
      <c r="G1" s="510"/>
    </row>
    <row r="2" spans="1:7" ht="47.25">
      <c r="A2" s="100" t="s">
        <v>14</v>
      </c>
      <c r="B2" s="498" t="s">
        <v>166</v>
      </c>
      <c r="C2" s="498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511" t="s">
        <v>171</v>
      </c>
      <c r="C3" s="511"/>
      <c r="D3" s="5">
        <v>1965</v>
      </c>
      <c r="E3" s="5" t="s">
        <v>169</v>
      </c>
      <c r="F3" s="504" t="s">
        <v>2549</v>
      </c>
      <c r="G3" s="507" t="s">
        <v>173</v>
      </c>
    </row>
    <row r="4" spans="1:7" ht="79.5" customHeight="1">
      <c r="A4" s="38">
        <v>2</v>
      </c>
      <c r="B4" s="511" t="s">
        <v>2426</v>
      </c>
      <c r="C4" s="511"/>
      <c r="D4" s="5">
        <v>1984</v>
      </c>
      <c r="E4" s="5" t="s">
        <v>169</v>
      </c>
      <c r="F4" s="505"/>
      <c r="G4" s="508"/>
    </row>
    <row r="5" spans="1:7" ht="54.75" customHeight="1">
      <c r="A5" s="38">
        <v>3</v>
      </c>
      <c r="B5" s="511" t="s">
        <v>2427</v>
      </c>
      <c r="C5" s="511"/>
      <c r="D5" s="5">
        <v>1978</v>
      </c>
      <c r="E5" s="5" t="s">
        <v>172</v>
      </c>
      <c r="F5" s="506"/>
      <c r="G5" s="509"/>
    </row>
    <row r="6" spans="1:7" ht="126">
      <c r="A6" s="251">
        <v>4</v>
      </c>
      <c r="B6" s="502" t="s">
        <v>2495</v>
      </c>
      <c r="C6" s="503"/>
      <c r="D6" s="405">
        <v>2016</v>
      </c>
      <c r="E6" s="5" t="s">
        <v>172</v>
      </c>
      <c r="F6" s="466" t="s">
        <v>2550</v>
      </c>
      <c r="G6" s="465" t="s">
        <v>2496</v>
      </c>
    </row>
    <row r="7" spans="1:7">
      <c r="D7" s="404"/>
    </row>
  </sheetData>
  <mergeCells count="8">
    <mergeCell ref="B6:C6"/>
    <mergeCell ref="F3:F5"/>
    <mergeCell ref="G3:G5"/>
    <mergeCell ref="B2:C2"/>
    <mergeCell ref="A1:G1"/>
    <mergeCell ref="B3:C3"/>
    <mergeCell ref="B4:C4"/>
    <mergeCell ref="B5:C5"/>
  </mergeCells>
  <conditionalFormatting sqref="D3:D4 E3:E5">
    <cfRule type="cellIs" dxfId="2" priority="2" operator="lessThan">
      <formula>0</formula>
    </cfRule>
  </conditionalFormatting>
  <conditionalFormatting sqref="E6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"/>
  <sheetViews>
    <sheetView view="pageBreakPreview" zoomScale="110" zoomScaleSheetLayoutView="110" workbookViewId="0">
      <selection activeCell="G6" sqref="G6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510" t="s">
        <v>2568</v>
      </c>
      <c r="B2" s="510"/>
      <c r="C2" s="510"/>
      <c r="D2" s="510"/>
      <c r="E2" s="510"/>
      <c r="F2" s="510"/>
      <c r="G2" s="510"/>
    </row>
    <row r="3" spans="1:7" ht="47.25">
      <c r="A3" s="100" t="s">
        <v>14</v>
      </c>
      <c r="B3" s="498" t="s">
        <v>166</v>
      </c>
      <c r="C3" s="498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3.25" customHeight="1">
      <c r="A4" s="38">
        <v>1</v>
      </c>
      <c r="B4" s="499" t="s">
        <v>180</v>
      </c>
      <c r="C4" s="499"/>
      <c r="D4" s="518">
        <v>1966</v>
      </c>
      <c r="E4" s="518" t="s">
        <v>2425</v>
      </c>
      <c r="F4" s="514" t="s">
        <v>170</v>
      </c>
      <c r="G4" s="516" t="s">
        <v>2573</v>
      </c>
    </row>
    <row r="5" spans="1:7" ht="15" hidden="1" customHeight="1">
      <c r="D5" s="519"/>
      <c r="E5" s="519"/>
      <c r="F5" s="515"/>
      <c r="G5" s="517"/>
    </row>
    <row r="6" spans="1:7" ht="86.25" customHeight="1">
      <c r="A6" s="347">
        <v>2</v>
      </c>
      <c r="B6" s="512" t="s">
        <v>2451</v>
      </c>
      <c r="C6" s="513"/>
      <c r="D6" s="350">
        <v>1991</v>
      </c>
      <c r="E6" s="350" t="s">
        <v>2467</v>
      </c>
      <c r="F6" s="363" t="s">
        <v>2465</v>
      </c>
      <c r="G6" s="362" t="s">
        <v>2466</v>
      </c>
    </row>
  </sheetData>
  <mergeCells count="8">
    <mergeCell ref="B6:C6"/>
    <mergeCell ref="F4:F5"/>
    <mergeCell ref="A2:G2"/>
    <mergeCell ref="B3:C3"/>
    <mergeCell ref="G4:G5"/>
    <mergeCell ref="B4:C4"/>
    <mergeCell ref="D4:D5"/>
    <mergeCell ref="E4:E5"/>
  </mergeCells>
  <conditionalFormatting sqref="E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8"/>
  <sheetViews>
    <sheetView topLeftCell="A160" workbookViewId="0">
      <selection activeCell="F78" sqref="F78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41.28515625" customWidth="1"/>
    <col min="5" max="5" width="29.140625" customWidth="1"/>
    <col min="6" max="6" width="38.5703125" customWidth="1"/>
    <col min="7" max="7" width="14" customWidth="1"/>
  </cols>
  <sheetData>
    <row r="1" spans="1:6" ht="15.75">
      <c r="A1" s="497" t="s">
        <v>2569</v>
      </c>
      <c r="B1" s="497"/>
      <c r="C1" s="497"/>
      <c r="D1" s="497"/>
      <c r="E1" s="497"/>
      <c r="F1" s="497"/>
    </row>
    <row r="2" spans="1:6" ht="15.75">
      <c r="A2" s="119"/>
      <c r="B2" s="119"/>
      <c r="C2" s="119"/>
      <c r="D2" s="119"/>
      <c r="E2" s="119"/>
      <c r="F2" s="119"/>
    </row>
    <row r="3" spans="1:6" ht="78.75">
      <c r="A3" s="438" t="s">
        <v>28</v>
      </c>
      <c r="B3" s="294" t="s">
        <v>30</v>
      </c>
      <c r="C3" s="292" t="s">
        <v>31</v>
      </c>
      <c r="D3" s="293" t="s">
        <v>167</v>
      </c>
      <c r="E3" s="293" t="s">
        <v>51</v>
      </c>
      <c r="F3" s="293" t="s">
        <v>50</v>
      </c>
    </row>
    <row r="4" spans="1:6" ht="66" customHeight="1">
      <c r="A4" s="431" t="s">
        <v>155</v>
      </c>
      <c r="B4" s="373">
        <v>20</v>
      </c>
      <c r="C4" s="374">
        <v>400</v>
      </c>
      <c r="D4" s="426" t="s">
        <v>2502</v>
      </c>
      <c r="E4" s="426" t="s">
        <v>186</v>
      </c>
      <c r="F4" s="426" t="s">
        <v>179</v>
      </c>
    </row>
    <row r="5" spans="1:6" ht="67.5" customHeight="1">
      <c r="A5" s="431"/>
      <c r="B5" s="373">
        <v>21</v>
      </c>
      <c r="C5" s="374">
        <v>630</v>
      </c>
      <c r="D5" s="426" t="s">
        <v>2502</v>
      </c>
      <c r="E5" s="426" t="s">
        <v>186</v>
      </c>
      <c r="F5" s="426" t="s">
        <v>179</v>
      </c>
    </row>
    <row r="6" spans="1:6" ht="63" customHeight="1">
      <c r="A6" s="431"/>
      <c r="B6" s="373">
        <v>46</v>
      </c>
      <c r="C6" s="374">
        <v>400</v>
      </c>
      <c r="D6" s="426" t="s">
        <v>2502</v>
      </c>
      <c r="E6" s="426" t="s">
        <v>186</v>
      </c>
      <c r="F6" s="426" t="s">
        <v>179</v>
      </c>
    </row>
    <row r="7" spans="1:6" ht="61.5" customHeight="1">
      <c r="A7" s="431"/>
      <c r="B7" s="373">
        <v>50</v>
      </c>
      <c r="C7" s="374">
        <v>630</v>
      </c>
      <c r="D7" s="426" t="s">
        <v>2502</v>
      </c>
      <c r="E7" s="426" t="s">
        <v>186</v>
      </c>
      <c r="F7" s="426" t="s">
        <v>179</v>
      </c>
    </row>
    <row r="8" spans="1:6" ht="65.25" customHeight="1">
      <c r="A8" s="431"/>
      <c r="B8" s="373">
        <v>53</v>
      </c>
      <c r="C8" s="374" t="s">
        <v>2503</v>
      </c>
      <c r="D8" s="426" t="s">
        <v>2502</v>
      </c>
      <c r="E8" s="426" t="s">
        <v>186</v>
      </c>
      <c r="F8" s="426" t="s">
        <v>179</v>
      </c>
    </row>
    <row r="9" spans="1:6" ht="69" customHeight="1">
      <c r="A9" s="431"/>
      <c r="B9" s="373">
        <v>54</v>
      </c>
      <c r="C9" s="374" t="s">
        <v>2504</v>
      </c>
      <c r="D9" s="426" t="s">
        <v>2502</v>
      </c>
      <c r="E9" s="426" t="s">
        <v>186</v>
      </c>
      <c r="F9" s="426" t="s">
        <v>179</v>
      </c>
    </row>
    <row r="10" spans="1:6" ht="66" customHeight="1">
      <c r="A10" s="431"/>
      <c r="B10" s="373">
        <v>55</v>
      </c>
      <c r="C10" s="374" t="s">
        <v>2445</v>
      </c>
      <c r="D10" s="426" t="s">
        <v>2502</v>
      </c>
      <c r="E10" s="426" t="s">
        <v>186</v>
      </c>
      <c r="F10" s="426" t="s">
        <v>179</v>
      </c>
    </row>
    <row r="11" spans="1:6" ht="63" customHeight="1">
      <c r="A11" s="431"/>
      <c r="B11" s="373">
        <v>56</v>
      </c>
      <c r="C11" s="374">
        <v>250</v>
      </c>
      <c r="D11" s="426" t="s">
        <v>2502</v>
      </c>
      <c r="E11" s="426" t="s">
        <v>186</v>
      </c>
      <c r="F11" s="426" t="s">
        <v>179</v>
      </c>
    </row>
    <row r="12" spans="1:6" ht="63">
      <c r="A12" s="431"/>
      <c r="B12" s="373">
        <v>70</v>
      </c>
      <c r="C12" s="374">
        <v>400</v>
      </c>
      <c r="D12" s="426" t="s">
        <v>2502</v>
      </c>
      <c r="E12" s="426" t="s">
        <v>186</v>
      </c>
      <c r="F12" s="426" t="s">
        <v>179</v>
      </c>
    </row>
    <row r="13" spans="1:6" ht="63">
      <c r="A13" s="432"/>
      <c r="B13" s="373">
        <v>111</v>
      </c>
      <c r="C13" s="374">
        <v>630</v>
      </c>
      <c r="D13" s="426" t="s">
        <v>2502</v>
      </c>
      <c r="E13" s="426" t="s">
        <v>186</v>
      </c>
      <c r="F13" s="426" t="s">
        <v>179</v>
      </c>
    </row>
    <row r="14" spans="1:6" ht="63">
      <c r="A14" s="432"/>
      <c r="B14" s="373">
        <v>119</v>
      </c>
      <c r="C14" s="374" t="s">
        <v>2505</v>
      </c>
      <c r="D14" s="426" t="s">
        <v>2502</v>
      </c>
      <c r="E14" s="426" t="s">
        <v>186</v>
      </c>
      <c r="F14" s="426" t="s">
        <v>179</v>
      </c>
    </row>
    <row r="15" spans="1:6" ht="63">
      <c r="A15" s="432"/>
      <c r="B15" s="373">
        <v>122</v>
      </c>
      <c r="C15" s="374">
        <v>400</v>
      </c>
      <c r="D15" s="426" t="s">
        <v>2502</v>
      </c>
      <c r="E15" s="426" t="s">
        <v>186</v>
      </c>
      <c r="F15" s="426" t="s">
        <v>179</v>
      </c>
    </row>
    <row r="16" spans="1:6" ht="63">
      <c r="A16" s="432"/>
      <c r="B16" s="373">
        <v>146</v>
      </c>
      <c r="C16" s="374" t="s">
        <v>2506</v>
      </c>
      <c r="D16" s="426" t="s">
        <v>2502</v>
      </c>
      <c r="E16" s="426" t="s">
        <v>186</v>
      </c>
      <c r="F16" s="426" t="s">
        <v>179</v>
      </c>
    </row>
    <row r="17" spans="1:6" ht="63">
      <c r="A17" s="432"/>
      <c r="B17" s="373">
        <v>147</v>
      </c>
      <c r="C17" s="374" t="s">
        <v>2505</v>
      </c>
      <c r="D17" s="426" t="s">
        <v>2502</v>
      </c>
      <c r="E17" s="426" t="s">
        <v>186</v>
      </c>
      <c r="F17" s="426" t="s">
        <v>179</v>
      </c>
    </row>
    <row r="18" spans="1:6" ht="63">
      <c r="A18" s="432"/>
      <c r="B18" s="373">
        <v>231</v>
      </c>
      <c r="C18" s="374">
        <v>400</v>
      </c>
      <c r="D18" s="426" t="s">
        <v>2502</v>
      </c>
      <c r="E18" s="426" t="s">
        <v>186</v>
      </c>
      <c r="F18" s="426" t="s">
        <v>179</v>
      </c>
    </row>
    <row r="19" spans="1:6" ht="63">
      <c r="A19" s="432"/>
      <c r="B19" s="373">
        <v>232</v>
      </c>
      <c r="C19" s="374" t="s">
        <v>2507</v>
      </c>
      <c r="D19" s="426" t="s">
        <v>2502</v>
      </c>
      <c r="E19" s="426" t="s">
        <v>186</v>
      </c>
      <c r="F19" s="426" t="s">
        <v>179</v>
      </c>
    </row>
    <row r="20" spans="1:6" ht="63">
      <c r="A20" s="432"/>
      <c r="B20" s="373">
        <v>239</v>
      </c>
      <c r="C20" s="374">
        <v>400</v>
      </c>
      <c r="D20" s="426" t="s">
        <v>2502</v>
      </c>
      <c r="E20" s="426" t="s">
        <v>186</v>
      </c>
      <c r="F20" s="426" t="s">
        <v>179</v>
      </c>
    </row>
    <row r="21" spans="1:6" ht="63">
      <c r="A21" s="432"/>
      <c r="B21" s="373">
        <v>245</v>
      </c>
      <c r="C21" s="374" t="s">
        <v>2508</v>
      </c>
      <c r="D21" s="426" t="s">
        <v>2502</v>
      </c>
      <c r="E21" s="426" t="s">
        <v>186</v>
      </c>
      <c r="F21" s="426" t="s">
        <v>179</v>
      </c>
    </row>
    <row r="22" spans="1:6" ht="63">
      <c r="A22" s="432"/>
      <c r="B22" s="373">
        <v>271</v>
      </c>
      <c r="C22" s="374">
        <v>630</v>
      </c>
      <c r="D22" s="426" t="s">
        <v>2502</v>
      </c>
      <c r="E22" s="426" t="s">
        <v>186</v>
      </c>
      <c r="F22" s="426" t="s">
        <v>179</v>
      </c>
    </row>
    <row r="23" spans="1:6" ht="63">
      <c r="A23" s="432"/>
      <c r="B23" s="373">
        <v>276</v>
      </c>
      <c r="C23" s="374" t="s">
        <v>2505</v>
      </c>
      <c r="D23" s="426" t="s">
        <v>2502</v>
      </c>
      <c r="E23" s="426" t="s">
        <v>186</v>
      </c>
      <c r="F23" s="426" t="s">
        <v>179</v>
      </c>
    </row>
    <row r="24" spans="1:6" ht="63">
      <c r="A24" s="432"/>
      <c r="B24" s="373">
        <v>289</v>
      </c>
      <c r="C24" s="374" t="s">
        <v>2509</v>
      </c>
      <c r="D24" s="426" t="s">
        <v>2502</v>
      </c>
      <c r="E24" s="426" t="s">
        <v>186</v>
      </c>
      <c r="F24" s="426" t="s">
        <v>179</v>
      </c>
    </row>
    <row r="25" spans="1:6" ht="63">
      <c r="A25" s="432"/>
      <c r="B25" s="373">
        <v>300</v>
      </c>
      <c r="C25" s="374" t="s">
        <v>2506</v>
      </c>
      <c r="D25" s="426" t="s">
        <v>2502</v>
      </c>
      <c r="E25" s="426" t="s">
        <v>186</v>
      </c>
      <c r="F25" s="426" t="s">
        <v>179</v>
      </c>
    </row>
    <row r="26" spans="1:6" ht="63">
      <c r="A26" s="432"/>
      <c r="B26" s="373">
        <v>302</v>
      </c>
      <c r="C26" s="374" t="s">
        <v>2505</v>
      </c>
      <c r="D26" s="426" t="s">
        <v>2502</v>
      </c>
      <c r="E26" s="426" t="s">
        <v>186</v>
      </c>
      <c r="F26" s="426" t="s">
        <v>179</v>
      </c>
    </row>
    <row r="27" spans="1:6" ht="63">
      <c r="A27" s="432"/>
      <c r="B27" s="373">
        <v>310</v>
      </c>
      <c r="C27" s="374" t="s">
        <v>394</v>
      </c>
      <c r="D27" s="426" t="s">
        <v>2502</v>
      </c>
      <c r="E27" s="426" t="s">
        <v>186</v>
      </c>
      <c r="F27" s="426" t="s">
        <v>179</v>
      </c>
    </row>
    <row r="28" spans="1:6" ht="63">
      <c r="A28" s="432"/>
      <c r="B28" s="373">
        <v>339</v>
      </c>
      <c r="C28" s="374">
        <v>400</v>
      </c>
      <c r="D28" s="426" t="s">
        <v>2502</v>
      </c>
      <c r="E28" s="426" t="s">
        <v>186</v>
      </c>
      <c r="F28" s="426" t="s">
        <v>179</v>
      </c>
    </row>
    <row r="29" spans="1:6" ht="63">
      <c r="A29" s="432"/>
      <c r="B29" s="373">
        <v>344</v>
      </c>
      <c r="C29" s="374" t="s">
        <v>2509</v>
      </c>
      <c r="D29" s="426" t="s">
        <v>2502</v>
      </c>
      <c r="E29" s="426" t="s">
        <v>186</v>
      </c>
      <c r="F29" s="426" t="s">
        <v>179</v>
      </c>
    </row>
    <row r="30" spans="1:6" ht="63">
      <c r="A30" s="432"/>
      <c r="B30" s="373">
        <v>366</v>
      </c>
      <c r="C30" s="374" t="s">
        <v>2507</v>
      </c>
      <c r="D30" s="426" t="s">
        <v>2502</v>
      </c>
      <c r="E30" s="426" t="s">
        <v>186</v>
      </c>
      <c r="F30" s="426" t="s">
        <v>179</v>
      </c>
    </row>
    <row r="31" spans="1:6" ht="63">
      <c r="A31" s="432"/>
      <c r="B31" s="373">
        <v>377</v>
      </c>
      <c r="C31" s="374" t="s">
        <v>2510</v>
      </c>
      <c r="D31" s="426" t="s">
        <v>2502</v>
      </c>
      <c r="E31" s="426" t="s">
        <v>186</v>
      </c>
      <c r="F31" s="426" t="s">
        <v>179</v>
      </c>
    </row>
    <row r="32" spans="1:6" ht="63">
      <c r="A32" s="432"/>
      <c r="B32" s="373">
        <v>378</v>
      </c>
      <c r="C32" s="374" t="s">
        <v>2505</v>
      </c>
      <c r="D32" s="426" t="s">
        <v>2502</v>
      </c>
      <c r="E32" s="426" t="s">
        <v>186</v>
      </c>
      <c r="F32" s="426" t="s">
        <v>179</v>
      </c>
    </row>
    <row r="33" spans="1:6" ht="63">
      <c r="A33" s="432"/>
      <c r="B33" s="373">
        <v>391</v>
      </c>
      <c r="C33" s="374" t="s">
        <v>2506</v>
      </c>
      <c r="D33" s="426" t="s">
        <v>2502</v>
      </c>
      <c r="E33" s="426" t="s">
        <v>186</v>
      </c>
      <c r="F33" s="426" t="s">
        <v>179</v>
      </c>
    </row>
    <row r="34" spans="1:6" ht="63">
      <c r="A34" s="432"/>
      <c r="B34" s="373">
        <v>392</v>
      </c>
      <c r="C34" s="374" t="s">
        <v>2506</v>
      </c>
      <c r="D34" s="426" t="s">
        <v>2502</v>
      </c>
      <c r="E34" s="426" t="s">
        <v>186</v>
      </c>
      <c r="F34" s="426" t="s">
        <v>179</v>
      </c>
    </row>
    <row r="35" spans="1:6" ht="63">
      <c r="A35" s="432"/>
      <c r="B35" s="373">
        <v>393</v>
      </c>
      <c r="C35" s="374" t="s">
        <v>2505</v>
      </c>
      <c r="D35" s="426" t="s">
        <v>2502</v>
      </c>
      <c r="E35" s="426" t="s">
        <v>186</v>
      </c>
      <c r="F35" s="426" t="s">
        <v>179</v>
      </c>
    </row>
    <row r="36" spans="1:6" ht="63">
      <c r="A36" s="432"/>
      <c r="B36" s="373">
        <v>394</v>
      </c>
      <c r="C36" s="374" t="s">
        <v>2506</v>
      </c>
      <c r="D36" s="426" t="s">
        <v>2502</v>
      </c>
      <c r="E36" s="426" t="s">
        <v>186</v>
      </c>
      <c r="F36" s="426" t="s">
        <v>179</v>
      </c>
    </row>
    <row r="37" spans="1:6" ht="63">
      <c r="A37" s="432"/>
      <c r="B37" s="373">
        <v>395</v>
      </c>
      <c r="C37" s="374" t="s">
        <v>2506</v>
      </c>
      <c r="D37" s="426" t="s">
        <v>2502</v>
      </c>
      <c r="E37" s="426" t="s">
        <v>186</v>
      </c>
      <c r="F37" s="426" t="s">
        <v>179</v>
      </c>
    </row>
    <row r="38" spans="1:6" ht="63">
      <c r="A38" s="432"/>
      <c r="B38" s="373">
        <v>396</v>
      </c>
      <c r="C38" s="374" t="s">
        <v>2506</v>
      </c>
      <c r="D38" s="426" t="s">
        <v>2502</v>
      </c>
      <c r="E38" s="426" t="s">
        <v>186</v>
      </c>
      <c r="F38" s="426" t="s">
        <v>179</v>
      </c>
    </row>
    <row r="39" spans="1:6" ht="63">
      <c r="A39" s="432"/>
      <c r="B39" s="373">
        <v>397</v>
      </c>
      <c r="C39" s="374" t="s">
        <v>2511</v>
      </c>
      <c r="D39" s="426" t="s">
        <v>2502</v>
      </c>
      <c r="E39" s="426" t="s">
        <v>186</v>
      </c>
      <c r="F39" s="426" t="s">
        <v>179</v>
      </c>
    </row>
    <row r="40" spans="1:6" ht="63">
      <c r="A40" s="432"/>
      <c r="B40" s="373">
        <v>398</v>
      </c>
      <c r="C40" s="374" t="s">
        <v>2506</v>
      </c>
      <c r="D40" s="426" t="s">
        <v>2502</v>
      </c>
      <c r="E40" s="426" t="s">
        <v>186</v>
      </c>
      <c r="F40" s="426" t="s">
        <v>179</v>
      </c>
    </row>
    <row r="41" spans="1:6" ht="63">
      <c r="A41" s="433"/>
      <c r="B41" s="373">
        <v>399</v>
      </c>
      <c r="C41" s="374" t="s">
        <v>2505</v>
      </c>
      <c r="D41" s="426" t="s">
        <v>2502</v>
      </c>
      <c r="E41" s="426" t="s">
        <v>186</v>
      </c>
      <c r="F41" s="426" t="s">
        <v>179</v>
      </c>
    </row>
    <row r="42" spans="1:6" ht="63">
      <c r="A42" s="432"/>
      <c r="B42" s="373">
        <v>400</v>
      </c>
      <c r="C42" s="374" t="s">
        <v>2512</v>
      </c>
      <c r="D42" s="426" t="s">
        <v>2502</v>
      </c>
      <c r="E42" s="426" t="s">
        <v>186</v>
      </c>
      <c r="F42" s="426" t="s">
        <v>179</v>
      </c>
    </row>
    <row r="43" spans="1:6" ht="63">
      <c r="A43" s="432"/>
      <c r="B43" s="373">
        <v>401</v>
      </c>
      <c r="C43" s="374" t="s">
        <v>2505</v>
      </c>
      <c r="D43" s="426" t="s">
        <v>2502</v>
      </c>
      <c r="E43" s="426" t="s">
        <v>186</v>
      </c>
      <c r="F43" s="426" t="s">
        <v>179</v>
      </c>
    </row>
    <row r="44" spans="1:6" ht="63">
      <c r="A44" s="432"/>
      <c r="B44" s="373">
        <v>402</v>
      </c>
      <c r="C44" s="374" t="s">
        <v>2506</v>
      </c>
      <c r="D44" s="426" t="s">
        <v>2502</v>
      </c>
      <c r="E44" s="426" t="s">
        <v>186</v>
      </c>
      <c r="F44" s="426" t="s">
        <v>179</v>
      </c>
    </row>
    <row r="45" spans="1:6" ht="63">
      <c r="A45" s="432"/>
      <c r="B45" s="373">
        <v>403</v>
      </c>
      <c r="C45" s="374" t="s">
        <v>2505</v>
      </c>
      <c r="D45" s="426" t="s">
        <v>2502</v>
      </c>
      <c r="E45" s="426" t="s">
        <v>186</v>
      </c>
      <c r="F45" s="426" t="s">
        <v>179</v>
      </c>
    </row>
    <row r="46" spans="1:6" ht="63">
      <c r="A46" s="432"/>
      <c r="B46" s="373">
        <v>404</v>
      </c>
      <c r="C46" s="374" t="s">
        <v>2510</v>
      </c>
      <c r="D46" s="426" t="s">
        <v>2502</v>
      </c>
      <c r="E46" s="426" t="s">
        <v>186</v>
      </c>
      <c r="F46" s="426" t="s">
        <v>179</v>
      </c>
    </row>
    <row r="47" spans="1:6" ht="63">
      <c r="A47" s="432"/>
      <c r="B47" s="373">
        <v>405</v>
      </c>
      <c r="C47" s="374" t="s">
        <v>2510</v>
      </c>
      <c r="D47" s="426" t="s">
        <v>2502</v>
      </c>
      <c r="E47" s="426" t="s">
        <v>186</v>
      </c>
      <c r="F47" s="426" t="s">
        <v>179</v>
      </c>
    </row>
    <row r="48" spans="1:6" ht="63">
      <c r="A48" s="432"/>
      <c r="B48" s="373">
        <v>406</v>
      </c>
      <c r="C48" s="374" t="s">
        <v>2505</v>
      </c>
      <c r="D48" s="426" t="s">
        <v>2502</v>
      </c>
      <c r="E48" s="426" t="s">
        <v>186</v>
      </c>
      <c r="F48" s="426" t="s">
        <v>179</v>
      </c>
    </row>
    <row r="49" spans="1:6" ht="63">
      <c r="A49" s="432"/>
      <c r="B49" s="373">
        <v>407</v>
      </c>
      <c r="C49" s="374" t="s">
        <v>2506</v>
      </c>
      <c r="D49" s="426" t="s">
        <v>2502</v>
      </c>
      <c r="E49" s="426" t="s">
        <v>186</v>
      </c>
      <c r="F49" s="426" t="s">
        <v>179</v>
      </c>
    </row>
    <row r="50" spans="1:6" ht="63">
      <c r="A50" s="432"/>
      <c r="B50" s="373">
        <v>408</v>
      </c>
      <c r="C50" s="374" t="s">
        <v>2506</v>
      </c>
      <c r="D50" s="426" t="s">
        <v>2502</v>
      </c>
      <c r="E50" s="426" t="s">
        <v>186</v>
      </c>
      <c r="F50" s="426" t="s">
        <v>179</v>
      </c>
    </row>
    <row r="51" spans="1:6" ht="63">
      <c r="A51" s="432"/>
      <c r="B51" s="373">
        <v>409</v>
      </c>
      <c r="C51" s="374" t="s">
        <v>2506</v>
      </c>
      <c r="D51" s="426" t="s">
        <v>2502</v>
      </c>
      <c r="E51" s="426" t="s">
        <v>186</v>
      </c>
      <c r="F51" s="426" t="s">
        <v>179</v>
      </c>
    </row>
    <row r="52" spans="1:6" ht="63">
      <c r="A52" s="432"/>
      <c r="B52" s="373">
        <v>460</v>
      </c>
      <c r="C52" s="374">
        <v>250</v>
      </c>
      <c r="D52" s="426" t="s">
        <v>2502</v>
      </c>
      <c r="E52" s="426" t="s">
        <v>186</v>
      </c>
      <c r="F52" s="426" t="s">
        <v>179</v>
      </c>
    </row>
    <row r="53" spans="1:6" ht="63">
      <c r="A53" s="432"/>
      <c r="B53" s="373">
        <v>462</v>
      </c>
      <c r="C53" s="374" t="s">
        <v>2505</v>
      </c>
      <c r="D53" s="426" t="s">
        <v>2502</v>
      </c>
      <c r="E53" s="426" t="s">
        <v>186</v>
      </c>
      <c r="F53" s="426" t="s">
        <v>179</v>
      </c>
    </row>
    <row r="54" spans="1:6" ht="63">
      <c r="A54" s="432"/>
      <c r="B54" s="373">
        <v>463</v>
      </c>
      <c r="C54" s="374" t="s">
        <v>2511</v>
      </c>
      <c r="D54" s="426" t="s">
        <v>2502</v>
      </c>
      <c r="E54" s="426" t="s">
        <v>186</v>
      </c>
      <c r="F54" s="426" t="s">
        <v>179</v>
      </c>
    </row>
    <row r="55" spans="1:6" ht="63">
      <c r="A55" s="432"/>
      <c r="B55" s="373">
        <v>480</v>
      </c>
      <c r="C55" s="374" t="s">
        <v>2506</v>
      </c>
      <c r="D55" s="426" t="s">
        <v>2502</v>
      </c>
      <c r="E55" s="426" t="s">
        <v>186</v>
      </c>
      <c r="F55" s="426" t="s">
        <v>179</v>
      </c>
    </row>
    <row r="56" spans="1:6" ht="63">
      <c r="A56" s="432"/>
      <c r="B56" s="373">
        <v>481</v>
      </c>
      <c r="C56" s="374" t="s">
        <v>2506</v>
      </c>
      <c r="D56" s="426" t="s">
        <v>2502</v>
      </c>
      <c r="E56" s="426" t="s">
        <v>186</v>
      </c>
      <c r="F56" s="426" t="s">
        <v>179</v>
      </c>
    </row>
    <row r="57" spans="1:6" ht="63">
      <c r="A57" s="432"/>
      <c r="B57" s="373">
        <v>542</v>
      </c>
      <c r="C57" s="374" t="s">
        <v>2513</v>
      </c>
      <c r="D57" s="426" t="s">
        <v>2502</v>
      </c>
      <c r="E57" s="426" t="s">
        <v>186</v>
      </c>
      <c r="F57" s="426" t="s">
        <v>179</v>
      </c>
    </row>
    <row r="58" spans="1:6" ht="63">
      <c r="A58" s="432"/>
      <c r="B58" s="373">
        <v>543</v>
      </c>
      <c r="C58" s="374" t="s">
        <v>2510</v>
      </c>
      <c r="D58" s="426" t="s">
        <v>2502</v>
      </c>
      <c r="E58" s="426" t="s">
        <v>186</v>
      </c>
      <c r="F58" s="426" t="s">
        <v>179</v>
      </c>
    </row>
    <row r="59" spans="1:6" ht="63">
      <c r="A59" s="432"/>
      <c r="B59" s="373">
        <v>544</v>
      </c>
      <c r="C59" s="374" t="s">
        <v>2506</v>
      </c>
      <c r="D59" s="426" t="s">
        <v>2502</v>
      </c>
      <c r="E59" s="426" t="s">
        <v>186</v>
      </c>
      <c r="F59" s="426" t="s">
        <v>179</v>
      </c>
    </row>
    <row r="60" spans="1:6" ht="63">
      <c r="A60" s="432"/>
      <c r="B60" s="373">
        <v>545</v>
      </c>
      <c r="C60" s="374" t="s">
        <v>2506</v>
      </c>
      <c r="D60" s="426" t="s">
        <v>2502</v>
      </c>
      <c r="E60" s="426" t="s">
        <v>186</v>
      </c>
      <c r="F60" s="426" t="s">
        <v>179</v>
      </c>
    </row>
    <row r="61" spans="1:6" ht="63">
      <c r="A61" s="432"/>
      <c r="B61" s="373">
        <v>563</v>
      </c>
      <c r="C61" s="374" t="s">
        <v>2506</v>
      </c>
      <c r="D61" s="426" t="s">
        <v>2502</v>
      </c>
      <c r="E61" s="426" t="s">
        <v>186</v>
      </c>
      <c r="F61" s="426" t="s">
        <v>179</v>
      </c>
    </row>
    <row r="62" spans="1:6" ht="63">
      <c r="A62" s="432"/>
      <c r="B62" s="373">
        <v>564</v>
      </c>
      <c r="C62" s="374" t="s">
        <v>2506</v>
      </c>
      <c r="D62" s="426" t="s">
        <v>2502</v>
      </c>
      <c r="E62" s="426" t="s">
        <v>186</v>
      </c>
      <c r="F62" s="426" t="s">
        <v>179</v>
      </c>
    </row>
    <row r="63" spans="1:6" ht="63">
      <c r="A63" s="432"/>
      <c r="B63" s="373">
        <v>565</v>
      </c>
      <c r="C63" s="374" t="s">
        <v>2506</v>
      </c>
      <c r="D63" s="426" t="s">
        <v>2502</v>
      </c>
      <c r="E63" s="426" t="s">
        <v>186</v>
      </c>
      <c r="F63" s="426" t="s">
        <v>179</v>
      </c>
    </row>
    <row r="64" spans="1:6" ht="63">
      <c r="A64" s="432"/>
      <c r="B64" s="373">
        <v>566</v>
      </c>
      <c r="C64" s="374" t="s">
        <v>2506</v>
      </c>
      <c r="D64" s="426" t="s">
        <v>2502</v>
      </c>
      <c r="E64" s="426" t="s">
        <v>186</v>
      </c>
      <c r="F64" s="426" t="s">
        <v>179</v>
      </c>
    </row>
    <row r="65" spans="1:6" ht="63">
      <c r="A65" s="432"/>
      <c r="B65" s="373">
        <v>567</v>
      </c>
      <c r="C65" s="374" t="s">
        <v>2506</v>
      </c>
      <c r="D65" s="426" t="s">
        <v>2502</v>
      </c>
      <c r="E65" s="426" t="s">
        <v>186</v>
      </c>
      <c r="F65" s="426" t="s">
        <v>179</v>
      </c>
    </row>
    <row r="66" spans="1:6" ht="63">
      <c r="A66" s="432"/>
      <c r="B66" s="373">
        <v>568</v>
      </c>
      <c r="C66" s="374" t="s">
        <v>2506</v>
      </c>
      <c r="D66" s="426" t="s">
        <v>2502</v>
      </c>
      <c r="E66" s="426" t="s">
        <v>186</v>
      </c>
      <c r="F66" s="426" t="s">
        <v>179</v>
      </c>
    </row>
    <row r="67" spans="1:6" ht="63">
      <c r="A67" s="432"/>
      <c r="B67" s="373">
        <v>569</v>
      </c>
      <c r="C67" s="374" t="s">
        <v>2506</v>
      </c>
      <c r="D67" s="426" t="s">
        <v>2502</v>
      </c>
      <c r="E67" s="426" t="s">
        <v>186</v>
      </c>
      <c r="F67" s="426" t="s">
        <v>179</v>
      </c>
    </row>
    <row r="68" spans="1:6" ht="63">
      <c r="A68" s="432"/>
      <c r="B68" s="373">
        <v>570</v>
      </c>
      <c r="C68" s="374" t="s">
        <v>2506</v>
      </c>
      <c r="D68" s="426" t="s">
        <v>2502</v>
      </c>
      <c r="E68" s="426" t="s">
        <v>186</v>
      </c>
      <c r="F68" s="426" t="s">
        <v>179</v>
      </c>
    </row>
    <row r="69" spans="1:6" ht="63">
      <c r="A69" s="432"/>
      <c r="B69" s="373">
        <v>591</v>
      </c>
      <c r="C69" s="374">
        <v>250</v>
      </c>
      <c r="D69" s="426" t="s">
        <v>2502</v>
      </c>
      <c r="E69" s="426" t="s">
        <v>186</v>
      </c>
      <c r="F69" s="426" t="s">
        <v>179</v>
      </c>
    </row>
    <row r="70" spans="1:6" ht="63">
      <c r="A70" s="432"/>
      <c r="B70" s="373">
        <v>620</v>
      </c>
      <c r="C70" s="374" t="s">
        <v>2505</v>
      </c>
      <c r="D70" s="426" t="s">
        <v>2502</v>
      </c>
      <c r="E70" s="426" t="s">
        <v>186</v>
      </c>
      <c r="F70" s="426" t="s">
        <v>179</v>
      </c>
    </row>
    <row r="71" spans="1:6" ht="63">
      <c r="A71" s="432"/>
      <c r="B71" s="373">
        <v>708</v>
      </c>
      <c r="C71" s="374">
        <v>400</v>
      </c>
      <c r="D71" s="426" t="s">
        <v>2502</v>
      </c>
      <c r="E71" s="426" t="s">
        <v>186</v>
      </c>
      <c r="F71" s="426" t="s">
        <v>179</v>
      </c>
    </row>
    <row r="72" spans="1:6" ht="63">
      <c r="A72" s="432"/>
      <c r="B72" s="74">
        <v>905</v>
      </c>
      <c r="C72" s="374" t="s">
        <v>2506</v>
      </c>
      <c r="D72" s="426" t="s">
        <v>2502</v>
      </c>
      <c r="E72" s="426" t="s">
        <v>186</v>
      </c>
      <c r="F72" s="426" t="s">
        <v>179</v>
      </c>
    </row>
    <row r="73" spans="1:6" ht="47.25">
      <c r="A73" s="434" t="s">
        <v>155</v>
      </c>
      <c r="B73" s="373">
        <v>1</v>
      </c>
      <c r="C73" s="374">
        <v>400</v>
      </c>
      <c r="D73" s="426" t="s">
        <v>2514</v>
      </c>
      <c r="E73" s="426" t="s">
        <v>186</v>
      </c>
      <c r="F73" s="71" t="s">
        <v>2574</v>
      </c>
    </row>
    <row r="74" spans="1:6" ht="47.25">
      <c r="A74" s="432"/>
      <c r="B74" s="373">
        <v>5</v>
      </c>
      <c r="C74" s="374" t="s">
        <v>2515</v>
      </c>
      <c r="D74" s="426" t="s">
        <v>2514</v>
      </c>
      <c r="E74" s="426" t="s">
        <v>186</v>
      </c>
      <c r="F74" s="71" t="s">
        <v>2574</v>
      </c>
    </row>
    <row r="75" spans="1:6" ht="47.25">
      <c r="A75" s="432"/>
      <c r="B75" s="373">
        <v>7</v>
      </c>
      <c r="C75" s="374" t="s">
        <v>394</v>
      </c>
      <c r="D75" s="426" t="s">
        <v>2514</v>
      </c>
      <c r="E75" s="426" t="s">
        <v>186</v>
      </c>
      <c r="F75" s="71" t="s">
        <v>2574</v>
      </c>
    </row>
    <row r="76" spans="1:6" ht="47.25">
      <c r="A76" s="432"/>
      <c r="B76" s="373">
        <v>8</v>
      </c>
      <c r="C76" s="374" t="s">
        <v>394</v>
      </c>
      <c r="D76" s="426" t="s">
        <v>2514</v>
      </c>
      <c r="E76" s="426" t="s">
        <v>186</v>
      </c>
      <c r="F76" s="71" t="s">
        <v>2574</v>
      </c>
    </row>
    <row r="77" spans="1:6" ht="47.25">
      <c r="A77" s="432"/>
      <c r="B77" s="373">
        <v>34</v>
      </c>
      <c r="C77" s="374">
        <v>630</v>
      </c>
      <c r="D77" s="426" t="s">
        <v>2514</v>
      </c>
      <c r="E77" s="426" t="s">
        <v>186</v>
      </c>
      <c r="F77" s="71" t="s">
        <v>2574</v>
      </c>
    </row>
    <row r="78" spans="1:6" ht="47.25">
      <c r="A78" s="432"/>
      <c r="B78" s="373">
        <v>39</v>
      </c>
      <c r="C78" s="374" t="s">
        <v>2516</v>
      </c>
      <c r="D78" s="426" t="s">
        <v>2514</v>
      </c>
      <c r="E78" s="426" t="s">
        <v>186</v>
      </c>
      <c r="F78" s="71" t="s">
        <v>2574</v>
      </c>
    </row>
    <row r="79" spans="1:6" ht="47.25">
      <c r="A79" s="432"/>
      <c r="B79" s="373">
        <v>40</v>
      </c>
      <c r="C79" s="374" t="s">
        <v>394</v>
      </c>
      <c r="D79" s="426" t="s">
        <v>2514</v>
      </c>
      <c r="E79" s="426" t="s">
        <v>186</v>
      </c>
      <c r="F79" s="71" t="s">
        <v>2574</v>
      </c>
    </row>
    <row r="80" spans="1:6" ht="47.25">
      <c r="A80" s="432"/>
      <c r="B80" s="373">
        <v>43</v>
      </c>
      <c r="C80" s="374" t="s">
        <v>394</v>
      </c>
      <c r="D80" s="426" t="s">
        <v>2514</v>
      </c>
      <c r="E80" s="426" t="s">
        <v>186</v>
      </c>
      <c r="F80" s="71" t="s">
        <v>2574</v>
      </c>
    </row>
    <row r="81" spans="1:6" ht="47.25">
      <c r="A81" s="432"/>
      <c r="B81" s="373">
        <v>57</v>
      </c>
      <c r="C81" s="374">
        <v>400</v>
      </c>
      <c r="D81" s="426" t="s">
        <v>2514</v>
      </c>
      <c r="E81" s="426" t="s">
        <v>186</v>
      </c>
      <c r="F81" s="71" t="s">
        <v>2574</v>
      </c>
    </row>
    <row r="82" spans="1:6" ht="47.25">
      <c r="A82" s="432"/>
      <c r="B82" s="373">
        <v>59</v>
      </c>
      <c r="C82" s="374" t="s">
        <v>2506</v>
      </c>
      <c r="D82" s="426" t="s">
        <v>2514</v>
      </c>
      <c r="E82" s="426" t="s">
        <v>186</v>
      </c>
      <c r="F82" s="71" t="s">
        <v>2574</v>
      </c>
    </row>
    <row r="83" spans="1:6" ht="47.25">
      <c r="A83" s="432"/>
      <c r="B83" s="373">
        <v>61</v>
      </c>
      <c r="C83" s="374">
        <v>400</v>
      </c>
      <c r="D83" s="426" t="s">
        <v>2514</v>
      </c>
      <c r="E83" s="426" t="s">
        <v>186</v>
      </c>
      <c r="F83" s="71" t="s">
        <v>2574</v>
      </c>
    </row>
    <row r="84" spans="1:6" ht="47.25">
      <c r="A84" s="432"/>
      <c r="B84" s="373">
        <v>66</v>
      </c>
      <c r="C84" s="374" t="s">
        <v>2517</v>
      </c>
      <c r="D84" s="426" t="s">
        <v>2514</v>
      </c>
      <c r="E84" s="426" t="s">
        <v>186</v>
      </c>
      <c r="F84" s="71" t="s">
        <v>2574</v>
      </c>
    </row>
    <row r="85" spans="1:6" ht="47.25">
      <c r="A85" s="432"/>
      <c r="B85" s="373">
        <v>72</v>
      </c>
      <c r="C85" s="374">
        <v>400</v>
      </c>
      <c r="D85" s="426" t="s">
        <v>2514</v>
      </c>
      <c r="E85" s="426" t="s">
        <v>186</v>
      </c>
      <c r="F85" s="71" t="s">
        <v>2574</v>
      </c>
    </row>
    <row r="86" spans="1:6" ht="47.25">
      <c r="A86" s="432"/>
      <c r="B86" s="373">
        <v>77</v>
      </c>
      <c r="C86" s="374" t="s">
        <v>2505</v>
      </c>
      <c r="D86" s="426" t="s">
        <v>2514</v>
      </c>
      <c r="E86" s="426" t="s">
        <v>186</v>
      </c>
      <c r="F86" s="71" t="s">
        <v>2574</v>
      </c>
    </row>
    <row r="87" spans="1:6" ht="47.25">
      <c r="A87" s="432"/>
      <c r="B87" s="373">
        <v>78</v>
      </c>
      <c r="C87" s="374">
        <v>400</v>
      </c>
      <c r="D87" s="426" t="s">
        <v>2514</v>
      </c>
      <c r="E87" s="426" t="s">
        <v>186</v>
      </c>
      <c r="F87" s="71" t="s">
        <v>2574</v>
      </c>
    </row>
    <row r="88" spans="1:6" ht="47.25">
      <c r="A88" s="432"/>
      <c r="B88" s="373">
        <v>79</v>
      </c>
      <c r="C88" s="374">
        <v>400</v>
      </c>
      <c r="D88" s="426" t="s">
        <v>2514</v>
      </c>
      <c r="E88" s="426" t="s">
        <v>186</v>
      </c>
      <c r="F88" s="71" t="s">
        <v>2574</v>
      </c>
    </row>
    <row r="89" spans="1:6" ht="47.25">
      <c r="A89" s="432"/>
      <c r="B89" s="373">
        <v>80</v>
      </c>
      <c r="C89" s="374">
        <v>400</v>
      </c>
      <c r="D89" s="426" t="s">
        <v>2514</v>
      </c>
      <c r="E89" s="426" t="s">
        <v>186</v>
      </c>
      <c r="F89" s="71" t="s">
        <v>2574</v>
      </c>
    </row>
    <row r="90" spans="1:6" ht="47.25">
      <c r="A90" s="432"/>
      <c r="B90" s="373">
        <v>81</v>
      </c>
      <c r="C90" s="374">
        <v>400</v>
      </c>
      <c r="D90" s="426" t="s">
        <v>2514</v>
      </c>
      <c r="E90" s="426" t="s">
        <v>186</v>
      </c>
      <c r="F90" s="71" t="s">
        <v>2574</v>
      </c>
    </row>
    <row r="91" spans="1:6" ht="47.25">
      <c r="A91" s="432"/>
      <c r="B91" s="373">
        <v>84</v>
      </c>
      <c r="C91" s="374" t="s">
        <v>2505</v>
      </c>
      <c r="D91" s="426" t="s">
        <v>2514</v>
      </c>
      <c r="E91" s="426" t="s">
        <v>186</v>
      </c>
      <c r="F91" s="71" t="s">
        <v>2574</v>
      </c>
    </row>
    <row r="92" spans="1:6" ht="47.25">
      <c r="A92" s="432"/>
      <c r="B92" s="373">
        <v>85</v>
      </c>
      <c r="C92" s="374">
        <v>630</v>
      </c>
      <c r="D92" s="426" t="s">
        <v>2514</v>
      </c>
      <c r="E92" s="426" t="s">
        <v>186</v>
      </c>
      <c r="F92" s="71" t="s">
        <v>2574</v>
      </c>
    </row>
    <row r="93" spans="1:6" ht="47.25">
      <c r="A93" s="432"/>
      <c r="B93" s="373">
        <v>108</v>
      </c>
      <c r="C93" s="374" t="s">
        <v>2506</v>
      </c>
      <c r="D93" s="426" t="s">
        <v>2514</v>
      </c>
      <c r="E93" s="426" t="s">
        <v>186</v>
      </c>
      <c r="F93" s="71" t="s">
        <v>2574</v>
      </c>
    </row>
    <row r="94" spans="1:6" ht="47.25">
      <c r="A94" s="432"/>
      <c r="B94" s="373">
        <v>109</v>
      </c>
      <c r="C94" s="374">
        <v>400</v>
      </c>
      <c r="D94" s="426" t="s">
        <v>2514</v>
      </c>
      <c r="E94" s="426" t="s">
        <v>186</v>
      </c>
      <c r="F94" s="71" t="s">
        <v>2574</v>
      </c>
    </row>
    <row r="95" spans="1:6" ht="47.25">
      <c r="A95" s="432"/>
      <c r="B95" s="373">
        <v>110</v>
      </c>
      <c r="C95" s="374">
        <v>400</v>
      </c>
      <c r="D95" s="426" t="s">
        <v>2514</v>
      </c>
      <c r="E95" s="426" t="s">
        <v>186</v>
      </c>
      <c r="F95" s="71" t="s">
        <v>2574</v>
      </c>
    </row>
    <row r="96" spans="1:6" ht="47.25">
      <c r="A96" s="432"/>
      <c r="B96" s="373">
        <v>118</v>
      </c>
      <c r="C96" s="374" t="s">
        <v>2445</v>
      </c>
      <c r="D96" s="426" t="s">
        <v>2514</v>
      </c>
      <c r="E96" s="426" t="s">
        <v>186</v>
      </c>
      <c r="F96" s="71" t="s">
        <v>2574</v>
      </c>
    </row>
    <row r="97" spans="1:6" ht="47.25">
      <c r="A97" s="432"/>
      <c r="B97" s="373">
        <v>128</v>
      </c>
      <c r="C97" s="374" t="s">
        <v>2505</v>
      </c>
      <c r="D97" s="426" t="s">
        <v>2514</v>
      </c>
      <c r="E97" s="426" t="s">
        <v>186</v>
      </c>
      <c r="F97" s="71" t="s">
        <v>2574</v>
      </c>
    </row>
    <row r="98" spans="1:6" ht="47.25">
      <c r="A98" s="432"/>
      <c r="B98" s="373">
        <v>129</v>
      </c>
      <c r="C98" s="374" t="s">
        <v>2509</v>
      </c>
      <c r="D98" s="426" t="s">
        <v>2514</v>
      </c>
      <c r="E98" s="426" t="s">
        <v>186</v>
      </c>
      <c r="F98" s="71" t="s">
        <v>2574</v>
      </c>
    </row>
    <row r="99" spans="1:6" ht="47.25">
      <c r="A99" s="432"/>
      <c r="B99" s="373">
        <v>142</v>
      </c>
      <c r="C99" s="374">
        <v>400</v>
      </c>
      <c r="D99" s="426" t="s">
        <v>2514</v>
      </c>
      <c r="E99" s="426" t="s">
        <v>186</v>
      </c>
      <c r="F99" s="71" t="s">
        <v>2574</v>
      </c>
    </row>
    <row r="100" spans="1:6" ht="47.25">
      <c r="A100" s="432"/>
      <c r="B100" s="373">
        <v>143</v>
      </c>
      <c r="C100" s="374" t="s">
        <v>2503</v>
      </c>
      <c r="D100" s="426" t="s">
        <v>2514</v>
      </c>
      <c r="E100" s="426" t="s">
        <v>186</v>
      </c>
      <c r="F100" s="71" t="s">
        <v>2574</v>
      </c>
    </row>
    <row r="101" spans="1:6" ht="47.25">
      <c r="A101" s="432"/>
      <c r="B101" s="373">
        <v>150</v>
      </c>
      <c r="C101" s="374">
        <v>400</v>
      </c>
      <c r="D101" s="426" t="s">
        <v>2514</v>
      </c>
      <c r="E101" s="426" t="s">
        <v>186</v>
      </c>
      <c r="F101" s="71" t="s">
        <v>2574</v>
      </c>
    </row>
    <row r="102" spans="1:6" ht="47.25">
      <c r="A102" s="432"/>
      <c r="B102" s="373">
        <v>151</v>
      </c>
      <c r="C102" s="374">
        <v>180</v>
      </c>
      <c r="D102" s="426" t="s">
        <v>2514</v>
      </c>
      <c r="E102" s="426" t="s">
        <v>186</v>
      </c>
      <c r="F102" s="71" t="s">
        <v>2574</v>
      </c>
    </row>
    <row r="103" spans="1:6" ht="47.25">
      <c r="A103" s="432"/>
      <c r="B103" s="373">
        <v>152</v>
      </c>
      <c r="C103" s="374">
        <v>250</v>
      </c>
      <c r="D103" s="426" t="s">
        <v>2514</v>
      </c>
      <c r="E103" s="426" t="s">
        <v>186</v>
      </c>
      <c r="F103" s="71" t="s">
        <v>2574</v>
      </c>
    </row>
    <row r="104" spans="1:6" ht="47.25">
      <c r="A104" s="432"/>
      <c r="B104" s="373">
        <v>154</v>
      </c>
      <c r="C104" s="374" t="s">
        <v>2505</v>
      </c>
      <c r="D104" s="426" t="s">
        <v>2514</v>
      </c>
      <c r="E104" s="426" t="s">
        <v>186</v>
      </c>
      <c r="F104" s="71" t="s">
        <v>2574</v>
      </c>
    </row>
    <row r="105" spans="1:6" ht="47.25">
      <c r="A105" s="432"/>
      <c r="B105" s="373">
        <v>158</v>
      </c>
      <c r="C105" s="374" t="s">
        <v>2518</v>
      </c>
      <c r="D105" s="426" t="s">
        <v>2514</v>
      </c>
      <c r="E105" s="426" t="s">
        <v>186</v>
      </c>
      <c r="F105" s="71" t="s">
        <v>2574</v>
      </c>
    </row>
    <row r="106" spans="1:6" ht="47.25">
      <c r="A106" s="432"/>
      <c r="B106" s="373">
        <v>160</v>
      </c>
      <c r="C106" s="374">
        <v>400</v>
      </c>
      <c r="D106" s="426" t="s">
        <v>2514</v>
      </c>
      <c r="E106" s="426" t="s">
        <v>186</v>
      </c>
      <c r="F106" s="71" t="s">
        <v>2574</v>
      </c>
    </row>
    <row r="107" spans="1:6" ht="47.25">
      <c r="A107" s="432"/>
      <c r="B107" s="373">
        <v>161</v>
      </c>
      <c r="C107" s="374">
        <v>320</v>
      </c>
      <c r="D107" s="426" t="s">
        <v>2514</v>
      </c>
      <c r="E107" s="426" t="s">
        <v>186</v>
      </c>
      <c r="F107" s="71" t="s">
        <v>2574</v>
      </c>
    </row>
    <row r="108" spans="1:6" ht="47.25">
      <c r="A108" s="432"/>
      <c r="B108" s="373">
        <v>164</v>
      </c>
      <c r="C108" s="374" t="s">
        <v>2519</v>
      </c>
      <c r="D108" s="426" t="s">
        <v>2514</v>
      </c>
      <c r="E108" s="426" t="s">
        <v>186</v>
      </c>
      <c r="F108" s="71" t="s">
        <v>2574</v>
      </c>
    </row>
    <row r="109" spans="1:6" ht="47.25">
      <c r="A109" s="432"/>
      <c r="B109" s="373">
        <v>166</v>
      </c>
      <c r="C109" s="374">
        <v>400</v>
      </c>
      <c r="D109" s="426" t="s">
        <v>2514</v>
      </c>
      <c r="E109" s="426" t="s">
        <v>186</v>
      </c>
      <c r="F109" s="71" t="s">
        <v>2574</v>
      </c>
    </row>
    <row r="110" spans="1:6" ht="47.25">
      <c r="A110" s="432"/>
      <c r="B110" s="373">
        <v>168</v>
      </c>
      <c r="C110" s="374">
        <v>400</v>
      </c>
      <c r="D110" s="426" t="s">
        <v>2514</v>
      </c>
      <c r="E110" s="426" t="s">
        <v>186</v>
      </c>
      <c r="F110" s="71" t="s">
        <v>2574</v>
      </c>
    </row>
    <row r="111" spans="1:6" ht="47.25">
      <c r="A111" s="432"/>
      <c r="B111" s="373">
        <v>169</v>
      </c>
      <c r="C111" s="374" t="s">
        <v>2505</v>
      </c>
      <c r="D111" s="426" t="s">
        <v>2514</v>
      </c>
      <c r="E111" s="426" t="s">
        <v>186</v>
      </c>
      <c r="F111" s="71" t="s">
        <v>2574</v>
      </c>
    </row>
    <row r="112" spans="1:6" ht="47.25">
      <c r="A112" s="432"/>
      <c r="B112" s="373">
        <v>170</v>
      </c>
      <c r="C112" s="374">
        <v>400</v>
      </c>
      <c r="D112" s="426" t="s">
        <v>2514</v>
      </c>
      <c r="E112" s="426" t="s">
        <v>186</v>
      </c>
      <c r="F112" s="71" t="s">
        <v>2574</v>
      </c>
    </row>
    <row r="113" spans="1:6" ht="47.25">
      <c r="A113" s="432"/>
      <c r="B113" s="373">
        <v>171</v>
      </c>
      <c r="C113" s="374" t="s">
        <v>2505</v>
      </c>
      <c r="D113" s="426" t="s">
        <v>2514</v>
      </c>
      <c r="E113" s="426" t="s">
        <v>186</v>
      </c>
      <c r="F113" s="71" t="s">
        <v>2574</v>
      </c>
    </row>
    <row r="114" spans="1:6" ht="47.25">
      <c r="A114" s="432"/>
      <c r="B114" s="373">
        <v>173</v>
      </c>
      <c r="C114" s="374" t="s">
        <v>2520</v>
      </c>
      <c r="D114" s="426" t="s">
        <v>2514</v>
      </c>
      <c r="E114" s="426" t="s">
        <v>186</v>
      </c>
      <c r="F114" s="71" t="s">
        <v>2574</v>
      </c>
    </row>
    <row r="115" spans="1:6" ht="47.25">
      <c r="A115" s="432"/>
      <c r="B115" s="373">
        <v>177</v>
      </c>
      <c r="C115" s="374">
        <v>400</v>
      </c>
      <c r="D115" s="426" t="s">
        <v>2514</v>
      </c>
      <c r="E115" s="426" t="s">
        <v>186</v>
      </c>
      <c r="F115" s="71" t="s">
        <v>2574</v>
      </c>
    </row>
    <row r="116" spans="1:6" ht="47.25">
      <c r="A116" s="432"/>
      <c r="B116" s="373">
        <v>178</v>
      </c>
      <c r="C116" s="374" t="s">
        <v>2504</v>
      </c>
      <c r="D116" s="426" t="s">
        <v>2514</v>
      </c>
      <c r="E116" s="426" t="s">
        <v>186</v>
      </c>
      <c r="F116" s="71" t="s">
        <v>2574</v>
      </c>
    </row>
    <row r="117" spans="1:6" ht="47.25">
      <c r="A117" s="432"/>
      <c r="B117" s="373">
        <v>180</v>
      </c>
      <c r="C117" s="374" t="s">
        <v>2515</v>
      </c>
      <c r="D117" s="426" t="s">
        <v>2514</v>
      </c>
      <c r="E117" s="426" t="s">
        <v>186</v>
      </c>
      <c r="F117" s="71" t="s">
        <v>2574</v>
      </c>
    </row>
    <row r="118" spans="1:6" ht="47.25">
      <c r="A118" s="432"/>
      <c r="B118" s="373">
        <v>185</v>
      </c>
      <c r="C118" s="374">
        <v>250</v>
      </c>
      <c r="D118" s="426" t="s">
        <v>2514</v>
      </c>
      <c r="E118" s="426" t="s">
        <v>186</v>
      </c>
      <c r="F118" s="71" t="s">
        <v>2574</v>
      </c>
    </row>
    <row r="119" spans="1:6" ht="47.25">
      <c r="A119" s="432"/>
      <c r="B119" s="373">
        <v>186</v>
      </c>
      <c r="C119" s="374" t="s">
        <v>2521</v>
      </c>
      <c r="D119" s="426" t="s">
        <v>2514</v>
      </c>
      <c r="E119" s="426" t="s">
        <v>186</v>
      </c>
      <c r="F119" s="71" t="s">
        <v>2574</v>
      </c>
    </row>
    <row r="120" spans="1:6" ht="47.25">
      <c r="A120" s="432"/>
      <c r="B120" s="373">
        <v>187</v>
      </c>
      <c r="C120" s="374">
        <v>320</v>
      </c>
      <c r="D120" s="426" t="s">
        <v>2514</v>
      </c>
      <c r="E120" s="426" t="s">
        <v>186</v>
      </c>
      <c r="F120" s="71" t="s">
        <v>2574</v>
      </c>
    </row>
    <row r="121" spans="1:6" ht="47.25">
      <c r="A121" s="432"/>
      <c r="B121" s="373">
        <v>191</v>
      </c>
      <c r="C121" s="374">
        <v>400</v>
      </c>
      <c r="D121" s="426" t="s">
        <v>2514</v>
      </c>
      <c r="E121" s="426" t="s">
        <v>186</v>
      </c>
      <c r="F121" s="71" t="s">
        <v>2574</v>
      </c>
    </row>
    <row r="122" spans="1:6" ht="47.25">
      <c r="A122" s="432"/>
      <c r="B122" s="373">
        <v>195</v>
      </c>
      <c r="C122" s="374" t="s">
        <v>2505</v>
      </c>
      <c r="D122" s="426" t="s">
        <v>2514</v>
      </c>
      <c r="E122" s="426" t="s">
        <v>186</v>
      </c>
      <c r="F122" s="71" t="s">
        <v>2574</v>
      </c>
    </row>
    <row r="123" spans="1:6" ht="47.25">
      <c r="A123" s="432"/>
      <c r="B123" s="373">
        <v>197</v>
      </c>
      <c r="C123" s="374" t="s">
        <v>2522</v>
      </c>
      <c r="D123" s="426" t="s">
        <v>2514</v>
      </c>
      <c r="E123" s="426" t="s">
        <v>186</v>
      </c>
      <c r="F123" s="71" t="s">
        <v>2574</v>
      </c>
    </row>
    <row r="124" spans="1:6" ht="47.25">
      <c r="A124" s="432"/>
      <c r="B124" s="373">
        <v>201</v>
      </c>
      <c r="C124" s="374" t="s">
        <v>2519</v>
      </c>
      <c r="D124" s="426" t="s">
        <v>2514</v>
      </c>
      <c r="E124" s="426" t="s">
        <v>186</v>
      </c>
      <c r="F124" s="71" t="s">
        <v>2574</v>
      </c>
    </row>
    <row r="125" spans="1:6" ht="47.25">
      <c r="A125" s="432"/>
      <c r="B125" s="373">
        <v>202</v>
      </c>
      <c r="C125" s="374" t="s">
        <v>2505</v>
      </c>
      <c r="D125" s="426" t="s">
        <v>2514</v>
      </c>
      <c r="E125" s="426" t="s">
        <v>186</v>
      </c>
      <c r="F125" s="71" t="s">
        <v>2574</v>
      </c>
    </row>
    <row r="126" spans="1:6" ht="47.25">
      <c r="A126" s="432"/>
      <c r="B126" s="373">
        <v>203</v>
      </c>
      <c r="C126" s="374" t="s">
        <v>2506</v>
      </c>
      <c r="D126" s="426" t="s">
        <v>2514</v>
      </c>
      <c r="E126" s="426" t="s">
        <v>186</v>
      </c>
      <c r="F126" s="71" t="s">
        <v>2574</v>
      </c>
    </row>
    <row r="127" spans="1:6" ht="47.25">
      <c r="A127" s="432"/>
      <c r="B127" s="373">
        <v>211</v>
      </c>
      <c r="C127" s="374" t="s">
        <v>2503</v>
      </c>
      <c r="D127" s="426" t="s">
        <v>2514</v>
      </c>
      <c r="E127" s="426" t="s">
        <v>186</v>
      </c>
      <c r="F127" s="71" t="s">
        <v>2574</v>
      </c>
    </row>
    <row r="128" spans="1:6" ht="47.25">
      <c r="A128" s="432"/>
      <c r="B128" s="373">
        <v>213</v>
      </c>
      <c r="C128" s="374" t="s">
        <v>2505</v>
      </c>
      <c r="D128" s="426" t="s">
        <v>2514</v>
      </c>
      <c r="E128" s="426" t="s">
        <v>186</v>
      </c>
      <c r="F128" s="71" t="s">
        <v>2574</v>
      </c>
    </row>
    <row r="129" spans="1:6" ht="47.25">
      <c r="A129" s="432"/>
      <c r="B129" s="373">
        <v>217</v>
      </c>
      <c r="C129" s="374" t="s">
        <v>2510</v>
      </c>
      <c r="D129" s="426" t="s">
        <v>2514</v>
      </c>
      <c r="E129" s="426" t="s">
        <v>186</v>
      </c>
      <c r="F129" s="71" t="s">
        <v>2574</v>
      </c>
    </row>
    <row r="130" spans="1:6" ht="47.25">
      <c r="A130" s="432"/>
      <c r="B130" s="373">
        <v>219</v>
      </c>
      <c r="C130" s="374">
        <v>400</v>
      </c>
      <c r="D130" s="426" t="s">
        <v>2514</v>
      </c>
      <c r="E130" s="426" t="s">
        <v>186</v>
      </c>
      <c r="F130" s="71" t="s">
        <v>2574</v>
      </c>
    </row>
    <row r="131" spans="1:6" ht="47.25">
      <c r="A131" s="432"/>
      <c r="B131" s="373">
        <v>220</v>
      </c>
      <c r="C131" s="374" t="s">
        <v>2510</v>
      </c>
      <c r="D131" s="426" t="s">
        <v>2514</v>
      </c>
      <c r="E131" s="426" t="s">
        <v>186</v>
      </c>
      <c r="F131" s="71" t="s">
        <v>2574</v>
      </c>
    </row>
    <row r="132" spans="1:6" ht="47.25">
      <c r="A132" s="432"/>
      <c r="B132" s="373">
        <v>221</v>
      </c>
      <c r="C132" s="374" t="s">
        <v>2503</v>
      </c>
      <c r="D132" s="426" t="s">
        <v>2514</v>
      </c>
      <c r="E132" s="426" t="s">
        <v>186</v>
      </c>
      <c r="F132" s="71" t="s">
        <v>2574</v>
      </c>
    </row>
    <row r="133" spans="1:6" ht="47.25">
      <c r="A133" s="432"/>
      <c r="B133" s="373">
        <v>222</v>
      </c>
      <c r="C133" s="374" t="s">
        <v>2503</v>
      </c>
      <c r="D133" s="426" t="s">
        <v>2514</v>
      </c>
      <c r="E133" s="426" t="s">
        <v>186</v>
      </c>
      <c r="F133" s="71" t="s">
        <v>2574</v>
      </c>
    </row>
    <row r="134" spans="1:6" ht="47.25">
      <c r="A134" s="432"/>
      <c r="B134" s="373">
        <v>235</v>
      </c>
      <c r="C134" s="374" t="s">
        <v>2523</v>
      </c>
      <c r="D134" s="426" t="s">
        <v>2514</v>
      </c>
      <c r="E134" s="426" t="s">
        <v>186</v>
      </c>
      <c r="F134" s="71" t="s">
        <v>2574</v>
      </c>
    </row>
    <row r="135" spans="1:6" ht="47.25">
      <c r="A135" s="432"/>
      <c r="B135" s="373">
        <v>246</v>
      </c>
      <c r="C135" s="374">
        <v>400</v>
      </c>
      <c r="D135" s="426" t="s">
        <v>2514</v>
      </c>
      <c r="E135" s="426" t="s">
        <v>186</v>
      </c>
      <c r="F135" s="71" t="s">
        <v>2574</v>
      </c>
    </row>
    <row r="136" spans="1:6" ht="47.25">
      <c r="A136" s="432"/>
      <c r="B136" s="373">
        <v>247</v>
      </c>
      <c r="C136" s="374">
        <v>400</v>
      </c>
      <c r="D136" s="426" t="s">
        <v>2514</v>
      </c>
      <c r="E136" s="426" t="s">
        <v>186</v>
      </c>
      <c r="F136" s="71" t="s">
        <v>2574</v>
      </c>
    </row>
    <row r="137" spans="1:6" ht="47.25">
      <c r="A137" s="432"/>
      <c r="B137" s="373">
        <v>248</v>
      </c>
      <c r="C137" s="374" t="s">
        <v>2506</v>
      </c>
      <c r="D137" s="426" t="s">
        <v>2514</v>
      </c>
      <c r="E137" s="426" t="s">
        <v>186</v>
      </c>
      <c r="F137" s="71" t="s">
        <v>2574</v>
      </c>
    </row>
    <row r="138" spans="1:6" ht="47.25">
      <c r="A138" s="432"/>
      <c r="B138" s="373">
        <v>250</v>
      </c>
      <c r="C138" s="374" t="s">
        <v>2504</v>
      </c>
      <c r="D138" s="426" t="s">
        <v>2514</v>
      </c>
      <c r="E138" s="426" t="s">
        <v>186</v>
      </c>
      <c r="F138" s="71" t="s">
        <v>2574</v>
      </c>
    </row>
    <row r="139" spans="1:6" ht="47.25">
      <c r="A139" s="432"/>
      <c r="B139" s="373">
        <v>251</v>
      </c>
      <c r="C139" s="374" t="s">
        <v>2524</v>
      </c>
      <c r="D139" s="426" t="s">
        <v>2514</v>
      </c>
      <c r="E139" s="426" t="s">
        <v>186</v>
      </c>
      <c r="F139" s="71" t="s">
        <v>2574</v>
      </c>
    </row>
    <row r="140" spans="1:6" ht="47.25">
      <c r="A140" s="432"/>
      <c r="B140" s="373">
        <v>268</v>
      </c>
      <c r="C140" s="374" t="s">
        <v>2521</v>
      </c>
      <c r="D140" s="426" t="s">
        <v>2514</v>
      </c>
      <c r="E140" s="426" t="s">
        <v>186</v>
      </c>
      <c r="F140" s="71" t="s">
        <v>2574</v>
      </c>
    </row>
    <row r="141" spans="1:6" ht="47.25">
      <c r="A141" s="432"/>
      <c r="B141" s="373">
        <v>274</v>
      </c>
      <c r="C141" s="374" t="s">
        <v>2505</v>
      </c>
      <c r="D141" s="426" t="s">
        <v>2514</v>
      </c>
      <c r="E141" s="426" t="s">
        <v>186</v>
      </c>
      <c r="F141" s="71" t="s">
        <v>2574</v>
      </c>
    </row>
    <row r="142" spans="1:6" ht="47.25">
      <c r="A142" s="432"/>
      <c r="B142" s="373">
        <v>278</v>
      </c>
      <c r="C142" s="374" t="s">
        <v>2505</v>
      </c>
      <c r="D142" s="426" t="s">
        <v>2514</v>
      </c>
      <c r="E142" s="426" t="s">
        <v>186</v>
      </c>
      <c r="F142" s="71" t="s">
        <v>2574</v>
      </c>
    </row>
    <row r="143" spans="1:6" ht="47.25">
      <c r="A143" s="432"/>
      <c r="B143" s="373">
        <v>279</v>
      </c>
      <c r="C143" s="374" t="s">
        <v>2515</v>
      </c>
      <c r="D143" s="426" t="s">
        <v>2514</v>
      </c>
      <c r="E143" s="426" t="s">
        <v>186</v>
      </c>
      <c r="F143" s="71" t="s">
        <v>2574</v>
      </c>
    </row>
    <row r="144" spans="1:6" ht="47.25">
      <c r="A144" s="432"/>
      <c r="B144" s="373">
        <v>283</v>
      </c>
      <c r="C144" s="374" t="s">
        <v>2505</v>
      </c>
      <c r="D144" s="426" t="s">
        <v>2514</v>
      </c>
      <c r="E144" s="426" t="s">
        <v>186</v>
      </c>
      <c r="F144" s="71" t="s">
        <v>2574</v>
      </c>
    </row>
    <row r="145" spans="1:6" ht="47.25">
      <c r="A145" s="432"/>
      <c r="B145" s="373">
        <v>286</v>
      </c>
      <c r="C145" s="374" t="s">
        <v>2525</v>
      </c>
      <c r="D145" s="426" t="s">
        <v>2514</v>
      </c>
      <c r="E145" s="426" t="s">
        <v>186</v>
      </c>
      <c r="F145" s="71" t="s">
        <v>2574</v>
      </c>
    </row>
    <row r="146" spans="1:6" ht="47.25">
      <c r="A146" s="432"/>
      <c r="B146" s="373">
        <v>301</v>
      </c>
      <c r="C146" s="374">
        <v>400</v>
      </c>
      <c r="D146" s="426" t="s">
        <v>2514</v>
      </c>
      <c r="E146" s="426" t="s">
        <v>186</v>
      </c>
      <c r="F146" s="71" t="s">
        <v>2574</v>
      </c>
    </row>
    <row r="147" spans="1:6" ht="47.25">
      <c r="A147" s="432"/>
      <c r="B147" s="373">
        <v>316</v>
      </c>
      <c r="C147" s="374" t="s">
        <v>2524</v>
      </c>
      <c r="D147" s="426" t="s">
        <v>2514</v>
      </c>
      <c r="E147" s="426" t="s">
        <v>186</v>
      </c>
      <c r="F147" s="71" t="s">
        <v>2574</v>
      </c>
    </row>
    <row r="148" spans="1:6" ht="47.25">
      <c r="A148" s="432"/>
      <c r="B148" s="373">
        <v>324</v>
      </c>
      <c r="C148" s="374" t="s">
        <v>2510</v>
      </c>
      <c r="D148" s="426" t="s">
        <v>2514</v>
      </c>
      <c r="E148" s="426" t="s">
        <v>186</v>
      </c>
      <c r="F148" s="71" t="s">
        <v>2574</v>
      </c>
    </row>
    <row r="149" spans="1:6" ht="47.25">
      <c r="A149" s="432"/>
      <c r="B149" s="373">
        <v>325</v>
      </c>
      <c r="C149" s="374" t="s">
        <v>394</v>
      </c>
      <c r="D149" s="426" t="s">
        <v>2514</v>
      </c>
      <c r="E149" s="426" t="s">
        <v>186</v>
      </c>
      <c r="F149" s="71" t="s">
        <v>2574</v>
      </c>
    </row>
    <row r="150" spans="1:6" ht="47.25">
      <c r="A150" s="432"/>
      <c r="B150" s="373">
        <v>329</v>
      </c>
      <c r="C150" s="374" t="s">
        <v>2505</v>
      </c>
      <c r="D150" s="426" t="s">
        <v>2514</v>
      </c>
      <c r="E150" s="426" t="s">
        <v>186</v>
      </c>
      <c r="F150" s="71" t="s">
        <v>2574</v>
      </c>
    </row>
    <row r="151" spans="1:6" ht="47.25">
      <c r="A151" s="432"/>
      <c r="B151" s="373">
        <v>337</v>
      </c>
      <c r="C151" s="374" t="s">
        <v>2526</v>
      </c>
      <c r="D151" s="426" t="s">
        <v>2514</v>
      </c>
      <c r="E151" s="426" t="s">
        <v>186</v>
      </c>
      <c r="F151" s="71" t="s">
        <v>2574</v>
      </c>
    </row>
    <row r="152" spans="1:6" ht="47.25">
      <c r="A152" s="432"/>
      <c r="B152" s="373">
        <v>349</v>
      </c>
      <c r="C152" s="374" t="s">
        <v>2509</v>
      </c>
      <c r="D152" s="426" t="s">
        <v>2514</v>
      </c>
      <c r="E152" s="426" t="s">
        <v>186</v>
      </c>
      <c r="F152" s="71" t="s">
        <v>2574</v>
      </c>
    </row>
    <row r="153" spans="1:6" ht="47.25">
      <c r="A153" s="432"/>
      <c r="B153" s="373">
        <v>355</v>
      </c>
      <c r="C153" s="374" t="s">
        <v>2505</v>
      </c>
      <c r="D153" s="426" t="s">
        <v>2514</v>
      </c>
      <c r="E153" s="426" t="s">
        <v>186</v>
      </c>
      <c r="F153" s="71" t="s">
        <v>2574</v>
      </c>
    </row>
    <row r="154" spans="1:6" ht="47.25">
      <c r="A154" s="432"/>
      <c r="B154" s="373">
        <v>360</v>
      </c>
      <c r="C154" s="374" t="s">
        <v>2445</v>
      </c>
      <c r="D154" s="426" t="s">
        <v>2514</v>
      </c>
      <c r="E154" s="426" t="s">
        <v>186</v>
      </c>
      <c r="F154" s="71" t="s">
        <v>2574</v>
      </c>
    </row>
    <row r="155" spans="1:6" ht="47.25">
      <c r="A155" s="432"/>
      <c r="B155" s="373">
        <v>370</v>
      </c>
      <c r="C155" s="374" t="s">
        <v>2504</v>
      </c>
      <c r="D155" s="426" t="s">
        <v>2514</v>
      </c>
      <c r="E155" s="426" t="s">
        <v>186</v>
      </c>
      <c r="F155" s="71" t="s">
        <v>2574</v>
      </c>
    </row>
    <row r="156" spans="1:6" ht="47.25">
      <c r="A156" s="432"/>
      <c r="B156" s="373">
        <v>373</v>
      </c>
      <c r="C156" s="374" t="s">
        <v>2524</v>
      </c>
      <c r="D156" s="426" t="s">
        <v>2514</v>
      </c>
      <c r="E156" s="426" t="s">
        <v>186</v>
      </c>
      <c r="F156" s="71" t="s">
        <v>2574</v>
      </c>
    </row>
    <row r="157" spans="1:6" ht="47.25">
      <c r="A157" s="432"/>
      <c r="B157" s="373">
        <v>375</v>
      </c>
      <c r="C157" s="374" t="s">
        <v>394</v>
      </c>
      <c r="D157" s="426" t="s">
        <v>2514</v>
      </c>
      <c r="E157" s="426" t="s">
        <v>186</v>
      </c>
      <c r="F157" s="71" t="s">
        <v>2574</v>
      </c>
    </row>
    <row r="158" spans="1:6" ht="47.25">
      <c r="A158" s="432"/>
      <c r="B158" s="373">
        <v>379</v>
      </c>
      <c r="C158" s="374" t="s">
        <v>2503</v>
      </c>
      <c r="D158" s="426" t="s">
        <v>2514</v>
      </c>
      <c r="E158" s="426" t="s">
        <v>186</v>
      </c>
      <c r="F158" s="71" t="s">
        <v>2574</v>
      </c>
    </row>
    <row r="159" spans="1:6" ht="47.25">
      <c r="A159" s="432"/>
      <c r="B159" s="373">
        <v>440</v>
      </c>
      <c r="C159" s="374" t="s">
        <v>2445</v>
      </c>
      <c r="D159" s="426" t="s">
        <v>2514</v>
      </c>
      <c r="E159" s="426" t="s">
        <v>186</v>
      </c>
      <c r="F159" s="71" t="s">
        <v>2574</v>
      </c>
    </row>
    <row r="160" spans="1:6" ht="47.25">
      <c r="A160" s="432"/>
      <c r="B160" s="373">
        <v>450</v>
      </c>
      <c r="C160" s="374" t="s">
        <v>394</v>
      </c>
      <c r="D160" s="426" t="s">
        <v>2514</v>
      </c>
      <c r="E160" s="426" t="s">
        <v>186</v>
      </c>
      <c r="F160" s="71" t="s">
        <v>2574</v>
      </c>
    </row>
    <row r="161" spans="1:6" ht="47.25">
      <c r="A161" s="432"/>
      <c r="B161" s="373">
        <v>468</v>
      </c>
      <c r="C161" s="374" t="s">
        <v>394</v>
      </c>
      <c r="D161" s="426" t="s">
        <v>2514</v>
      </c>
      <c r="E161" s="426" t="s">
        <v>186</v>
      </c>
      <c r="F161" s="71" t="s">
        <v>2574</v>
      </c>
    </row>
    <row r="162" spans="1:6" ht="47.25">
      <c r="A162" s="432"/>
      <c r="B162" s="373">
        <v>482</v>
      </c>
      <c r="C162" s="374" t="s">
        <v>2505</v>
      </c>
      <c r="D162" s="426" t="s">
        <v>2514</v>
      </c>
      <c r="E162" s="426" t="s">
        <v>186</v>
      </c>
      <c r="F162" s="71" t="s">
        <v>2574</v>
      </c>
    </row>
    <row r="163" spans="1:6" ht="47.25">
      <c r="A163" s="432"/>
      <c r="B163" s="373">
        <v>490</v>
      </c>
      <c r="C163" s="374">
        <v>400</v>
      </c>
      <c r="D163" s="426" t="s">
        <v>2514</v>
      </c>
      <c r="E163" s="426" t="s">
        <v>186</v>
      </c>
      <c r="F163" s="71" t="s">
        <v>2574</v>
      </c>
    </row>
    <row r="164" spans="1:6" ht="47.25">
      <c r="A164" s="432"/>
      <c r="B164" s="373">
        <v>631</v>
      </c>
      <c r="C164" s="374">
        <v>400</v>
      </c>
      <c r="D164" s="426" t="s">
        <v>2514</v>
      </c>
      <c r="E164" s="426" t="s">
        <v>186</v>
      </c>
      <c r="F164" s="71" t="s">
        <v>2574</v>
      </c>
    </row>
    <row r="165" spans="1:6" ht="47.25">
      <c r="A165" s="432"/>
      <c r="B165" s="373">
        <v>677</v>
      </c>
      <c r="C165" s="374">
        <v>400</v>
      </c>
      <c r="D165" s="426" t="s">
        <v>2514</v>
      </c>
      <c r="E165" s="426" t="s">
        <v>186</v>
      </c>
      <c r="F165" s="71" t="s">
        <v>2574</v>
      </c>
    </row>
    <row r="166" spans="1:6" ht="47.25">
      <c r="A166" s="432"/>
      <c r="B166" s="373">
        <v>713</v>
      </c>
      <c r="C166" s="374" t="s">
        <v>394</v>
      </c>
      <c r="D166" s="426" t="s">
        <v>2514</v>
      </c>
      <c r="E166" s="426" t="s">
        <v>186</v>
      </c>
      <c r="F166" s="71" t="s">
        <v>2574</v>
      </c>
    </row>
    <row r="167" spans="1:6" ht="47.25">
      <c r="A167" s="432"/>
      <c r="B167" s="373">
        <v>906</v>
      </c>
      <c r="C167" s="374" t="s">
        <v>2506</v>
      </c>
      <c r="D167" s="426" t="s">
        <v>2514</v>
      </c>
      <c r="E167" s="426" t="s">
        <v>186</v>
      </c>
      <c r="F167" s="71" t="s">
        <v>2574</v>
      </c>
    </row>
    <row r="168" spans="1:6" ht="47.25">
      <c r="A168" s="435"/>
      <c r="B168" s="373">
        <v>928</v>
      </c>
      <c r="C168" s="374" t="s">
        <v>2509</v>
      </c>
      <c r="D168" s="426" t="s">
        <v>2514</v>
      </c>
      <c r="E168" s="426" t="s">
        <v>186</v>
      </c>
      <c r="F168" s="71" t="s">
        <v>2574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6"/>
  <sheetViews>
    <sheetView workbookViewId="0">
      <selection activeCell="M12" sqref="M12"/>
    </sheetView>
  </sheetViews>
  <sheetFormatPr defaultRowHeight="15"/>
  <cols>
    <col min="1" max="1" width="10.7109375" customWidth="1"/>
    <col min="2" max="2" width="34" customWidth="1"/>
    <col min="3" max="3" width="21.42578125" customWidth="1"/>
    <col min="4" max="4" width="22.42578125" customWidth="1"/>
    <col min="5" max="5" width="17.28515625" customWidth="1"/>
    <col min="6" max="6" width="19" customWidth="1"/>
    <col min="7" max="7" width="17.5703125" customWidth="1"/>
    <col min="8" max="8" width="29.85546875" customWidth="1"/>
    <col min="9" max="9" width="29" customWidth="1"/>
    <col min="10" max="10" width="26.140625" customWidth="1"/>
  </cols>
  <sheetData>
    <row r="1" spans="1:11" ht="16.5" thickBot="1">
      <c r="B1" s="175" t="s">
        <v>2570</v>
      </c>
      <c r="C1" s="175"/>
      <c r="D1" s="175"/>
      <c r="J1" s="120"/>
    </row>
    <row r="2" spans="1:11" ht="15.75" customHeight="1" thickBot="1">
      <c r="A2" s="542" t="s">
        <v>1102</v>
      </c>
      <c r="B2" s="549" t="s">
        <v>1096</v>
      </c>
      <c r="C2" s="549" t="s">
        <v>2572</v>
      </c>
      <c r="D2" s="549" t="s">
        <v>2253</v>
      </c>
      <c r="E2" s="544" t="s">
        <v>1097</v>
      </c>
      <c r="F2" s="545"/>
      <c r="G2" s="546"/>
      <c r="H2" s="547" t="s">
        <v>2444</v>
      </c>
      <c r="I2" s="549" t="s">
        <v>1100</v>
      </c>
    </row>
    <row r="3" spans="1:11" ht="36" customHeight="1" thickBot="1">
      <c r="A3" s="543"/>
      <c r="B3" s="527"/>
      <c r="C3" s="527"/>
      <c r="D3" s="527"/>
      <c r="E3" s="176" t="s">
        <v>1101</v>
      </c>
      <c r="F3" s="180" t="s">
        <v>1098</v>
      </c>
      <c r="G3" s="180" t="s">
        <v>1099</v>
      </c>
      <c r="H3" s="548"/>
      <c r="I3" s="550"/>
    </row>
    <row r="4" spans="1:11" ht="16.5" thickBot="1">
      <c r="A4" s="177">
        <v>1</v>
      </c>
      <c r="B4" s="177">
        <v>2</v>
      </c>
      <c r="C4" s="177">
        <v>3</v>
      </c>
      <c r="D4" s="177">
        <v>4</v>
      </c>
      <c r="E4" s="177">
        <v>6</v>
      </c>
      <c r="F4" s="177">
        <v>7</v>
      </c>
      <c r="G4" s="177">
        <v>8</v>
      </c>
      <c r="H4" s="179">
        <v>9</v>
      </c>
      <c r="I4" s="178">
        <v>10</v>
      </c>
    </row>
    <row r="5" spans="1:11" ht="15.75">
      <c r="A5" s="525" t="s">
        <v>1292</v>
      </c>
      <c r="B5" s="204" t="s">
        <v>1103</v>
      </c>
      <c r="C5" s="205"/>
      <c r="D5" s="536" t="s">
        <v>1293</v>
      </c>
      <c r="E5" s="522">
        <v>690</v>
      </c>
      <c r="F5" s="205">
        <v>1000</v>
      </c>
      <c r="G5" s="205">
        <v>1000</v>
      </c>
      <c r="H5" s="520" t="s">
        <v>1105</v>
      </c>
      <c r="I5" s="522">
        <v>263</v>
      </c>
    </row>
    <row r="6" spans="1:11" ht="16.5" thickBot="1">
      <c r="A6" s="526"/>
      <c r="B6" s="206" t="s">
        <v>1104</v>
      </c>
      <c r="C6" s="207">
        <v>220</v>
      </c>
      <c r="D6" s="537"/>
      <c r="E6" s="523"/>
      <c r="F6" s="208">
        <v>1600</v>
      </c>
      <c r="G6" s="208">
        <v>1000</v>
      </c>
      <c r="H6" s="535"/>
      <c r="I6" s="527"/>
    </row>
    <row r="7" spans="1:11" ht="15.75">
      <c r="A7" s="525" t="s">
        <v>1294</v>
      </c>
      <c r="B7" s="204" t="s">
        <v>1106</v>
      </c>
      <c r="C7" s="209"/>
      <c r="D7" s="522" t="s">
        <v>1107</v>
      </c>
      <c r="E7" s="522">
        <v>510</v>
      </c>
      <c r="F7" s="522">
        <v>960</v>
      </c>
      <c r="G7" s="522">
        <v>600</v>
      </c>
      <c r="H7" s="522" t="s">
        <v>1105</v>
      </c>
      <c r="I7" s="522">
        <v>97</v>
      </c>
    </row>
    <row r="8" spans="1:11" ht="15.75">
      <c r="A8" s="528"/>
      <c r="B8" s="210" t="s">
        <v>1295</v>
      </c>
      <c r="C8" s="211">
        <v>110</v>
      </c>
      <c r="D8" s="524"/>
      <c r="E8" s="524"/>
      <c r="F8" s="529"/>
      <c r="G8" s="529"/>
      <c r="H8" s="524"/>
      <c r="I8" s="524"/>
    </row>
    <row r="9" spans="1:11" ht="16.5" thickBot="1">
      <c r="A9" s="526"/>
      <c r="B9" s="206"/>
      <c r="C9" s="207"/>
      <c r="D9" s="523"/>
      <c r="E9" s="523"/>
      <c r="F9" s="541"/>
      <c r="G9" s="541"/>
      <c r="H9" s="523"/>
      <c r="I9" s="523"/>
    </row>
    <row r="10" spans="1:11" ht="15.75">
      <c r="A10" s="525" t="s">
        <v>1296</v>
      </c>
      <c r="B10" s="210" t="s">
        <v>1106</v>
      </c>
      <c r="C10" s="211"/>
      <c r="D10" s="522" t="s">
        <v>1107</v>
      </c>
      <c r="E10" s="522">
        <v>510</v>
      </c>
      <c r="F10" s="212"/>
      <c r="G10" s="212"/>
      <c r="H10" s="522" t="s">
        <v>1105</v>
      </c>
      <c r="I10" s="522">
        <v>97</v>
      </c>
    </row>
    <row r="11" spans="1:11" ht="15.75">
      <c r="A11" s="528"/>
      <c r="B11" s="210" t="s">
        <v>1295</v>
      </c>
      <c r="C11" s="211">
        <v>110</v>
      </c>
      <c r="D11" s="524"/>
      <c r="E11" s="524"/>
      <c r="F11" s="212">
        <v>1250</v>
      </c>
      <c r="G11" s="212">
        <v>600</v>
      </c>
      <c r="H11" s="524"/>
      <c r="I11" s="524"/>
    </row>
    <row r="12" spans="1:11" ht="16.5" thickBot="1">
      <c r="A12" s="528"/>
      <c r="B12" s="210"/>
      <c r="C12" s="211"/>
      <c r="D12" s="524"/>
      <c r="E12" s="524"/>
      <c r="F12" s="210"/>
      <c r="G12" s="210"/>
      <c r="H12" s="524"/>
      <c r="I12" s="524"/>
    </row>
    <row r="13" spans="1:11" ht="16.5" thickBot="1">
      <c r="A13" s="213" t="s">
        <v>1294</v>
      </c>
      <c r="B13" s="214" t="s">
        <v>2254</v>
      </c>
      <c r="C13" s="215">
        <v>110</v>
      </c>
      <c r="D13" s="215" t="s">
        <v>1095</v>
      </c>
      <c r="E13" s="215">
        <v>380</v>
      </c>
      <c r="F13" s="215">
        <v>960</v>
      </c>
      <c r="G13" s="215">
        <v>600</v>
      </c>
      <c r="H13" s="216" t="s">
        <v>1320</v>
      </c>
      <c r="I13" s="215">
        <v>72</v>
      </c>
    </row>
    <row r="14" spans="1:11" ht="16.5" thickBot="1">
      <c r="A14" s="217" t="s">
        <v>1296</v>
      </c>
      <c r="B14" s="214" t="s">
        <v>2254</v>
      </c>
      <c r="C14" s="215">
        <v>110</v>
      </c>
      <c r="D14" s="215" t="s">
        <v>2255</v>
      </c>
      <c r="E14" s="218">
        <v>510</v>
      </c>
      <c r="F14" s="215">
        <v>1250</v>
      </c>
      <c r="G14" s="215">
        <v>600</v>
      </c>
      <c r="H14" s="216" t="s">
        <v>1320</v>
      </c>
      <c r="I14" s="216">
        <v>97</v>
      </c>
    </row>
    <row r="15" spans="1:11" ht="15" customHeight="1">
      <c r="A15" s="528" t="s">
        <v>1297</v>
      </c>
      <c r="B15" s="219" t="s">
        <v>1103</v>
      </c>
      <c r="C15" s="211"/>
      <c r="D15" s="524" t="s">
        <v>1095</v>
      </c>
      <c r="E15" s="524">
        <v>380</v>
      </c>
      <c r="F15" s="325"/>
      <c r="G15" s="325"/>
      <c r="H15" s="522" t="s">
        <v>1098</v>
      </c>
      <c r="I15" s="522">
        <v>72</v>
      </c>
      <c r="J15" s="326"/>
      <c r="K15" s="326"/>
    </row>
    <row r="16" spans="1:11" ht="15.75">
      <c r="A16" s="528"/>
      <c r="B16" s="220" t="s">
        <v>1298</v>
      </c>
      <c r="C16" s="211">
        <v>110</v>
      </c>
      <c r="D16" s="524"/>
      <c r="E16" s="524"/>
      <c r="F16" s="327">
        <v>622</v>
      </c>
      <c r="G16" s="327">
        <v>1000</v>
      </c>
      <c r="H16" s="524"/>
      <c r="I16" s="524"/>
      <c r="J16" s="228"/>
      <c r="K16" s="228"/>
    </row>
    <row r="17" spans="1:11" ht="16.5" thickBot="1">
      <c r="A17" s="526"/>
      <c r="B17" s="221"/>
      <c r="C17" s="207"/>
      <c r="D17" s="523"/>
      <c r="E17" s="523"/>
      <c r="F17" s="328"/>
      <c r="G17" s="328"/>
      <c r="H17" s="523"/>
      <c r="I17" s="523"/>
      <c r="J17" s="231"/>
      <c r="K17" s="231"/>
    </row>
    <row r="18" spans="1:11" ht="15.75">
      <c r="A18" s="525" t="s">
        <v>1299</v>
      </c>
      <c r="B18" s="210" t="s">
        <v>1103</v>
      </c>
      <c r="C18" s="211"/>
      <c r="D18" s="522" t="s">
        <v>1095</v>
      </c>
      <c r="E18" s="522">
        <v>380</v>
      </c>
      <c r="F18" s="327">
        <v>622</v>
      </c>
      <c r="G18" s="327">
        <v>1000</v>
      </c>
      <c r="H18" s="522" t="s">
        <v>1098</v>
      </c>
      <c r="I18" s="522">
        <v>72</v>
      </c>
      <c r="J18" s="326"/>
      <c r="K18" s="326"/>
    </row>
    <row r="19" spans="1:11" ht="16.5" thickBot="1">
      <c r="A19" s="528"/>
      <c r="B19" s="210" t="s">
        <v>1298</v>
      </c>
      <c r="C19" s="211">
        <v>110</v>
      </c>
      <c r="D19" s="524"/>
      <c r="E19" s="524"/>
      <c r="F19" s="327" t="s">
        <v>1108</v>
      </c>
      <c r="G19" s="327" t="s">
        <v>1108</v>
      </c>
      <c r="H19" s="527"/>
      <c r="I19" s="523"/>
      <c r="J19" s="228"/>
      <c r="K19" s="228"/>
    </row>
    <row r="20" spans="1:11" ht="16.5" thickBot="1">
      <c r="A20" s="222" t="s">
        <v>1297</v>
      </c>
      <c r="B20" s="214" t="s">
        <v>2256</v>
      </c>
      <c r="C20" s="215">
        <v>110</v>
      </c>
      <c r="D20" s="223" t="s">
        <v>1107</v>
      </c>
      <c r="E20" s="215">
        <v>510</v>
      </c>
      <c r="F20" s="329">
        <v>622</v>
      </c>
      <c r="G20" s="329">
        <v>1000</v>
      </c>
      <c r="H20" s="216" t="s">
        <v>1320</v>
      </c>
      <c r="I20" s="216">
        <v>97</v>
      </c>
      <c r="J20" s="326"/>
      <c r="K20" s="326"/>
    </row>
    <row r="21" spans="1:11" ht="16.5" thickBot="1">
      <c r="A21" s="222" t="s">
        <v>1299</v>
      </c>
      <c r="B21" s="214" t="s">
        <v>2256</v>
      </c>
      <c r="C21" s="215">
        <v>110</v>
      </c>
      <c r="D21" s="223" t="s">
        <v>1107</v>
      </c>
      <c r="E21" s="215">
        <v>510</v>
      </c>
      <c r="F21" s="329">
        <v>622</v>
      </c>
      <c r="G21" s="329">
        <v>1000</v>
      </c>
      <c r="H21" s="216" t="s">
        <v>1320</v>
      </c>
      <c r="I21" s="216">
        <v>97</v>
      </c>
      <c r="J21" s="326"/>
      <c r="K21" s="326"/>
    </row>
    <row r="22" spans="1:11" ht="16.5" thickBot="1">
      <c r="A22" s="222" t="s">
        <v>1297</v>
      </c>
      <c r="B22" s="214" t="s">
        <v>2257</v>
      </c>
      <c r="C22" s="215">
        <v>110</v>
      </c>
      <c r="D22" s="223" t="s">
        <v>1107</v>
      </c>
      <c r="E22" s="215">
        <v>510</v>
      </c>
      <c r="F22" s="329">
        <v>622</v>
      </c>
      <c r="G22" s="329">
        <v>1000</v>
      </c>
      <c r="H22" s="216" t="s">
        <v>1320</v>
      </c>
      <c r="I22" s="216">
        <v>97</v>
      </c>
      <c r="J22" s="326"/>
      <c r="K22" s="326"/>
    </row>
    <row r="23" spans="1:11" ht="16.5" thickBot="1">
      <c r="A23" s="225" t="s">
        <v>1299</v>
      </c>
      <c r="B23" s="220" t="s">
        <v>2257</v>
      </c>
      <c r="C23" s="226">
        <v>110</v>
      </c>
      <c r="D23" s="227" t="s">
        <v>1107</v>
      </c>
      <c r="E23" s="215">
        <v>510</v>
      </c>
      <c r="F23" s="329">
        <v>622</v>
      </c>
      <c r="G23" s="329">
        <v>1000</v>
      </c>
      <c r="H23" s="216" t="s">
        <v>1320</v>
      </c>
      <c r="I23" s="216">
        <v>97</v>
      </c>
      <c r="J23" s="326"/>
      <c r="K23" s="326"/>
    </row>
    <row r="24" spans="1:11" ht="16.5" thickBot="1">
      <c r="A24" s="222" t="s">
        <v>1297</v>
      </c>
      <c r="B24" s="214" t="s">
        <v>2258</v>
      </c>
      <c r="C24" s="215">
        <v>110</v>
      </c>
      <c r="D24" s="223" t="s">
        <v>1107</v>
      </c>
      <c r="E24" s="215">
        <v>510</v>
      </c>
      <c r="F24" s="329">
        <v>622</v>
      </c>
      <c r="G24" s="329">
        <v>1000</v>
      </c>
      <c r="H24" s="216" t="s">
        <v>1320</v>
      </c>
      <c r="I24" s="216">
        <v>97</v>
      </c>
      <c r="J24" s="326"/>
      <c r="K24" s="326"/>
    </row>
    <row r="25" spans="1:11" ht="16.5" thickBot="1">
      <c r="A25" s="222" t="s">
        <v>1299</v>
      </c>
      <c r="B25" s="214" t="s">
        <v>2258</v>
      </c>
      <c r="C25" s="215">
        <v>110</v>
      </c>
      <c r="D25" s="223" t="s">
        <v>1107</v>
      </c>
      <c r="E25" s="215">
        <v>510</v>
      </c>
      <c r="F25" s="329">
        <v>622</v>
      </c>
      <c r="G25" s="329">
        <v>1000</v>
      </c>
      <c r="H25" s="216" t="s">
        <v>1320</v>
      </c>
      <c r="I25" s="216">
        <v>97</v>
      </c>
      <c r="J25" s="326"/>
      <c r="K25" s="326"/>
    </row>
    <row r="26" spans="1:11" ht="16.5" thickBot="1">
      <c r="A26" s="222" t="s">
        <v>1297</v>
      </c>
      <c r="B26" s="214" t="s">
        <v>2259</v>
      </c>
      <c r="C26" s="215">
        <v>110</v>
      </c>
      <c r="D26" s="223" t="s">
        <v>1095</v>
      </c>
      <c r="E26" s="215">
        <v>380</v>
      </c>
      <c r="F26" s="329">
        <v>622</v>
      </c>
      <c r="G26" s="329">
        <v>1000</v>
      </c>
      <c r="H26" s="216" t="s">
        <v>1320</v>
      </c>
      <c r="I26" s="216">
        <v>72</v>
      </c>
      <c r="J26" s="326"/>
      <c r="K26" s="326"/>
    </row>
    <row r="27" spans="1:11" ht="16.5" thickBot="1">
      <c r="A27" s="222" t="s">
        <v>1299</v>
      </c>
      <c r="B27" s="214" t="s">
        <v>2259</v>
      </c>
      <c r="C27" s="215">
        <v>110</v>
      </c>
      <c r="D27" s="223" t="s">
        <v>1095</v>
      </c>
      <c r="E27" s="215">
        <v>380</v>
      </c>
      <c r="F27" s="329">
        <v>622</v>
      </c>
      <c r="G27" s="329">
        <v>1000</v>
      </c>
      <c r="H27" s="216" t="s">
        <v>1320</v>
      </c>
      <c r="I27" s="216">
        <v>72</v>
      </c>
      <c r="J27" s="326"/>
      <c r="K27" s="326"/>
    </row>
    <row r="28" spans="1:11" ht="15.75" customHeight="1">
      <c r="A28" s="528" t="s">
        <v>1300</v>
      </c>
      <c r="B28" s="210" t="s">
        <v>1106</v>
      </c>
      <c r="C28" s="226"/>
      <c r="D28" s="524" t="s">
        <v>1107</v>
      </c>
      <c r="E28" s="524">
        <v>510</v>
      </c>
      <c r="F28" s="212">
        <v>1000</v>
      </c>
      <c r="G28" s="212">
        <v>600</v>
      </c>
      <c r="H28" s="212" t="s">
        <v>1105</v>
      </c>
      <c r="I28" s="319"/>
      <c r="J28" s="228"/>
      <c r="K28" s="228"/>
    </row>
    <row r="29" spans="1:11" ht="16.5" thickBot="1">
      <c r="A29" s="526"/>
      <c r="B29" s="206" t="s">
        <v>1301</v>
      </c>
      <c r="C29" s="218">
        <v>110</v>
      </c>
      <c r="D29" s="523"/>
      <c r="E29" s="523"/>
      <c r="F29" s="330">
        <v>605</v>
      </c>
      <c r="G29" s="330">
        <v>1000</v>
      </c>
      <c r="H29" s="208"/>
      <c r="I29" s="320">
        <v>97</v>
      </c>
      <c r="J29" s="326"/>
      <c r="K29" s="326"/>
    </row>
    <row r="30" spans="1:11" ht="15.75" customHeight="1">
      <c r="A30" s="525" t="s">
        <v>1302</v>
      </c>
      <c r="B30" s="204" t="s">
        <v>1106</v>
      </c>
      <c r="C30" s="209"/>
      <c r="D30" s="522" t="s">
        <v>1107</v>
      </c>
      <c r="E30" s="522">
        <v>510</v>
      </c>
      <c r="F30" s="331">
        <v>1000</v>
      </c>
      <c r="G30" s="331">
        <v>600</v>
      </c>
      <c r="H30" s="205" t="s">
        <v>1105</v>
      </c>
      <c r="I30" s="522">
        <v>97</v>
      </c>
      <c r="J30" s="228"/>
      <c r="K30" s="228"/>
    </row>
    <row r="31" spans="1:11" ht="15.75">
      <c r="A31" s="528"/>
      <c r="B31" s="210" t="s">
        <v>1301</v>
      </c>
      <c r="C31" s="211">
        <v>110</v>
      </c>
      <c r="D31" s="524"/>
      <c r="E31" s="524"/>
      <c r="F31" s="327">
        <v>605</v>
      </c>
      <c r="G31" s="327">
        <v>1000</v>
      </c>
      <c r="H31" s="212"/>
      <c r="I31" s="529"/>
      <c r="J31" s="326"/>
      <c r="K31" s="326"/>
    </row>
    <row r="32" spans="1:11" ht="16.5" thickBot="1">
      <c r="A32" s="526"/>
      <c r="B32" s="206"/>
      <c r="C32" s="207"/>
      <c r="D32" s="523"/>
      <c r="E32" s="523"/>
      <c r="F32" s="206"/>
      <c r="G32" s="206"/>
      <c r="H32" s="206"/>
      <c r="I32" s="541"/>
      <c r="J32" s="231"/>
      <c r="K32" s="231"/>
    </row>
    <row r="33" spans="1:9" ht="15.75">
      <c r="A33" s="525" t="s">
        <v>1303</v>
      </c>
      <c r="B33" s="204" t="s">
        <v>1109</v>
      </c>
      <c r="C33" s="522">
        <v>110</v>
      </c>
      <c r="D33" s="229" t="s">
        <v>1107</v>
      </c>
      <c r="E33" s="229">
        <v>510</v>
      </c>
      <c r="F33" s="522">
        <v>480</v>
      </c>
      <c r="G33" s="522">
        <v>600</v>
      </c>
      <c r="H33" s="522" t="s">
        <v>1098</v>
      </c>
      <c r="I33" s="522">
        <v>84</v>
      </c>
    </row>
    <row r="34" spans="1:9" ht="32.25" thickBot="1">
      <c r="A34" s="526"/>
      <c r="B34" s="206" t="s">
        <v>1295</v>
      </c>
      <c r="C34" s="527"/>
      <c r="D34" s="230" t="s">
        <v>1304</v>
      </c>
      <c r="E34" s="230">
        <v>445</v>
      </c>
      <c r="F34" s="527"/>
      <c r="G34" s="527"/>
      <c r="H34" s="523"/>
      <c r="I34" s="527"/>
    </row>
    <row r="35" spans="1:9" ht="16.5" thickBot="1">
      <c r="A35" s="213" t="s">
        <v>1303</v>
      </c>
      <c r="B35" s="231" t="s">
        <v>2260</v>
      </c>
      <c r="C35" s="215">
        <v>110</v>
      </c>
      <c r="D35" s="232" t="s">
        <v>2255</v>
      </c>
      <c r="E35" s="232">
        <v>510</v>
      </c>
      <c r="F35" s="216">
        <v>480</v>
      </c>
      <c r="G35" s="216">
        <v>600</v>
      </c>
      <c r="H35" s="228"/>
      <c r="I35" s="216">
        <v>91</v>
      </c>
    </row>
    <row r="36" spans="1:9" ht="15.75">
      <c r="A36" s="233"/>
      <c r="B36" s="204" t="s">
        <v>1111</v>
      </c>
      <c r="C36" s="209"/>
      <c r="D36" s="205"/>
      <c r="E36" s="205"/>
      <c r="F36" s="205">
        <v>690</v>
      </c>
      <c r="G36" s="205">
        <v>600</v>
      </c>
      <c r="H36" s="205" t="s">
        <v>1105</v>
      </c>
      <c r="I36" s="205">
        <v>97</v>
      </c>
    </row>
    <row r="37" spans="1:9" ht="15.75">
      <c r="A37" s="234" t="s">
        <v>1110</v>
      </c>
      <c r="B37" s="210" t="s">
        <v>1112</v>
      </c>
      <c r="C37" s="211">
        <v>110</v>
      </c>
      <c r="D37" s="212" t="s">
        <v>1107</v>
      </c>
      <c r="E37" s="212">
        <v>510</v>
      </c>
      <c r="F37" s="212">
        <v>1380</v>
      </c>
      <c r="G37" s="212">
        <v>600</v>
      </c>
      <c r="H37" s="212"/>
      <c r="I37" s="212">
        <v>97</v>
      </c>
    </row>
    <row r="38" spans="1:9" ht="16.5" thickBot="1">
      <c r="A38" s="217"/>
      <c r="B38" s="206" t="s">
        <v>1113</v>
      </c>
      <c r="C38" s="207"/>
      <c r="D38" s="206"/>
      <c r="E38" s="206"/>
      <c r="F38" s="208">
        <v>330</v>
      </c>
      <c r="G38" s="208">
        <v>600</v>
      </c>
      <c r="H38" s="208" t="s">
        <v>1098</v>
      </c>
      <c r="I38" s="208">
        <v>63</v>
      </c>
    </row>
    <row r="39" spans="1:9" ht="15.75">
      <c r="A39" s="525" t="s">
        <v>1110</v>
      </c>
      <c r="B39" s="525" t="s">
        <v>1114</v>
      </c>
      <c r="C39" s="522">
        <v>110</v>
      </c>
      <c r="D39" s="522" t="s">
        <v>1107</v>
      </c>
      <c r="E39" s="522">
        <v>510</v>
      </c>
      <c r="F39" s="205">
        <v>690</v>
      </c>
      <c r="G39" s="205">
        <v>600</v>
      </c>
      <c r="H39" s="205" t="s">
        <v>1105</v>
      </c>
      <c r="I39" s="205">
        <v>97</v>
      </c>
    </row>
    <row r="40" spans="1:9" ht="16.5" thickBot="1">
      <c r="A40" s="526"/>
      <c r="B40" s="526"/>
      <c r="C40" s="527"/>
      <c r="D40" s="523"/>
      <c r="E40" s="523"/>
      <c r="F40" s="208">
        <v>330</v>
      </c>
      <c r="G40" s="208">
        <v>600</v>
      </c>
      <c r="H40" s="208" t="s">
        <v>1098</v>
      </c>
      <c r="I40" s="208">
        <v>63</v>
      </c>
    </row>
    <row r="41" spans="1:9" ht="15.75">
      <c r="A41" s="525" t="s">
        <v>1110</v>
      </c>
      <c r="B41" s="538" t="s">
        <v>1291</v>
      </c>
      <c r="C41" s="235"/>
      <c r="D41" s="522" t="s">
        <v>1115</v>
      </c>
      <c r="E41" s="522">
        <v>510</v>
      </c>
      <c r="F41" s="205">
        <v>1380</v>
      </c>
      <c r="G41" s="205">
        <v>600</v>
      </c>
      <c r="H41" s="205" t="s">
        <v>1105</v>
      </c>
      <c r="I41" s="205">
        <v>97</v>
      </c>
    </row>
    <row r="42" spans="1:9" ht="15.75">
      <c r="A42" s="528"/>
      <c r="B42" s="539"/>
      <c r="C42" s="212">
        <v>110</v>
      </c>
      <c r="D42" s="524"/>
      <c r="E42" s="524"/>
      <c r="F42" s="212"/>
      <c r="G42" s="212"/>
      <c r="H42" s="212"/>
      <c r="I42" s="212"/>
    </row>
    <row r="43" spans="1:9" ht="16.5" thickBot="1">
      <c r="A43" s="526"/>
      <c r="B43" s="540"/>
      <c r="C43" s="236"/>
      <c r="D43" s="523"/>
      <c r="E43" s="523"/>
      <c r="F43" s="208">
        <v>330</v>
      </c>
      <c r="G43" s="208">
        <v>600</v>
      </c>
      <c r="H43" s="208" t="s">
        <v>1098</v>
      </c>
      <c r="I43" s="208">
        <v>63</v>
      </c>
    </row>
    <row r="44" spans="1:9" ht="15.75">
      <c r="A44" s="525" t="s">
        <v>1116</v>
      </c>
      <c r="B44" s="204" t="s">
        <v>1117</v>
      </c>
      <c r="C44" s="522">
        <v>110</v>
      </c>
      <c r="D44" s="522" t="s">
        <v>1107</v>
      </c>
      <c r="E44" s="522">
        <v>510</v>
      </c>
      <c r="F44" s="205">
        <v>680</v>
      </c>
      <c r="G44" s="205">
        <v>600</v>
      </c>
      <c r="H44" s="205" t="s">
        <v>1105</v>
      </c>
      <c r="I44" s="205">
        <v>97</v>
      </c>
    </row>
    <row r="45" spans="1:9" ht="16.5" thickBot="1">
      <c r="A45" s="526"/>
      <c r="B45" s="206" t="s">
        <v>1118</v>
      </c>
      <c r="C45" s="527"/>
      <c r="D45" s="523"/>
      <c r="E45" s="523"/>
      <c r="F45" s="208">
        <v>450</v>
      </c>
      <c r="G45" s="208">
        <v>600</v>
      </c>
      <c r="H45" s="208" t="s">
        <v>1098</v>
      </c>
      <c r="I45" s="208">
        <v>85</v>
      </c>
    </row>
    <row r="46" spans="1:9" ht="15.75">
      <c r="A46" s="525" t="s">
        <v>1119</v>
      </c>
      <c r="B46" s="204" t="s">
        <v>1120</v>
      </c>
      <c r="C46" s="235"/>
      <c r="D46" s="522" t="s">
        <v>1107</v>
      </c>
      <c r="E46" s="522">
        <v>510</v>
      </c>
      <c r="F46" s="205">
        <v>680</v>
      </c>
      <c r="G46" s="205">
        <v>600</v>
      </c>
      <c r="H46" s="205" t="s">
        <v>1105</v>
      </c>
      <c r="I46" s="205">
        <v>97</v>
      </c>
    </row>
    <row r="47" spans="1:9" ht="16.5" thickBot="1">
      <c r="A47" s="526"/>
      <c r="B47" s="206" t="s">
        <v>1121</v>
      </c>
      <c r="C47" s="236">
        <v>110</v>
      </c>
      <c r="D47" s="523"/>
      <c r="E47" s="523"/>
      <c r="F47" s="208">
        <v>330</v>
      </c>
      <c r="G47" s="208">
        <v>600</v>
      </c>
      <c r="H47" s="208" t="s">
        <v>1098</v>
      </c>
      <c r="I47" s="208">
        <v>63</v>
      </c>
    </row>
    <row r="48" spans="1:9" ht="15.75">
      <c r="A48" s="525" t="s">
        <v>1122</v>
      </c>
      <c r="B48" s="210" t="s">
        <v>1123</v>
      </c>
      <c r="C48" s="212"/>
      <c r="D48" s="522" t="s">
        <v>1107</v>
      </c>
      <c r="E48" s="522">
        <v>510</v>
      </c>
      <c r="F48" s="212">
        <v>680</v>
      </c>
      <c r="G48" s="212">
        <v>600</v>
      </c>
      <c r="H48" s="212" t="s">
        <v>1105</v>
      </c>
      <c r="I48" s="212">
        <v>97</v>
      </c>
    </row>
    <row r="49" spans="1:9" ht="16.5" thickBot="1">
      <c r="A49" s="526"/>
      <c r="B49" s="206" t="s">
        <v>1124</v>
      </c>
      <c r="C49" s="212">
        <v>110</v>
      </c>
      <c r="D49" s="523"/>
      <c r="E49" s="523"/>
      <c r="F49" s="208">
        <v>330</v>
      </c>
      <c r="G49" s="208">
        <v>600</v>
      </c>
      <c r="H49" s="208" t="s">
        <v>1098</v>
      </c>
      <c r="I49" s="208">
        <v>63</v>
      </c>
    </row>
    <row r="50" spans="1:9" ht="16.5" customHeight="1">
      <c r="A50" s="525" t="s">
        <v>1125</v>
      </c>
      <c r="B50" s="204" t="s">
        <v>1126</v>
      </c>
      <c r="C50" s="235"/>
      <c r="D50" s="522" t="s">
        <v>1107</v>
      </c>
      <c r="E50" s="522">
        <v>510</v>
      </c>
      <c r="F50" s="205">
        <v>450</v>
      </c>
      <c r="G50" s="205">
        <v>600</v>
      </c>
      <c r="H50" s="205" t="s">
        <v>1098</v>
      </c>
      <c r="I50" s="205">
        <v>85</v>
      </c>
    </row>
    <row r="51" spans="1:9" ht="16.5" thickBot="1">
      <c r="A51" s="526"/>
      <c r="B51" s="206" t="s">
        <v>1127</v>
      </c>
      <c r="C51" s="236">
        <v>110</v>
      </c>
      <c r="D51" s="523"/>
      <c r="E51" s="523"/>
      <c r="F51" s="208">
        <v>450</v>
      </c>
      <c r="G51" s="208">
        <v>600</v>
      </c>
      <c r="H51" s="208" t="s">
        <v>1098</v>
      </c>
      <c r="I51" s="208">
        <v>85</v>
      </c>
    </row>
    <row r="52" spans="1:9" ht="15.75">
      <c r="A52" s="525" t="s">
        <v>1128</v>
      </c>
      <c r="B52" s="210" t="s">
        <v>1129</v>
      </c>
      <c r="C52" s="212"/>
      <c r="D52" s="522" t="s">
        <v>1107</v>
      </c>
      <c r="E52" s="522">
        <v>510</v>
      </c>
      <c r="F52" s="522">
        <v>680</v>
      </c>
      <c r="G52" s="522">
        <v>600</v>
      </c>
      <c r="H52" s="522" t="s">
        <v>1105</v>
      </c>
      <c r="I52" s="522">
        <v>97</v>
      </c>
    </row>
    <row r="53" spans="1:9" ht="16.5" thickBot="1">
      <c r="A53" s="526"/>
      <c r="B53" s="206" t="s">
        <v>1130</v>
      </c>
      <c r="C53" s="212">
        <v>110</v>
      </c>
      <c r="D53" s="523"/>
      <c r="E53" s="523"/>
      <c r="F53" s="527"/>
      <c r="G53" s="527"/>
      <c r="H53" s="523"/>
      <c r="I53" s="523"/>
    </row>
    <row r="54" spans="1:9" ht="15.75">
      <c r="A54" s="525" t="s">
        <v>1131</v>
      </c>
      <c r="B54" s="204" t="s">
        <v>1129</v>
      </c>
      <c r="C54" s="235"/>
      <c r="D54" s="522" t="s">
        <v>1107</v>
      </c>
      <c r="E54" s="522">
        <v>510</v>
      </c>
      <c r="F54" s="205">
        <v>620</v>
      </c>
      <c r="G54" s="205">
        <v>600</v>
      </c>
      <c r="H54" s="205" t="s">
        <v>1105</v>
      </c>
      <c r="I54" s="205">
        <v>97</v>
      </c>
    </row>
    <row r="55" spans="1:9" ht="16.5" thickBot="1">
      <c r="A55" s="528"/>
      <c r="B55" s="210" t="s">
        <v>1132</v>
      </c>
      <c r="C55" s="237">
        <v>110</v>
      </c>
      <c r="D55" s="524"/>
      <c r="E55" s="524"/>
      <c r="F55" s="212">
        <v>180</v>
      </c>
      <c r="G55" s="212">
        <v>500</v>
      </c>
      <c r="H55" s="212" t="s">
        <v>1098</v>
      </c>
      <c r="I55" s="212">
        <v>34</v>
      </c>
    </row>
    <row r="56" spans="1:9" ht="16.5" thickBot="1">
      <c r="A56" s="213" t="s">
        <v>2261</v>
      </c>
      <c r="B56" s="214" t="s">
        <v>2262</v>
      </c>
      <c r="C56" s="216">
        <v>110</v>
      </c>
      <c r="D56" s="215" t="s">
        <v>1155</v>
      </c>
      <c r="E56" s="215">
        <v>445</v>
      </c>
      <c r="F56" s="216"/>
      <c r="G56" s="216"/>
      <c r="H56" s="216" t="s">
        <v>1320</v>
      </c>
      <c r="I56" s="216">
        <v>84</v>
      </c>
    </row>
    <row r="57" spans="1:9" ht="15.75">
      <c r="A57" s="525" t="s">
        <v>1133</v>
      </c>
      <c r="B57" s="210" t="s">
        <v>2263</v>
      </c>
      <c r="C57" s="212"/>
      <c r="D57" s="524" t="s">
        <v>1107</v>
      </c>
      <c r="E57" s="524">
        <v>510</v>
      </c>
      <c r="F57" s="522">
        <v>530</v>
      </c>
      <c r="G57" s="522">
        <v>500</v>
      </c>
      <c r="H57" s="524" t="s">
        <v>1099</v>
      </c>
      <c r="I57" s="237">
        <v>95</v>
      </c>
    </row>
    <row r="58" spans="1:9" ht="16.5" thickBot="1">
      <c r="A58" s="526"/>
      <c r="B58" s="206" t="s">
        <v>1134</v>
      </c>
      <c r="C58" s="212">
        <v>110</v>
      </c>
      <c r="D58" s="523"/>
      <c r="E58" s="523"/>
      <c r="F58" s="527"/>
      <c r="G58" s="527"/>
      <c r="H58" s="523"/>
      <c r="I58" s="236"/>
    </row>
    <row r="59" spans="1:9" ht="15.75">
      <c r="A59" s="525" t="s">
        <v>1135</v>
      </c>
      <c r="B59" s="210" t="s">
        <v>1136</v>
      </c>
      <c r="C59" s="235"/>
      <c r="D59" s="522" t="s">
        <v>1107</v>
      </c>
      <c r="E59" s="522">
        <v>510</v>
      </c>
      <c r="F59" s="522">
        <v>200</v>
      </c>
      <c r="G59" s="522">
        <v>200</v>
      </c>
      <c r="H59" s="522" t="s">
        <v>1138</v>
      </c>
      <c r="I59" s="212"/>
    </row>
    <row r="60" spans="1:9" ht="16.5" thickBot="1">
      <c r="A60" s="526"/>
      <c r="B60" s="206" t="s">
        <v>1137</v>
      </c>
      <c r="C60" s="236">
        <v>110</v>
      </c>
      <c r="D60" s="523"/>
      <c r="E60" s="523"/>
      <c r="F60" s="527"/>
      <c r="G60" s="527"/>
      <c r="H60" s="527"/>
      <c r="I60" s="212">
        <v>38</v>
      </c>
    </row>
    <row r="61" spans="1:9" ht="15.75">
      <c r="A61" s="525" t="s">
        <v>1139</v>
      </c>
      <c r="B61" s="204" t="s">
        <v>1140</v>
      </c>
      <c r="C61" s="235"/>
      <c r="D61" s="522" t="s">
        <v>1107</v>
      </c>
      <c r="E61" s="522">
        <v>510</v>
      </c>
      <c r="F61" s="551">
        <v>620</v>
      </c>
      <c r="G61" s="238"/>
      <c r="H61" s="531" t="s">
        <v>1099</v>
      </c>
      <c r="I61" s="235"/>
    </row>
    <row r="62" spans="1:9" ht="15.75">
      <c r="A62" s="528"/>
      <c r="B62" s="210" t="s">
        <v>1141</v>
      </c>
      <c r="C62" s="237">
        <v>110</v>
      </c>
      <c r="D62" s="524"/>
      <c r="E62" s="524"/>
      <c r="F62" s="552"/>
      <c r="G62" s="237">
        <v>300</v>
      </c>
      <c r="H62" s="533"/>
      <c r="I62" s="226">
        <v>57</v>
      </c>
    </row>
    <row r="63" spans="1:9" ht="16.5" thickBot="1">
      <c r="A63" s="526"/>
      <c r="B63" s="206"/>
      <c r="C63" s="236"/>
      <c r="D63" s="523"/>
      <c r="E63" s="523"/>
      <c r="F63" s="553"/>
      <c r="G63" s="221"/>
      <c r="H63" s="532"/>
      <c r="I63" s="218"/>
    </row>
    <row r="64" spans="1:9" ht="15.75">
      <c r="A64" s="525" t="s">
        <v>1142</v>
      </c>
      <c r="B64" s="210" t="s">
        <v>1143</v>
      </c>
      <c r="C64" s="212">
        <v>110</v>
      </c>
      <c r="D64" s="522" t="s">
        <v>1107</v>
      </c>
      <c r="E64" s="522">
        <v>510</v>
      </c>
      <c r="F64" s="522">
        <v>170</v>
      </c>
      <c r="G64" s="522">
        <v>300</v>
      </c>
      <c r="H64" s="522" t="s">
        <v>1098</v>
      </c>
      <c r="I64" s="212">
        <v>33</v>
      </c>
    </row>
    <row r="65" spans="1:9" ht="16.5" thickBot="1">
      <c r="A65" s="526"/>
      <c r="B65" s="206" t="s">
        <v>1144</v>
      </c>
      <c r="C65" s="208"/>
      <c r="D65" s="523"/>
      <c r="E65" s="523"/>
      <c r="F65" s="527"/>
      <c r="G65" s="527"/>
      <c r="H65" s="527"/>
      <c r="I65" s="208"/>
    </row>
    <row r="66" spans="1:9" ht="15.75">
      <c r="A66" s="234"/>
      <c r="B66" s="210" t="s">
        <v>1146</v>
      </c>
      <c r="C66" s="212"/>
      <c r="D66" s="522" t="s">
        <v>1107</v>
      </c>
      <c r="E66" s="522">
        <v>510</v>
      </c>
      <c r="F66" s="212"/>
      <c r="G66" s="212"/>
      <c r="H66" s="212"/>
      <c r="I66" s="522">
        <v>45</v>
      </c>
    </row>
    <row r="67" spans="1:9" ht="15.75">
      <c r="A67" s="234" t="s">
        <v>1145</v>
      </c>
      <c r="B67" s="210" t="s">
        <v>1147</v>
      </c>
      <c r="C67" s="212">
        <v>110</v>
      </c>
      <c r="D67" s="524"/>
      <c r="E67" s="524"/>
      <c r="F67" s="212">
        <v>340</v>
      </c>
      <c r="G67" s="212">
        <v>300</v>
      </c>
      <c r="H67" s="212" t="s">
        <v>1099</v>
      </c>
      <c r="I67" s="524"/>
    </row>
    <row r="68" spans="1:9" ht="16.5" thickBot="1">
      <c r="A68" s="217"/>
      <c r="B68" s="206"/>
      <c r="C68" s="208"/>
      <c r="D68" s="523"/>
      <c r="E68" s="523"/>
      <c r="F68" s="212">
        <v>240</v>
      </c>
      <c r="G68" s="212">
        <v>300</v>
      </c>
      <c r="H68" s="212" t="s">
        <v>1098</v>
      </c>
      <c r="I68" s="523"/>
    </row>
    <row r="69" spans="1:9" ht="15.75">
      <c r="A69" s="525" t="s">
        <v>1148</v>
      </c>
      <c r="B69" s="204" t="s">
        <v>1109</v>
      </c>
      <c r="C69" s="235"/>
      <c r="D69" s="522" t="s">
        <v>1107</v>
      </c>
      <c r="E69" s="522">
        <v>510</v>
      </c>
      <c r="F69" s="205">
        <v>460</v>
      </c>
      <c r="G69" s="205">
        <v>600</v>
      </c>
      <c r="H69" s="205" t="s">
        <v>1098</v>
      </c>
      <c r="I69" s="205">
        <v>87</v>
      </c>
    </row>
    <row r="70" spans="1:9" ht="16.5" thickBot="1">
      <c r="A70" s="526"/>
      <c r="B70" s="206" t="s">
        <v>1149</v>
      </c>
      <c r="C70" s="236">
        <v>110</v>
      </c>
      <c r="D70" s="523"/>
      <c r="E70" s="523"/>
      <c r="F70" s="208">
        <v>480</v>
      </c>
      <c r="G70" s="208">
        <v>600</v>
      </c>
      <c r="H70" s="208" t="s">
        <v>1098</v>
      </c>
      <c r="I70" s="208">
        <v>91</v>
      </c>
    </row>
    <row r="71" spans="1:9" ht="15.75">
      <c r="A71" s="525" t="s">
        <v>1150</v>
      </c>
      <c r="B71" s="210" t="s">
        <v>1151</v>
      </c>
      <c r="C71" s="212"/>
      <c r="D71" s="522" t="s">
        <v>1107</v>
      </c>
      <c r="E71" s="522">
        <v>510</v>
      </c>
      <c r="F71" s="235"/>
      <c r="G71" s="235"/>
      <c r="H71" s="235"/>
      <c r="I71" s="235"/>
    </row>
    <row r="72" spans="1:9" ht="16.5" customHeight="1">
      <c r="A72" s="528"/>
      <c r="B72" s="210" t="s">
        <v>1152</v>
      </c>
      <c r="C72" s="212">
        <v>110</v>
      </c>
      <c r="D72" s="524"/>
      <c r="E72" s="524"/>
      <c r="F72" s="237">
        <v>450</v>
      </c>
      <c r="G72" s="237">
        <v>600</v>
      </c>
      <c r="H72" s="237" t="s">
        <v>1098</v>
      </c>
      <c r="I72" s="237">
        <v>85</v>
      </c>
    </row>
    <row r="73" spans="1:9" ht="16.5" thickBot="1">
      <c r="A73" s="526"/>
      <c r="B73" s="206"/>
      <c r="C73" s="208"/>
      <c r="D73" s="523"/>
      <c r="E73" s="523"/>
      <c r="F73" s="236">
        <v>460</v>
      </c>
      <c r="G73" s="236">
        <v>600</v>
      </c>
      <c r="H73" s="236" t="s">
        <v>1098</v>
      </c>
      <c r="I73" s="236">
        <v>87</v>
      </c>
    </row>
    <row r="74" spans="1:9" ht="15.75">
      <c r="A74" s="525" t="s">
        <v>1153</v>
      </c>
      <c r="B74" s="210" t="s">
        <v>2460</v>
      </c>
      <c r="C74" s="212">
        <v>110</v>
      </c>
      <c r="D74" s="522" t="s">
        <v>1155</v>
      </c>
      <c r="E74" s="522">
        <v>445</v>
      </c>
      <c r="F74" s="212">
        <v>900</v>
      </c>
      <c r="G74" s="212">
        <v>750</v>
      </c>
      <c r="H74" s="212" t="s">
        <v>1105</v>
      </c>
      <c r="I74" s="212">
        <v>84</v>
      </c>
    </row>
    <row r="75" spans="1:9" ht="16.5" thickBot="1">
      <c r="A75" s="526"/>
      <c r="B75" s="206" t="s">
        <v>1154</v>
      </c>
      <c r="C75" s="208"/>
      <c r="D75" s="523"/>
      <c r="E75" s="523"/>
      <c r="F75" s="208"/>
      <c r="G75" s="208"/>
      <c r="H75" s="208"/>
      <c r="I75" s="208"/>
    </row>
    <row r="76" spans="1:9" ht="15.75">
      <c r="A76" s="525" t="s">
        <v>1156</v>
      </c>
      <c r="B76" s="204" t="s">
        <v>1157</v>
      </c>
      <c r="C76" s="235"/>
      <c r="D76" s="522" t="s">
        <v>1107</v>
      </c>
      <c r="E76" s="522">
        <v>510</v>
      </c>
      <c r="F76" s="205"/>
      <c r="G76" s="205"/>
      <c r="H76" s="520" t="s">
        <v>1320</v>
      </c>
      <c r="I76" s="520">
        <v>97</v>
      </c>
    </row>
    <row r="77" spans="1:9" ht="16.5" thickBot="1">
      <c r="A77" s="526"/>
      <c r="B77" s="206" t="s">
        <v>1158</v>
      </c>
      <c r="C77" s="236">
        <v>110</v>
      </c>
      <c r="D77" s="523"/>
      <c r="E77" s="523"/>
      <c r="F77" s="208"/>
      <c r="G77" s="208"/>
      <c r="H77" s="535"/>
      <c r="I77" s="521"/>
    </row>
    <row r="78" spans="1:9" ht="15.75">
      <c r="A78" s="525" t="s">
        <v>1159</v>
      </c>
      <c r="B78" s="210" t="s">
        <v>1160</v>
      </c>
      <c r="C78" s="235"/>
      <c r="D78" s="522" t="s">
        <v>1107</v>
      </c>
      <c r="E78" s="522">
        <v>510</v>
      </c>
      <c r="F78" s="212"/>
      <c r="G78" s="212"/>
      <c r="H78" s="520" t="s">
        <v>1320</v>
      </c>
      <c r="I78" s="520">
        <v>97</v>
      </c>
    </row>
    <row r="79" spans="1:9" ht="16.5" thickBot="1">
      <c r="A79" s="528"/>
      <c r="B79" s="210" t="s">
        <v>1161</v>
      </c>
      <c r="C79" s="237">
        <v>110</v>
      </c>
      <c r="D79" s="524"/>
      <c r="E79" s="524"/>
      <c r="F79" s="212"/>
      <c r="G79" s="212"/>
      <c r="H79" s="535"/>
      <c r="I79" s="530"/>
    </row>
    <row r="80" spans="1:9" ht="16.5" thickBot="1">
      <c r="A80" s="213" t="s">
        <v>1159</v>
      </c>
      <c r="B80" s="214" t="s">
        <v>2264</v>
      </c>
      <c r="C80" s="216">
        <v>110</v>
      </c>
      <c r="D80" s="215" t="s">
        <v>1107</v>
      </c>
      <c r="E80" s="215">
        <v>510</v>
      </c>
      <c r="F80" s="216"/>
      <c r="G80" s="216"/>
      <c r="H80" s="216" t="s">
        <v>1320</v>
      </c>
      <c r="I80" s="216">
        <v>97</v>
      </c>
    </row>
    <row r="81" spans="1:9" ht="15.75">
      <c r="A81" s="528" t="s">
        <v>1162</v>
      </c>
      <c r="B81" s="210" t="s">
        <v>1163</v>
      </c>
      <c r="C81" s="212"/>
      <c r="D81" s="524" t="s">
        <v>1107</v>
      </c>
      <c r="E81" s="524">
        <v>510</v>
      </c>
      <c r="F81" s="212"/>
      <c r="G81" s="212"/>
      <c r="H81" s="212"/>
      <c r="I81" s="212"/>
    </row>
    <row r="82" spans="1:9" ht="15.75">
      <c r="A82" s="528"/>
      <c r="B82" s="210" t="s">
        <v>1164</v>
      </c>
      <c r="C82" s="212">
        <v>110</v>
      </c>
      <c r="D82" s="524"/>
      <c r="E82" s="524"/>
      <c r="F82" s="212">
        <v>960</v>
      </c>
      <c r="G82" s="212">
        <v>600</v>
      </c>
      <c r="H82" s="212" t="s">
        <v>1105</v>
      </c>
      <c r="I82" s="212">
        <v>97</v>
      </c>
    </row>
    <row r="83" spans="1:9" ht="16.5" thickBot="1">
      <c r="A83" s="526"/>
      <c r="B83" s="206"/>
      <c r="C83" s="208"/>
      <c r="D83" s="523"/>
      <c r="E83" s="523"/>
      <c r="F83" s="206"/>
      <c r="G83" s="206"/>
      <c r="H83" s="206"/>
      <c r="I83" s="206"/>
    </row>
    <row r="84" spans="1:9" ht="15.75">
      <c r="A84" s="525" t="s">
        <v>1165</v>
      </c>
      <c r="B84" s="210" t="s">
        <v>2460</v>
      </c>
      <c r="C84" s="522">
        <v>110</v>
      </c>
      <c r="D84" s="522" t="s">
        <v>185</v>
      </c>
      <c r="E84" s="522">
        <v>330</v>
      </c>
      <c r="F84" s="212"/>
      <c r="G84" s="212"/>
      <c r="H84" s="212"/>
      <c r="I84" s="235"/>
    </row>
    <row r="85" spans="1:9" ht="15.75">
      <c r="A85" s="528"/>
      <c r="B85" s="210" t="s">
        <v>1166</v>
      </c>
      <c r="C85" s="534"/>
      <c r="D85" s="524"/>
      <c r="E85" s="524"/>
      <c r="F85" s="212">
        <v>180</v>
      </c>
      <c r="G85" s="212">
        <v>750</v>
      </c>
      <c r="H85" s="212" t="s">
        <v>1098</v>
      </c>
      <c r="I85" s="237">
        <v>34</v>
      </c>
    </row>
    <row r="86" spans="1:9" ht="16.5" thickBot="1">
      <c r="A86" s="526"/>
      <c r="B86" s="206"/>
      <c r="C86" s="527"/>
      <c r="D86" s="523"/>
      <c r="E86" s="523"/>
      <c r="F86" s="212"/>
      <c r="G86" s="212"/>
      <c r="H86" s="212"/>
      <c r="I86" s="236"/>
    </row>
    <row r="87" spans="1:9" ht="15.75">
      <c r="A87" s="525" t="s">
        <v>1167</v>
      </c>
      <c r="B87" s="204" t="s">
        <v>2460</v>
      </c>
      <c r="C87" s="235"/>
      <c r="D87" s="522" t="s">
        <v>185</v>
      </c>
      <c r="E87" s="522">
        <v>330</v>
      </c>
      <c r="F87" s="520">
        <v>180</v>
      </c>
      <c r="G87" s="205">
        <v>750</v>
      </c>
      <c r="H87" s="205" t="s">
        <v>1098</v>
      </c>
      <c r="I87" s="520">
        <v>34</v>
      </c>
    </row>
    <row r="88" spans="1:9" ht="16.5" thickBot="1">
      <c r="A88" s="528"/>
      <c r="B88" s="210" t="s">
        <v>1166</v>
      </c>
      <c r="C88" s="237">
        <v>110</v>
      </c>
      <c r="D88" s="524"/>
      <c r="E88" s="524"/>
      <c r="F88" s="554"/>
      <c r="G88" s="212"/>
      <c r="H88" s="212"/>
      <c r="I88" s="530"/>
    </row>
    <row r="89" spans="1:9" ht="16.5" thickBot="1">
      <c r="A89" s="213" t="s">
        <v>1165</v>
      </c>
      <c r="B89" s="214" t="s">
        <v>2265</v>
      </c>
      <c r="C89" s="216">
        <v>110</v>
      </c>
      <c r="D89" s="215" t="s">
        <v>185</v>
      </c>
      <c r="E89" s="215">
        <v>330</v>
      </c>
      <c r="F89" s="216">
        <v>180</v>
      </c>
      <c r="G89" s="216">
        <v>750</v>
      </c>
      <c r="H89" s="216" t="s">
        <v>1320</v>
      </c>
      <c r="I89" s="216">
        <v>34</v>
      </c>
    </row>
    <row r="90" spans="1:9" ht="16.5" thickBot="1">
      <c r="A90" s="213" t="s">
        <v>1165</v>
      </c>
      <c r="B90" s="214" t="s">
        <v>2266</v>
      </c>
      <c r="C90" s="228">
        <v>110</v>
      </c>
      <c r="D90" s="215" t="s">
        <v>185</v>
      </c>
      <c r="E90" s="215">
        <v>330</v>
      </c>
      <c r="F90" s="216">
        <v>180</v>
      </c>
      <c r="G90" s="216">
        <v>750</v>
      </c>
      <c r="H90" s="216"/>
      <c r="I90" s="216">
        <v>34</v>
      </c>
    </row>
    <row r="91" spans="1:9" ht="15.75">
      <c r="A91" s="528" t="s">
        <v>1168</v>
      </c>
      <c r="B91" s="219" t="s">
        <v>1169</v>
      </c>
      <c r="C91" s="235"/>
      <c r="D91" s="522" t="s">
        <v>185</v>
      </c>
      <c r="E91" s="524">
        <v>330</v>
      </c>
      <c r="F91" s="212">
        <v>47</v>
      </c>
      <c r="G91" s="212">
        <v>100</v>
      </c>
      <c r="H91" s="212" t="s">
        <v>1098</v>
      </c>
      <c r="I91" s="530">
        <v>9</v>
      </c>
    </row>
    <row r="92" spans="1:9" ht="16.5" thickBot="1">
      <c r="A92" s="526"/>
      <c r="B92" s="221" t="s">
        <v>1170</v>
      </c>
      <c r="C92" s="236">
        <v>110</v>
      </c>
      <c r="D92" s="523"/>
      <c r="E92" s="523"/>
      <c r="F92" s="208"/>
      <c r="G92" s="208"/>
      <c r="H92" s="208"/>
      <c r="I92" s="521"/>
    </row>
    <row r="93" spans="1:9" ht="15.75">
      <c r="A93" s="525" t="s">
        <v>1171</v>
      </c>
      <c r="B93" s="210" t="s">
        <v>1103</v>
      </c>
      <c r="C93" s="212"/>
      <c r="D93" s="522" t="s">
        <v>1095</v>
      </c>
      <c r="E93" s="522">
        <v>380</v>
      </c>
      <c r="F93" s="327">
        <v>570</v>
      </c>
      <c r="G93" s="327">
        <v>1000</v>
      </c>
      <c r="H93" s="212" t="s">
        <v>1098</v>
      </c>
      <c r="I93" s="520">
        <v>64</v>
      </c>
    </row>
    <row r="94" spans="1:9" ht="16.5" thickBot="1">
      <c r="A94" s="526"/>
      <c r="B94" s="206" t="s">
        <v>1172</v>
      </c>
      <c r="C94" s="212">
        <v>110</v>
      </c>
      <c r="D94" s="523"/>
      <c r="E94" s="523"/>
      <c r="F94" s="330"/>
      <c r="G94" s="330"/>
      <c r="H94" s="208"/>
      <c r="I94" s="521"/>
    </row>
    <row r="95" spans="1:9" ht="15.75">
      <c r="A95" s="525" t="s">
        <v>1173</v>
      </c>
      <c r="B95" s="210" t="s">
        <v>1174</v>
      </c>
      <c r="C95" s="235"/>
      <c r="D95" s="522" t="s">
        <v>1095</v>
      </c>
      <c r="E95" s="522">
        <v>380</v>
      </c>
      <c r="F95" s="212" t="s">
        <v>1108</v>
      </c>
      <c r="G95" s="212" t="s">
        <v>1108</v>
      </c>
      <c r="H95" s="212"/>
      <c r="I95" s="212"/>
    </row>
    <row r="96" spans="1:9" ht="16.5" thickBot="1">
      <c r="A96" s="526"/>
      <c r="B96" s="206" t="s">
        <v>1175</v>
      </c>
      <c r="C96" s="236">
        <v>110</v>
      </c>
      <c r="D96" s="523"/>
      <c r="E96" s="523"/>
      <c r="F96" s="208">
        <v>220</v>
      </c>
      <c r="G96" s="208">
        <v>400</v>
      </c>
      <c r="H96" s="208" t="s">
        <v>1098</v>
      </c>
      <c r="I96" s="208">
        <v>42</v>
      </c>
    </row>
    <row r="97" spans="1:9" ht="15.75">
      <c r="A97" s="525" t="s">
        <v>1176</v>
      </c>
      <c r="B97" s="204" t="s">
        <v>1177</v>
      </c>
      <c r="C97" s="235"/>
      <c r="D97" s="522" t="s">
        <v>185</v>
      </c>
      <c r="E97" s="522">
        <v>330</v>
      </c>
      <c r="F97" s="205">
        <v>300</v>
      </c>
      <c r="G97" s="205">
        <v>400</v>
      </c>
      <c r="H97" s="205" t="s">
        <v>1098</v>
      </c>
      <c r="I97" s="205">
        <v>57</v>
      </c>
    </row>
    <row r="98" spans="1:9" ht="16.5" thickBot="1">
      <c r="A98" s="526"/>
      <c r="B98" s="206" t="s">
        <v>1178</v>
      </c>
      <c r="C98" s="236">
        <v>110</v>
      </c>
      <c r="D98" s="523"/>
      <c r="E98" s="523"/>
      <c r="F98" s="208">
        <v>160</v>
      </c>
      <c r="G98" s="208">
        <v>200</v>
      </c>
      <c r="H98" s="208" t="s">
        <v>1098</v>
      </c>
      <c r="I98" s="208">
        <v>30</v>
      </c>
    </row>
    <row r="99" spans="1:9" ht="15.75">
      <c r="A99" s="525" t="s">
        <v>1179</v>
      </c>
      <c r="B99" s="210" t="s">
        <v>1103</v>
      </c>
      <c r="C99" s="212"/>
      <c r="D99" s="522" t="s">
        <v>1155</v>
      </c>
      <c r="E99" s="522">
        <v>445</v>
      </c>
      <c r="F99" s="327">
        <v>605</v>
      </c>
      <c r="G99" s="327">
        <v>1000</v>
      </c>
      <c r="H99" s="212" t="s">
        <v>1098</v>
      </c>
      <c r="I99" s="212">
        <v>57</v>
      </c>
    </row>
    <row r="100" spans="1:9" ht="15.75">
      <c r="A100" s="528"/>
      <c r="B100" s="210" t="s">
        <v>986</v>
      </c>
      <c r="C100" s="212">
        <v>110</v>
      </c>
      <c r="D100" s="524"/>
      <c r="E100" s="524"/>
      <c r="F100" s="212">
        <v>340</v>
      </c>
      <c r="G100" s="212">
        <v>600</v>
      </c>
      <c r="H100" s="212" t="s">
        <v>1098</v>
      </c>
      <c r="I100" s="212">
        <v>64</v>
      </c>
    </row>
    <row r="101" spans="1:9" ht="16.5" thickBot="1">
      <c r="A101" s="526"/>
      <c r="B101" s="206"/>
      <c r="C101" s="208"/>
      <c r="D101" s="523"/>
      <c r="E101" s="523"/>
      <c r="F101" s="206"/>
      <c r="G101" s="206"/>
      <c r="H101" s="206"/>
      <c r="I101" s="206"/>
    </row>
    <row r="102" spans="1:9" ht="15.75">
      <c r="A102" s="525" t="s">
        <v>1180</v>
      </c>
      <c r="B102" s="210" t="s">
        <v>1103</v>
      </c>
      <c r="C102" s="212"/>
      <c r="D102" s="522" t="s">
        <v>1155</v>
      </c>
      <c r="E102" s="522">
        <v>445</v>
      </c>
      <c r="F102" s="327">
        <v>605</v>
      </c>
      <c r="G102" s="327">
        <v>1000</v>
      </c>
      <c r="H102" s="212" t="s">
        <v>1098</v>
      </c>
      <c r="I102" s="212">
        <v>57</v>
      </c>
    </row>
    <row r="103" spans="1:9" ht="15.75">
      <c r="A103" s="528"/>
      <c r="B103" s="210" t="s">
        <v>986</v>
      </c>
      <c r="C103" s="212">
        <v>110</v>
      </c>
      <c r="D103" s="524"/>
      <c r="E103" s="524"/>
      <c r="F103" s="212">
        <v>340</v>
      </c>
      <c r="G103" s="212">
        <v>600</v>
      </c>
      <c r="H103" s="212" t="s">
        <v>1098</v>
      </c>
      <c r="I103" s="212">
        <v>64</v>
      </c>
    </row>
    <row r="104" spans="1:9" ht="16.5" thickBot="1">
      <c r="A104" s="526"/>
      <c r="B104" s="206"/>
      <c r="C104" s="208"/>
      <c r="D104" s="523"/>
      <c r="E104" s="523"/>
      <c r="F104" s="206"/>
      <c r="G104" s="206"/>
      <c r="H104" s="206"/>
      <c r="I104" s="206"/>
    </row>
    <row r="105" spans="1:9" ht="15.75">
      <c r="A105" s="525" t="s">
        <v>1181</v>
      </c>
      <c r="B105" s="204" t="s">
        <v>1182</v>
      </c>
      <c r="C105" s="235"/>
      <c r="D105" s="522" t="s">
        <v>185</v>
      </c>
      <c r="E105" s="522">
        <v>330</v>
      </c>
      <c r="F105" s="205">
        <v>220</v>
      </c>
      <c r="G105" s="205">
        <v>400</v>
      </c>
      <c r="H105" s="205" t="s">
        <v>1098</v>
      </c>
      <c r="I105" s="205">
        <v>42</v>
      </c>
    </row>
    <row r="106" spans="1:9" ht="16.5" thickBot="1">
      <c r="A106" s="526"/>
      <c r="B106" s="206" t="s">
        <v>1183</v>
      </c>
      <c r="C106" s="236">
        <v>110</v>
      </c>
      <c r="D106" s="523"/>
      <c r="E106" s="523"/>
      <c r="F106" s="208" t="s">
        <v>1184</v>
      </c>
      <c r="G106" s="208">
        <v>300</v>
      </c>
      <c r="H106" s="208" t="s">
        <v>1098</v>
      </c>
      <c r="I106" s="208">
        <v>13</v>
      </c>
    </row>
    <row r="107" spans="1:9" ht="15.75">
      <c r="A107" s="525" t="s">
        <v>1185</v>
      </c>
      <c r="B107" s="210" t="s">
        <v>1186</v>
      </c>
      <c r="C107" s="212"/>
      <c r="D107" s="522" t="s">
        <v>185</v>
      </c>
      <c r="E107" s="522">
        <v>330</v>
      </c>
      <c r="F107" s="212">
        <v>220</v>
      </c>
      <c r="G107" s="212">
        <v>300</v>
      </c>
      <c r="H107" s="522" t="s">
        <v>1098</v>
      </c>
      <c r="I107" s="522">
        <v>42</v>
      </c>
    </row>
    <row r="108" spans="1:9" ht="16.5" thickBot="1">
      <c r="A108" s="526"/>
      <c r="B108" s="206" t="s">
        <v>1187</v>
      </c>
      <c r="C108" s="208">
        <v>110</v>
      </c>
      <c r="D108" s="523"/>
      <c r="E108" s="523"/>
      <c r="F108" s="208" t="s">
        <v>1108</v>
      </c>
      <c r="G108" s="208" t="s">
        <v>1108</v>
      </c>
      <c r="H108" s="523"/>
      <c r="I108" s="523"/>
    </row>
    <row r="109" spans="1:9" ht="15.75">
      <c r="A109" s="525" t="s">
        <v>1188</v>
      </c>
      <c r="B109" s="210" t="s">
        <v>1189</v>
      </c>
      <c r="C109" s="212"/>
      <c r="D109" s="522" t="s">
        <v>185</v>
      </c>
      <c r="E109" s="522">
        <v>330</v>
      </c>
      <c r="F109" s="212">
        <v>190</v>
      </c>
      <c r="G109" s="212">
        <v>300</v>
      </c>
      <c r="H109" s="522" t="s">
        <v>1098</v>
      </c>
      <c r="I109" s="522">
        <v>36</v>
      </c>
    </row>
    <row r="110" spans="1:9" ht="15.75">
      <c r="A110" s="528"/>
      <c r="B110" s="210" t="s">
        <v>1190</v>
      </c>
      <c r="C110" s="212">
        <v>110</v>
      </c>
      <c r="D110" s="524"/>
      <c r="E110" s="524"/>
      <c r="F110" s="212" t="s">
        <v>1108</v>
      </c>
      <c r="G110" s="212" t="s">
        <v>1108</v>
      </c>
      <c r="H110" s="524"/>
      <c r="I110" s="524"/>
    </row>
    <row r="111" spans="1:9" ht="16.5" thickBot="1">
      <c r="A111" s="526"/>
      <c r="B111" s="206"/>
      <c r="C111" s="208"/>
      <c r="D111" s="523"/>
      <c r="E111" s="523"/>
      <c r="F111" s="206"/>
      <c r="G111" s="206"/>
      <c r="H111" s="523"/>
      <c r="I111" s="523"/>
    </row>
    <row r="112" spans="1:9" ht="15.75">
      <c r="A112" s="525" t="s">
        <v>1191</v>
      </c>
      <c r="B112" s="210" t="s">
        <v>1186</v>
      </c>
      <c r="C112" s="212">
        <v>110</v>
      </c>
      <c r="D112" s="522" t="s">
        <v>1155</v>
      </c>
      <c r="E112" s="522">
        <v>445</v>
      </c>
      <c r="F112" s="212">
        <v>650</v>
      </c>
      <c r="G112" s="212">
        <v>600</v>
      </c>
      <c r="H112" s="520" t="s">
        <v>1105</v>
      </c>
      <c r="I112" s="520">
        <v>84</v>
      </c>
    </row>
    <row r="113" spans="1:9" ht="16.5" thickBot="1">
      <c r="A113" s="526"/>
      <c r="B113" s="206" t="s">
        <v>1192</v>
      </c>
      <c r="C113" s="208"/>
      <c r="D113" s="523"/>
      <c r="E113" s="523"/>
      <c r="F113" s="208" t="s">
        <v>1108</v>
      </c>
      <c r="G113" s="208" t="s">
        <v>1108</v>
      </c>
      <c r="H113" s="521"/>
      <c r="I113" s="521"/>
    </row>
    <row r="114" spans="1:9" ht="15.75">
      <c r="A114" s="525" t="s">
        <v>1193</v>
      </c>
      <c r="B114" s="204" t="s">
        <v>1194</v>
      </c>
      <c r="C114" s="205"/>
      <c r="D114" s="522" t="s">
        <v>1155</v>
      </c>
      <c r="E114" s="522">
        <v>445</v>
      </c>
      <c r="F114" s="520" t="s">
        <v>1108</v>
      </c>
      <c r="G114" s="520" t="s">
        <v>1108</v>
      </c>
      <c r="H114" s="520" t="s">
        <v>1105</v>
      </c>
      <c r="I114" s="520">
        <v>84</v>
      </c>
    </row>
    <row r="115" spans="1:9" ht="15.75">
      <c r="A115" s="528"/>
      <c r="B115" s="210" t="s">
        <v>1192</v>
      </c>
      <c r="C115" s="212">
        <v>110</v>
      </c>
      <c r="D115" s="524"/>
      <c r="E115" s="524"/>
      <c r="F115" s="530"/>
      <c r="G115" s="530"/>
      <c r="H115" s="530"/>
      <c r="I115" s="530"/>
    </row>
    <row r="116" spans="1:9" ht="2.25" customHeight="1" thickBot="1">
      <c r="A116" s="526"/>
      <c r="B116" s="206"/>
      <c r="C116" s="208"/>
      <c r="D116" s="523"/>
      <c r="E116" s="523"/>
      <c r="F116" s="521"/>
      <c r="G116" s="521"/>
      <c r="H116" s="521"/>
      <c r="I116" s="521"/>
    </row>
    <row r="117" spans="1:9" ht="15.75">
      <c r="A117" s="525" t="s">
        <v>1195</v>
      </c>
      <c r="B117" s="210" t="s">
        <v>1196</v>
      </c>
      <c r="C117" s="212"/>
      <c r="D117" s="522" t="s">
        <v>185</v>
      </c>
      <c r="E117" s="522">
        <v>330</v>
      </c>
      <c r="F117" s="212"/>
      <c r="G117" s="212"/>
      <c r="H117" s="522" t="s">
        <v>1098</v>
      </c>
      <c r="I117" s="520">
        <v>30</v>
      </c>
    </row>
    <row r="118" spans="1:9" ht="15.75">
      <c r="A118" s="528"/>
      <c r="B118" s="210" t="s">
        <v>1197</v>
      </c>
      <c r="C118" s="212">
        <v>110</v>
      </c>
      <c r="D118" s="524"/>
      <c r="E118" s="524"/>
      <c r="F118" s="212">
        <v>160</v>
      </c>
      <c r="G118" s="212">
        <v>300</v>
      </c>
      <c r="H118" s="524"/>
      <c r="I118" s="530"/>
    </row>
    <row r="119" spans="1:9" ht="6" customHeight="1" thickBot="1">
      <c r="A119" s="526"/>
      <c r="B119" s="206"/>
      <c r="C119" s="208"/>
      <c r="D119" s="523"/>
      <c r="E119" s="523"/>
      <c r="F119" s="206"/>
      <c r="G119" s="206"/>
      <c r="H119" s="523"/>
      <c r="I119" s="521"/>
    </row>
    <row r="120" spans="1:9" ht="15.75">
      <c r="A120" s="525" t="s">
        <v>1198</v>
      </c>
      <c r="B120" s="210" t="s">
        <v>1199</v>
      </c>
      <c r="C120" s="212"/>
      <c r="D120" s="522" t="s">
        <v>184</v>
      </c>
      <c r="E120" s="522">
        <v>265</v>
      </c>
      <c r="F120" s="212">
        <v>240</v>
      </c>
      <c r="G120" s="212">
        <v>200</v>
      </c>
      <c r="H120" s="212" t="s">
        <v>1099</v>
      </c>
      <c r="I120" s="212">
        <v>38</v>
      </c>
    </row>
    <row r="121" spans="1:9" ht="15.75">
      <c r="A121" s="528"/>
      <c r="B121" s="210" t="s">
        <v>1200</v>
      </c>
      <c r="C121" s="212">
        <v>110</v>
      </c>
      <c r="D121" s="524"/>
      <c r="E121" s="524"/>
      <c r="F121" s="212">
        <v>260</v>
      </c>
      <c r="G121" s="212">
        <v>300</v>
      </c>
      <c r="H121" s="212" t="s">
        <v>1098</v>
      </c>
      <c r="I121" s="212">
        <v>49</v>
      </c>
    </row>
    <row r="122" spans="1:9" ht="6.75" customHeight="1" thickBot="1">
      <c r="A122" s="526"/>
      <c r="B122" s="206"/>
      <c r="C122" s="208"/>
      <c r="D122" s="523"/>
      <c r="E122" s="523"/>
      <c r="F122" s="206"/>
      <c r="G122" s="206"/>
      <c r="H122" s="206"/>
      <c r="I122" s="206"/>
    </row>
    <row r="123" spans="1:9" ht="15.75">
      <c r="A123" s="525" t="s">
        <v>1201</v>
      </c>
      <c r="B123" s="210" t="s">
        <v>1202</v>
      </c>
      <c r="C123" s="212"/>
      <c r="D123" s="522" t="s">
        <v>1095</v>
      </c>
      <c r="E123" s="522">
        <v>380</v>
      </c>
      <c r="F123" s="212">
        <v>200</v>
      </c>
      <c r="G123" s="212">
        <v>400</v>
      </c>
      <c r="H123" s="212" t="s">
        <v>1098</v>
      </c>
      <c r="I123" s="212">
        <v>38</v>
      </c>
    </row>
    <row r="124" spans="1:9" ht="15.75">
      <c r="A124" s="528"/>
      <c r="B124" s="210" t="s">
        <v>967</v>
      </c>
      <c r="C124" s="212">
        <v>110</v>
      </c>
      <c r="D124" s="524"/>
      <c r="E124" s="524"/>
      <c r="F124" s="212">
        <v>220</v>
      </c>
      <c r="G124" s="212">
        <v>300</v>
      </c>
      <c r="H124" s="212" t="s">
        <v>1099</v>
      </c>
      <c r="I124" s="212">
        <v>42</v>
      </c>
    </row>
    <row r="125" spans="1:9" ht="5.25" customHeight="1" thickBot="1">
      <c r="A125" s="526"/>
      <c r="B125" s="206"/>
      <c r="C125" s="208"/>
      <c r="D125" s="523"/>
      <c r="E125" s="523"/>
      <c r="F125" s="206"/>
      <c r="G125" s="206"/>
      <c r="H125" s="206"/>
      <c r="I125" s="206"/>
    </row>
    <row r="126" spans="1:9" ht="15.75">
      <c r="A126" s="525" t="s">
        <v>1203</v>
      </c>
      <c r="B126" s="204" t="s">
        <v>1169</v>
      </c>
      <c r="C126" s="205"/>
      <c r="D126" s="522" t="s">
        <v>1107</v>
      </c>
      <c r="E126" s="522">
        <v>510</v>
      </c>
      <c r="F126" s="205">
        <v>440</v>
      </c>
      <c r="G126" s="205">
        <v>300</v>
      </c>
      <c r="H126" s="205" t="s">
        <v>1099</v>
      </c>
      <c r="I126" s="205">
        <v>57</v>
      </c>
    </row>
    <row r="127" spans="1:9" ht="15.75">
      <c r="A127" s="528"/>
      <c r="B127" s="210" t="s">
        <v>1204</v>
      </c>
      <c r="C127" s="212">
        <v>110</v>
      </c>
      <c r="D127" s="524"/>
      <c r="E127" s="524"/>
      <c r="F127" s="212">
        <v>220</v>
      </c>
      <c r="G127" s="212">
        <v>400</v>
      </c>
      <c r="H127" s="212" t="s">
        <v>1098</v>
      </c>
      <c r="I127" s="212">
        <v>42</v>
      </c>
    </row>
    <row r="128" spans="1:9" ht="5.25" customHeight="1" thickBot="1">
      <c r="A128" s="526"/>
      <c r="B128" s="206"/>
      <c r="C128" s="208"/>
      <c r="D128" s="523"/>
      <c r="E128" s="523"/>
      <c r="F128" s="206"/>
      <c r="G128" s="206"/>
      <c r="H128" s="206"/>
      <c r="I128" s="206"/>
    </row>
    <row r="129" spans="1:9" ht="15.75">
      <c r="A129" s="525" t="s">
        <v>1205</v>
      </c>
      <c r="B129" s="210" t="s">
        <v>1206</v>
      </c>
      <c r="C129" s="212"/>
      <c r="D129" s="522" t="s">
        <v>1107</v>
      </c>
      <c r="E129" s="522">
        <v>510</v>
      </c>
      <c r="F129" s="212">
        <v>70</v>
      </c>
      <c r="G129" s="212">
        <v>400</v>
      </c>
      <c r="H129" s="520" t="s">
        <v>1098</v>
      </c>
      <c r="I129" s="520">
        <v>13</v>
      </c>
    </row>
    <row r="130" spans="1:9" ht="15.75">
      <c r="A130" s="528"/>
      <c r="B130" s="210" t="s">
        <v>1207</v>
      </c>
      <c r="C130" s="212">
        <v>110</v>
      </c>
      <c r="D130" s="524"/>
      <c r="E130" s="524"/>
      <c r="F130" s="212"/>
      <c r="G130" s="212"/>
      <c r="H130" s="530"/>
      <c r="I130" s="530"/>
    </row>
    <row r="131" spans="1:9" ht="3.75" customHeight="1" thickBot="1">
      <c r="A131" s="526"/>
      <c r="B131" s="206"/>
      <c r="C131" s="208"/>
      <c r="D131" s="523"/>
      <c r="E131" s="523"/>
      <c r="F131" s="208" t="s">
        <v>1108</v>
      </c>
      <c r="G131" s="208" t="s">
        <v>1108</v>
      </c>
      <c r="H131" s="521"/>
      <c r="I131" s="521"/>
    </row>
    <row r="132" spans="1:9" ht="15.75">
      <c r="A132" s="525" t="s">
        <v>1208</v>
      </c>
      <c r="B132" s="210" t="s">
        <v>1206</v>
      </c>
      <c r="C132" s="212"/>
      <c r="D132" s="522" t="s">
        <v>1095</v>
      </c>
      <c r="E132" s="522">
        <v>380</v>
      </c>
      <c r="F132" s="212">
        <v>160</v>
      </c>
      <c r="G132" s="212">
        <v>300</v>
      </c>
      <c r="H132" s="520" t="s">
        <v>1098</v>
      </c>
      <c r="I132" s="520">
        <v>30</v>
      </c>
    </row>
    <row r="133" spans="1:9" ht="15.75">
      <c r="A133" s="528"/>
      <c r="B133" s="210" t="s">
        <v>1209</v>
      </c>
      <c r="C133" s="212">
        <v>110</v>
      </c>
      <c r="D133" s="524"/>
      <c r="E133" s="524"/>
      <c r="F133" s="212"/>
      <c r="G133" s="212"/>
      <c r="H133" s="530"/>
      <c r="I133" s="530"/>
    </row>
    <row r="134" spans="1:9" ht="9.75" customHeight="1" thickBot="1">
      <c r="A134" s="526"/>
      <c r="B134" s="206"/>
      <c r="C134" s="208"/>
      <c r="D134" s="523"/>
      <c r="E134" s="523"/>
      <c r="F134" s="208"/>
      <c r="G134" s="208"/>
      <c r="H134" s="521"/>
      <c r="I134" s="521"/>
    </row>
    <row r="135" spans="1:9" ht="15.75">
      <c r="A135" s="525" t="s">
        <v>1210</v>
      </c>
      <c r="B135" s="210" t="s">
        <v>1211</v>
      </c>
      <c r="C135" s="212"/>
      <c r="D135" s="522" t="s">
        <v>1107</v>
      </c>
      <c r="E135" s="522">
        <v>510</v>
      </c>
      <c r="F135" s="212"/>
      <c r="G135" s="212"/>
      <c r="H135" s="212"/>
      <c r="I135" s="212"/>
    </row>
    <row r="136" spans="1:9" ht="15.75">
      <c r="A136" s="528"/>
      <c r="B136" s="210" t="s">
        <v>1152</v>
      </c>
      <c r="C136" s="212">
        <v>110</v>
      </c>
      <c r="D136" s="524"/>
      <c r="E136" s="524"/>
      <c r="F136" s="212">
        <v>640</v>
      </c>
      <c r="G136" s="212">
        <v>600</v>
      </c>
      <c r="H136" s="212" t="s">
        <v>1105</v>
      </c>
      <c r="I136" s="212">
        <v>97</v>
      </c>
    </row>
    <row r="137" spans="1:9" ht="16.5" thickBot="1">
      <c r="A137" s="528"/>
      <c r="B137" s="210"/>
      <c r="C137" s="212"/>
      <c r="D137" s="524"/>
      <c r="E137" s="524"/>
      <c r="F137" s="210"/>
      <c r="G137" s="210"/>
      <c r="H137" s="210"/>
      <c r="I137" s="210"/>
    </row>
    <row r="138" spans="1:9" ht="16.5" thickBot="1">
      <c r="A138" s="213" t="s">
        <v>1210</v>
      </c>
      <c r="B138" s="214" t="s">
        <v>2267</v>
      </c>
      <c r="C138" s="216">
        <v>110</v>
      </c>
      <c r="D138" s="215" t="s">
        <v>1107</v>
      </c>
      <c r="E138" s="215">
        <v>510</v>
      </c>
      <c r="F138" s="216">
        <v>640</v>
      </c>
      <c r="G138" s="216">
        <v>600</v>
      </c>
      <c r="H138" s="214"/>
      <c r="I138" s="239">
        <v>97</v>
      </c>
    </row>
    <row r="139" spans="1:9" ht="15.75">
      <c r="A139" s="525" t="s">
        <v>1212</v>
      </c>
      <c r="B139" s="231" t="s">
        <v>1213</v>
      </c>
      <c r="C139" s="237"/>
      <c r="D139" s="533" t="s">
        <v>185</v>
      </c>
      <c r="E139" s="524">
        <v>330</v>
      </c>
      <c r="F139" s="212">
        <v>220</v>
      </c>
      <c r="G139" s="212">
        <v>400</v>
      </c>
      <c r="H139" s="530" t="s">
        <v>1098</v>
      </c>
      <c r="I139" s="530">
        <v>42</v>
      </c>
    </row>
    <row r="140" spans="1:9" ht="16.5" thickBot="1">
      <c r="A140" s="526"/>
      <c r="B140" s="240" t="s">
        <v>1214</v>
      </c>
      <c r="C140" s="236">
        <v>110</v>
      </c>
      <c r="D140" s="532"/>
      <c r="E140" s="523"/>
      <c r="F140" s="208"/>
      <c r="G140" s="208"/>
      <c r="H140" s="521"/>
      <c r="I140" s="521"/>
    </row>
    <row r="141" spans="1:9" ht="15.75">
      <c r="A141" s="525" t="s">
        <v>1215</v>
      </c>
      <c r="B141" s="231" t="s">
        <v>1213</v>
      </c>
      <c r="C141" s="237"/>
      <c r="D141" s="531" t="s">
        <v>1107</v>
      </c>
      <c r="E141" s="522">
        <v>510</v>
      </c>
      <c r="F141" s="212">
        <v>170</v>
      </c>
      <c r="G141" s="212">
        <v>300</v>
      </c>
      <c r="H141" s="520" t="s">
        <v>1098</v>
      </c>
      <c r="I141" s="520">
        <v>33</v>
      </c>
    </row>
    <row r="142" spans="1:9" ht="16.5" thickBot="1">
      <c r="A142" s="526"/>
      <c r="B142" s="240" t="s">
        <v>1216</v>
      </c>
      <c r="C142" s="237">
        <v>110</v>
      </c>
      <c r="D142" s="532"/>
      <c r="E142" s="523"/>
      <c r="F142" s="208"/>
      <c r="G142" s="208"/>
      <c r="H142" s="521"/>
      <c r="I142" s="521"/>
    </row>
    <row r="143" spans="1:9" ht="15.75">
      <c r="A143" s="525" t="s">
        <v>1215</v>
      </c>
      <c r="B143" s="231" t="s">
        <v>1217</v>
      </c>
      <c r="C143" s="235"/>
      <c r="D143" s="531" t="s">
        <v>1095</v>
      </c>
      <c r="E143" s="522">
        <v>380</v>
      </c>
      <c r="F143" s="212">
        <v>370</v>
      </c>
      <c r="G143" s="212">
        <v>500</v>
      </c>
      <c r="H143" s="520" t="s">
        <v>1219</v>
      </c>
      <c r="I143" s="212">
        <v>70</v>
      </c>
    </row>
    <row r="144" spans="1:9" ht="16.5" thickBot="1">
      <c r="A144" s="526"/>
      <c r="B144" s="240" t="s">
        <v>1218</v>
      </c>
      <c r="C144" s="236">
        <v>110</v>
      </c>
      <c r="D144" s="532"/>
      <c r="E144" s="523"/>
      <c r="F144" s="208"/>
      <c r="G144" s="208"/>
      <c r="H144" s="521"/>
      <c r="I144" s="208"/>
    </row>
    <row r="145" spans="1:9" ht="15.75">
      <c r="A145" s="525" t="s">
        <v>1220</v>
      </c>
      <c r="B145" s="231" t="s">
        <v>1186</v>
      </c>
      <c r="C145" s="237"/>
      <c r="D145" s="531" t="s">
        <v>1107</v>
      </c>
      <c r="E145" s="522">
        <v>510</v>
      </c>
      <c r="F145" s="212">
        <v>225</v>
      </c>
      <c r="G145" s="212">
        <v>400</v>
      </c>
      <c r="H145" s="520" t="s">
        <v>1098</v>
      </c>
      <c r="I145" s="520">
        <v>104</v>
      </c>
    </row>
    <row r="146" spans="1:9" ht="16.5" thickBot="1">
      <c r="A146" s="526"/>
      <c r="B146" s="240" t="s">
        <v>976</v>
      </c>
      <c r="C146" s="237">
        <v>110</v>
      </c>
      <c r="D146" s="532"/>
      <c r="E146" s="523"/>
      <c r="F146" s="208"/>
      <c r="G146" s="208"/>
      <c r="H146" s="521"/>
      <c r="I146" s="521"/>
    </row>
    <row r="147" spans="1:9" ht="15.75">
      <c r="A147" s="525" t="s">
        <v>1221</v>
      </c>
      <c r="B147" s="231" t="s">
        <v>1222</v>
      </c>
      <c r="C147" s="522">
        <v>110</v>
      </c>
      <c r="D147" s="531" t="s">
        <v>1107</v>
      </c>
      <c r="E147" s="522">
        <v>510</v>
      </c>
      <c r="F147" s="212" t="s">
        <v>1108</v>
      </c>
      <c r="G147" s="212" t="s">
        <v>1108</v>
      </c>
      <c r="H147" s="520" t="s">
        <v>1105</v>
      </c>
      <c r="I147" s="520">
        <v>104</v>
      </c>
    </row>
    <row r="148" spans="1:9" ht="16.5" thickBot="1">
      <c r="A148" s="526"/>
      <c r="B148" s="240" t="s">
        <v>1223</v>
      </c>
      <c r="C148" s="527"/>
      <c r="D148" s="532"/>
      <c r="E148" s="523"/>
      <c r="F148" s="208" t="s">
        <v>1108</v>
      </c>
      <c r="G148" s="208" t="s">
        <v>1108</v>
      </c>
      <c r="H148" s="521"/>
      <c r="I148" s="521"/>
    </row>
    <row r="149" spans="1:9" ht="15.75">
      <c r="A149" s="525" t="s">
        <v>1224</v>
      </c>
      <c r="B149" s="555" t="s">
        <v>2461</v>
      </c>
      <c r="C149" s="235">
        <v>110</v>
      </c>
      <c r="D149" s="531" t="s">
        <v>1095</v>
      </c>
      <c r="E149" s="522">
        <v>380</v>
      </c>
      <c r="F149" s="212">
        <v>230</v>
      </c>
      <c r="G149" s="212">
        <v>200</v>
      </c>
      <c r="H149" s="212" t="s">
        <v>1099</v>
      </c>
      <c r="I149" s="212">
        <v>38</v>
      </c>
    </row>
    <row r="150" spans="1:9" ht="16.5" thickBot="1">
      <c r="A150" s="526"/>
      <c r="B150" s="556"/>
      <c r="C150" s="236"/>
      <c r="D150" s="532"/>
      <c r="E150" s="523"/>
      <c r="F150" s="208">
        <v>345</v>
      </c>
      <c r="G150" s="208">
        <v>200</v>
      </c>
      <c r="H150" s="208" t="s">
        <v>1099</v>
      </c>
      <c r="I150" s="208"/>
    </row>
    <row r="151" spans="1:9" ht="15.75">
      <c r="A151" s="525" t="s">
        <v>1225</v>
      </c>
      <c r="B151" s="210" t="s">
        <v>1226</v>
      </c>
      <c r="C151" s="212">
        <v>110</v>
      </c>
      <c r="D151" s="522" t="s">
        <v>1095</v>
      </c>
      <c r="E151" s="522">
        <v>380</v>
      </c>
      <c r="F151" s="212">
        <v>230</v>
      </c>
      <c r="G151" s="212">
        <v>200</v>
      </c>
      <c r="H151" s="212" t="s">
        <v>1099</v>
      </c>
      <c r="I151" s="212">
        <v>38</v>
      </c>
    </row>
    <row r="152" spans="1:9" ht="16.5" thickBot="1">
      <c r="A152" s="526"/>
      <c r="B152" s="206" t="s">
        <v>1227</v>
      </c>
      <c r="C152" s="208"/>
      <c r="D152" s="523"/>
      <c r="E152" s="523"/>
      <c r="F152" s="208">
        <v>150</v>
      </c>
      <c r="G152" s="208">
        <v>200</v>
      </c>
      <c r="H152" s="208" t="s">
        <v>1098</v>
      </c>
      <c r="I152" s="208">
        <v>28</v>
      </c>
    </row>
    <row r="153" spans="1:9" ht="15.75">
      <c r="A153" s="525" t="s">
        <v>1228</v>
      </c>
      <c r="B153" s="219" t="s">
        <v>1229</v>
      </c>
      <c r="C153" s="235"/>
      <c r="D153" s="522" t="s">
        <v>1095</v>
      </c>
      <c r="E153" s="522">
        <v>380</v>
      </c>
      <c r="F153" s="205">
        <v>230</v>
      </c>
      <c r="G153" s="205">
        <v>200</v>
      </c>
      <c r="H153" s="205" t="s">
        <v>1099</v>
      </c>
      <c r="I153" s="205">
        <v>38</v>
      </c>
    </row>
    <row r="154" spans="1:9" ht="16.5" thickBot="1">
      <c r="A154" s="528"/>
      <c r="B154" s="221" t="s">
        <v>1230</v>
      </c>
      <c r="C154" s="236">
        <v>110</v>
      </c>
      <c r="D154" s="523"/>
      <c r="E154" s="524"/>
      <c r="F154" s="212">
        <v>230</v>
      </c>
      <c r="G154" s="212">
        <v>200</v>
      </c>
      <c r="H154" s="212" t="s">
        <v>1099</v>
      </c>
      <c r="I154" s="212">
        <v>38</v>
      </c>
    </row>
    <row r="155" spans="1:9" ht="16.5" thickBot="1">
      <c r="A155" s="213" t="s">
        <v>2268</v>
      </c>
      <c r="B155" s="241" t="s">
        <v>2269</v>
      </c>
      <c r="C155" s="216">
        <v>110</v>
      </c>
      <c r="D155" s="223" t="s">
        <v>1095</v>
      </c>
      <c r="E155" s="215">
        <v>380</v>
      </c>
      <c r="F155" s="216">
        <v>230</v>
      </c>
      <c r="G155" s="216">
        <v>200</v>
      </c>
      <c r="H155" s="216"/>
      <c r="I155" s="216">
        <v>38</v>
      </c>
    </row>
    <row r="156" spans="1:9" ht="15.75">
      <c r="A156" s="525" t="s">
        <v>1231</v>
      </c>
      <c r="B156" s="219" t="s">
        <v>1232</v>
      </c>
      <c r="C156" s="235"/>
      <c r="D156" s="522" t="s">
        <v>184</v>
      </c>
      <c r="E156" s="522">
        <v>265</v>
      </c>
      <c r="F156" s="235">
        <v>50</v>
      </c>
      <c r="G156" s="212">
        <v>300</v>
      </c>
      <c r="H156" s="530" t="s">
        <v>1098</v>
      </c>
      <c r="I156" s="212">
        <v>9</v>
      </c>
    </row>
    <row r="157" spans="1:9" ht="16.5" thickBot="1">
      <c r="A157" s="526"/>
      <c r="B157" s="221" t="s">
        <v>1233</v>
      </c>
      <c r="C157" s="236">
        <v>110</v>
      </c>
      <c r="D157" s="523"/>
      <c r="E157" s="523"/>
      <c r="F157" s="236"/>
      <c r="G157" s="212"/>
      <c r="H157" s="530"/>
      <c r="I157" s="212"/>
    </row>
    <row r="158" spans="1:9" ht="16.5" thickBot="1">
      <c r="A158" s="222" t="s">
        <v>2270</v>
      </c>
      <c r="B158" s="214" t="s">
        <v>2271</v>
      </c>
      <c r="C158" s="224">
        <v>110</v>
      </c>
      <c r="D158" s="215" t="s">
        <v>184</v>
      </c>
      <c r="E158" s="223">
        <v>265</v>
      </c>
      <c r="F158" s="216"/>
      <c r="G158" s="216"/>
      <c r="H158" s="216" t="s">
        <v>1320</v>
      </c>
      <c r="I158" s="216">
        <v>50</v>
      </c>
    </row>
    <row r="159" spans="1:9" ht="15.75">
      <c r="A159" s="525" t="s">
        <v>1234</v>
      </c>
      <c r="B159" s="210" t="s">
        <v>1235</v>
      </c>
      <c r="C159" s="235"/>
      <c r="D159" s="522" t="s">
        <v>185</v>
      </c>
      <c r="E159" s="522">
        <v>330</v>
      </c>
      <c r="F159" s="235">
        <v>213</v>
      </c>
      <c r="G159" s="212">
        <v>400</v>
      </c>
      <c r="H159" s="235" t="s">
        <v>1098</v>
      </c>
      <c r="I159" s="235"/>
    </row>
    <row r="160" spans="1:9" ht="15.75">
      <c r="A160" s="528"/>
      <c r="B160" s="210" t="s">
        <v>1236</v>
      </c>
      <c r="C160" s="237">
        <v>110</v>
      </c>
      <c r="D160" s="524"/>
      <c r="E160" s="524"/>
      <c r="F160" s="237"/>
      <c r="G160" s="212"/>
      <c r="H160" s="237"/>
      <c r="I160" s="237">
        <v>40</v>
      </c>
    </row>
    <row r="161" spans="1:15" ht="16.5" thickBot="1">
      <c r="A161" s="526"/>
      <c r="B161" s="206"/>
      <c r="C161" s="236"/>
      <c r="D161" s="523"/>
      <c r="E161" s="523"/>
      <c r="F161" s="221"/>
      <c r="G161" s="206"/>
      <c r="H161" s="221"/>
      <c r="I161" s="221"/>
    </row>
    <row r="162" spans="1:15" ht="15.75">
      <c r="A162" s="525" t="s">
        <v>1237</v>
      </c>
      <c r="B162" s="219" t="s">
        <v>1199</v>
      </c>
      <c r="C162" s="212">
        <v>110</v>
      </c>
      <c r="D162" s="522" t="s">
        <v>185</v>
      </c>
      <c r="E162" s="522">
        <v>330</v>
      </c>
      <c r="F162" s="212">
        <v>160</v>
      </c>
      <c r="G162" s="212">
        <v>200</v>
      </c>
      <c r="H162" s="520" t="s">
        <v>1098</v>
      </c>
      <c r="I162" s="520">
        <v>30</v>
      </c>
    </row>
    <row r="163" spans="1:15" ht="16.5" thickBot="1">
      <c r="A163" s="528"/>
      <c r="B163" s="221" t="s">
        <v>1238</v>
      </c>
      <c r="C163" s="212"/>
      <c r="D163" s="524"/>
      <c r="E163" s="524"/>
      <c r="F163" s="212"/>
      <c r="G163" s="212"/>
      <c r="H163" s="530"/>
      <c r="I163" s="530"/>
    </row>
    <row r="164" spans="1:15" ht="16.5" thickBot="1">
      <c r="A164" s="213" t="s">
        <v>1237</v>
      </c>
      <c r="B164" s="214" t="s">
        <v>2272</v>
      </c>
      <c r="C164" s="216">
        <v>110</v>
      </c>
      <c r="D164" s="215" t="s">
        <v>185</v>
      </c>
      <c r="E164" s="215">
        <v>330</v>
      </c>
      <c r="F164" s="216"/>
      <c r="G164" s="216"/>
      <c r="H164" s="216" t="s">
        <v>1320</v>
      </c>
      <c r="I164" s="216">
        <v>63</v>
      </c>
      <c r="J164" s="304"/>
      <c r="K164" s="313"/>
      <c r="L164" s="305"/>
      <c r="M164" s="312"/>
      <c r="N164" s="312"/>
      <c r="O164" s="314"/>
    </row>
    <row r="165" spans="1:15" ht="15.75">
      <c r="A165" s="525" t="s">
        <v>2273</v>
      </c>
      <c r="B165" s="219" t="s">
        <v>1232</v>
      </c>
      <c r="C165" s="212">
        <v>110</v>
      </c>
      <c r="D165" s="522" t="s">
        <v>184</v>
      </c>
      <c r="E165" s="524">
        <v>265</v>
      </c>
      <c r="F165" s="212">
        <v>50</v>
      </c>
      <c r="G165" s="212">
        <v>300</v>
      </c>
      <c r="H165" s="530" t="s">
        <v>1098</v>
      </c>
      <c r="I165" s="298">
        <v>9</v>
      </c>
      <c r="J165" s="304"/>
      <c r="K165" s="313"/>
      <c r="L165" s="305"/>
      <c r="M165" s="312"/>
      <c r="N165" s="312"/>
      <c r="O165" s="314"/>
    </row>
    <row r="166" spans="1:15" ht="16.5" thickBot="1">
      <c r="A166" s="526"/>
      <c r="B166" s="221" t="s">
        <v>1233</v>
      </c>
      <c r="C166" s="208"/>
      <c r="D166" s="523"/>
      <c r="E166" s="523"/>
      <c r="F166" s="208"/>
      <c r="G166" s="208"/>
      <c r="H166" s="521"/>
      <c r="I166" s="297"/>
      <c r="J166" s="304"/>
      <c r="K166" s="313"/>
      <c r="L166" s="305"/>
      <c r="M166" s="312"/>
      <c r="N166" s="312"/>
      <c r="O166" s="314"/>
    </row>
    <row r="167" spans="1:15" ht="15.75">
      <c r="A167" s="525" t="s">
        <v>1239</v>
      </c>
      <c r="B167" s="204" t="s">
        <v>2462</v>
      </c>
      <c r="C167" s="205"/>
      <c r="D167" s="522" t="s">
        <v>1155</v>
      </c>
      <c r="E167" s="522">
        <v>445</v>
      </c>
      <c r="F167" s="205">
        <v>450</v>
      </c>
      <c r="G167" s="205">
        <v>600</v>
      </c>
      <c r="H167" s="205" t="s">
        <v>1105</v>
      </c>
      <c r="I167" s="296">
        <v>85</v>
      </c>
      <c r="J167" s="304"/>
      <c r="K167" s="313"/>
      <c r="L167" s="305"/>
      <c r="M167" s="312"/>
      <c r="N167" s="312"/>
      <c r="O167" s="314"/>
    </row>
    <row r="168" spans="1:15" ht="15.75">
      <c r="A168" s="528"/>
      <c r="B168" s="210" t="s">
        <v>1218</v>
      </c>
      <c r="C168" s="212">
        <v>110</v>
      </c>
      <c r="D168" s="524"/>
      <c r="E168" s="524"/>
      <c r="F168" s="212"/>
      <c r="G168" s="212"/>
      <c r="H168" s="212"/>
      <c r="I168" s="298"/>
      <c r="J168" s="304"/>
      <c r="K168" s="313"/>
      <c r="L168" s="305"/>
      <c r="M168" s="312"/>
      <c r="N168" s="312"/>
      <c r="O168" s="314"/>
    </row>
    <row r="169" spans="1:15" ht="16.5" thickBot="1">
      <c r="A169" s="528"/>
      <c r="B169" s="210"/>
      <c r="C169" s="212"/>
      <c r="D169" s="524"/>
      <c r="E169" s="524"/>
      <c r="F169" s="210"/>
      <c r="G169" s="210"/>
      <c r="H169" s="210"/>
      <c r="I169" s="220"/>
      <c r="J169" s="304"/>
      <c r="K169" s="313"/>
      <c r="L169" s="305"/>
      <c r="M169" s="312"/>
      <c r="N169" s="312"/>
      <c r="O169" s="314"/>
    </row>
    <row r="170" spans="1:15" ht="32.25" thickBot="1">
      <c r="A170" s="213" t="s">
        <v>2274</v>
      </c>
      <c r="B170" s="214" t="s">
        <v>2275</v>
      </c>
      <c r="C170" s="216">
        <v>110</v>
      </c>
      <c r="D170" s="215" t="s">
        <v>2276</v>
      </c>
      <c r="E170" s="215">
        <v>380</v>
      </c>
      <c r="F170" s="214"/>
      <c r="G170" s="214"/>
      <c r="H170" s="216" t="s">
        <v>1320</v>
      </c>
      <c r="I170" s="215">
        <v>72</v>
      </c>
      <c r="J170" s="304"/>
      <c r="K170" s="313"/>
      <c r="L170" s="305"/>
      <c r="M170" s="312"/>
      <c r="N170" s="312"/>
      <c r="O170" s="314"/>
    </row>
    <row r="171" spans="1:15" ht="32.25" thickBot="1">
      <c r="A171" s="213" t="s">
        <v>2277</v>
      </c>
      <c r="B171" s="214" t="s">
        <v>2275</v>
      </c>
      <c r="C171" s="216">
        <v>110</v>
      </c>
      <c r="D171" s="215" t="s">
        <v>2276</v>
      </c>
      <c r="E171" s="215">
        <v>380</v>
      </c>
      <c r="F171" s="214"/>
      <c r="G171" s="214"/>
      <c r="H171" s="216" t="s">
        <v>1320</v>
      </c>
      <c r="I171" s="215">
        <v>72</v>
      </c>
      <c r="J171" s="304"/>
      <c r="K171" s="313"/>
      <c r="L171" s="305"/>
      <c r="M171" s="312"/>
      <c r="N171" s="312"/>
      <c r="O171" s="314"/>
    </row>
    <row r="172" spans="1:15" ht="15.75">
      <c r="A172" s="525" t="s">
        <v>1240</v>
      </c>
      <c r="B172" s="219" t="s">
        <v>1109</v>
      </c>
      <c r="C172" s="212"/>
      <c r="D172" s="524" t="s">
        <v>1095</v>
      </c>
      <c r="E172" s="524">
        <v>380</v>
      </c>
      <c r="F172" s="212"/>
      <c r="G172" s="212"/>
      <c r="H172" s="522" t="s">
        <v>1098</v>
      </c>
      <c r="I172" s="522">
        <v>60</v>
      </c>
      <c r="J172" s="259"/>
      <c r="K172" s="102"/>
      <c r="L172" s="262"/>
      <c r="M172" s="315"/>
      <c r="N172" s="315"/>
      <c r="O172" s="316"/>
    </row>
    <row r="173" spans="1:15" ht="15.75">
      <c r="A173" s="528"/>
      <c r="B173" s="220" t="s">
        <v>1241</v>
      </c>
      <c r="C173" s="212">
        <v>110</v>
      </c>
      <c r="D173" s="524"/>
      <c r="E173" s="524"/>
      <c r="F173" s="212">
        <v>320</v>
      </c>
      <c r="G173" s="212">
        <v>320</v>
      </c>
      <c r="H173" s="524"/>
      <c r="I173" s="524"/>
      <c r="J173" s="259"/>
      <c r="K173" s="102"/>
      <c r="L173" s="102"/>
      <c r="M173" s="315"/>
      <c r="N173" s="315"/>
      <c r="O173" s="316"/>
    </row>
    <row r="174" spans="1:15" ht="16.5" thickBot="1">
      <c r="A174" s="526"/>
      <c r="B174" s="221"/>
      <c r="C174" s="208"/>
      <c r="D174" s="523"/>
      <c r="E174" s="523"/>
      <c r="F174" s="206"/>
      <c r="G174" s="206"/>
      <c r="H174" s="523"/>
      <c r="I174" s="523"/>
      <c r="J174" s="304"/>
      <c r="K174" s="313"/>
      <c r="L174" s="313"/>
      <c r="M174" s="312"/>
      <c r="N174" s="312"/>
      <c r="O174" s="314"/>
    </row>
    <row r="175" spans="1:15" ht="15.75">
      <c r="A175" s="525" t="s">
        <v>1242</v>
      </c>
      <c r="B175" s="210" t="s">
        <v>1243</v>
      </c>
      <c r="C175" s="212"/>
      <c r="D175" s="522" t="s">
        <v>185</v>
      </c>
      <c r="E175" s="522">
        <v>330</v>
      </c>
      <c r="F175" s="212"/>
      <c r="G175" s="212"/>
      <c r="H175" s="522" t="s">
        <v>1099</v>
      </c>
      <c r="I175" s="522">
        <v>57</v>
      </c>
      <c r="J175" s="304"/>
      <c r="K175" s="313"/>
      <c r="L175" s="313"/>
      <c r="M175" s="312"/>
      <c r="N175" s="312"/>
      <c r="O175" s="314"/>
    </row>
    <row r="176" spans="1:15" ht="15.75">
      <c r="A176" s="528"/>
      <c r="B176" s="210" t="s">
        <v>1244</v>
      </c>
      <c r="C176" s="212">
        <v>110</v>
      </c>
      <c r="D176" s="524"/>
      <c r="E176" s="524"/>
      <c r="F176" s="212">
        <v>310</v>
      </c>
      <c r="G176" s="212">
        <v>300</v>
      </c>
      <c r="H176" s="524"/>
      <c r="I176" s="524"/>
    </row>
    <row r="177" spans="1:9" ht="16.5" thickBot="1">
      <c r="A177" s="526"/>
      <c r="B177" s="206"/>
      <c r="C177" s="208"/>
      <c r="D177" s="523"/>
      <c r="E177" s="523"/>
      <c r="F177" s="206"/>
      <c r="G177" s="206"/>
      <c r="H177" s="523"/>
      <c r="I177" s="523"/>
    </row>
    <row r="178" spans="1:9" ht="15.75">
      <c r="A178" s="525" t="s">
        <v>1245</v>
      </c>
      <c r="B178" s="210" t="s">
        <v>1246</v>
      </c>
      <c r="C178" s="212"/>
      <c r="D178" s="522" t="s">
        <v>185</v>
      </c>
      <c r="E178" s="522">
        <v>330</v>
      </c>
      <c r="F178" s="212"/>
      <c r="G178" s="212"/>
      <c r="H178" s="212"/>
      <c r="I178" s="212"/>
    </row>
    <row r="179" spans="1:9" ht="15.75">
      <c r="A179" s="528"/>
      <c r="B179" s="210" t="s">
        <v>1204</v>
      </c>
      <c r="C179" s="212">
        <v>110</v>
      </c>
      <c r="D179" s="524"/>
      <c r="E179" s="524"/>
      <c r="F179" s="212">
        <v>300</v>
      </c>
      <c r="G179" s="212">
        <v>400</v>
      </c>
      <c r="H179" s="212" t="s">
        <v>1098</v>
      </c>
      <c r="I179" s="212">
        <v>57</v>
      </c>
    </row>
    <row r="180" spans="1:9" ht="16.5" thickBot="1">
      <c r="A180" s="528"/>
      <c r="B180" s="210"/>
      <c r="C180" s="212"/>
      <c r="D180" s="524"/>
      <c r="E180" s="524"/>
      <c r="F180" s="210"/>
      <c r="G180" s="210"/>
      <c r="H180" s="210"/>
      <c r="I180" s="210"/>
    </row>
    <row r="181" spans="1:9" ht="16.5" thickBot="1">
      <c r="A181" s="222" t="s">
        <v>1245</v>
      </c>
      <c r="B181" s="214" t="s">
        <v>2278</v>
      </c>
      <c r="C181" s="216">
        <v>110</v>
      </c>
      <c r="D181" s="215" t="s">
        <v>1107</v>
      </c>
      <c r="E181" s="215">
        <v>510</v>
      </c>
      <c r="F181" s="216">
        <v>300</v>
      </c>
      <c r="G181" s="216">
        <v>400</v>
      </c>
      <c r="H181" s="214"/>
      <c r="I181" s="215">
        <v>57</v>
      </c>
    </row>
    <row r="182" spans="1:9" ht="15.75">
      <c r="A182" s="528" t="s">
        <v>1247</v>
      </c>
      <c r="B182" s="210" t="s">
        <v>1248</v>
      </c>
      <c r="C182" s="212"/>
      <c r="D182" s="524" t="s">
        <v>1107</v>
      </c>
      <c r="E182" s="524">
        <v>510</v>
      </c>
      <c r="F182" s="212">
        <v>740</v>
      </c>
      <c r="G182" s="212">
        <v>1000</v>
      </c>
      <c r="H182" s="212" t="s">
        <v>1105</v>
      </c>
      <c r="I182" s="212">
        <v>97</v>
      </c>
    </row>
    <row r="183" spans="1:9" ht="15.75">
      <c r="A183" s="528"/>
      <c r="B183" s="210" t="s">
        <v>1104</v>
      </c>
      <c r="C183" s="212">
        <v>110</v>
      </c>
      <c r="D183" s="524"/>
      <c r="E183" s="524"/>
      <c r="F183" s="212">
        <v>900</v>
      </c>
      <c r="G183" s="212">
        <v>1000</v>
      </c>
      <c r="H183" s="212"/>
      <c r="I183" s="212"/>
    </row>
    <row r="184" spans="1:9" ht="16.5" thickBot="1">
      <c r="A184" s="526"/>
      <c r="B184" s="206"/>
      <c r="C184" s="208"/>
      <c r="D184" s="523"/>
      <c r="E184" s="523"/>
      <c r="F184" s="206"/>
      <c r="G184" s="208"/>
      <c r="H184" s="206"/>
      <c r="I184" s="206"/>
    </row>
    <row r="185" spans="1:9" ht="15.75">
      <c r="A185" s="525" t="s">
        <v>1305</v>
      </c>
      <c r="B185" s="210" t="s">
        <v>1249</v>
      </c>
      <c r="C185" s="212"/>
      <c r="D185" s="522" t="s">
        <v>1107</v>
      </c>
      <c r="E185" s="522">
        <v>510</v>
      </c>
      <c r="F185" s="212">
        <v>740</v>
      </c>
      <c r="G185" s="212">
        <v>1000</v>
      </c>
      <c r="H185" s="212" t="s">
        <v>1105</v>
      </c>
      <c r="I185" s="212">
        <v>97</v>
      </c>
    </row>
    <row r="186" spans="1:9" ht="15.75">
      <c r="A186" s="528"/>
      <c r="B186" s="210" t="s">
        <v>1104</v>
      </c>
      <c r="C186" s="212">
        <v>110</v>
      </c>
      <c r="D186" s="524"/>
      <c r="E186" s="524"/>
      <c r="F186" s="212">
        <v>900</v>
      </c>
      <c r="G186" s="212">
        <v>1000</v>
      </c>
      <c r="H186" s="212"/>
      <c r="I186" s="212"/>
    </row>
    <row r="187" spans="1:9" ht="16.5" thickBot="1">
      <c r="A187" s="526"/>
      <c r="B187" s="206"/>
      <c r="C187" s="208"/>
      <c r="D187" s="523"/>
      <c r="E187" s="523"/>
      <c r="F187" s="206"/>
      <c r="G187" s="208"/>
      <c r="H187" s="206"/>
      <c r="I187" s="206"/>
    </row>
    <row r="188" spans="1:9" ht="15.75">
      <c r="A188" s="525" t="s">
        <v>1250</v>
      </c>
      <c r="B188" s="210" t="s">
        <v>1248</v>
      </c>
      <c r="C188" s="212"/>
      <c r="D188" s="522" t="s">
        <v>1107</v>
      </c>
      <c r="E188" s="522">
        <v>510</v>
      </c>
      <c r="F188" s="212">
        <v>790</v>
      </c>
      <c r="G188" s="212">
        <v>1000</v>
      </c>
      <c r="H188" s="212" t="s">
        <v>1105</v>
      </c>
      <c r="I188" s="212">
        <v>97</v>
      </c>
    </row>
    <row r="189" spans="1:9" ht="15.75">
      <c r="A189" s="528"/>
      <c r="B189" s="210" t="s">
        <v>1104</v>
      </c>
      <c r="C189" s="212">
        <v>110</v>
      </c>
      <c r="D189" s="524"/>
      <c r="E189" s="524"/>
      <c r="F189" s="212">
        <v>940</v>
      </c>
      <c r="G189" s="212">
        <v>1000</v>
      </c>
      <c r="H189" s="212"/>
      <c r="I189" s="212"/>
    </row>
    <row r="190" spans="1:9" ht="16.5" thickBot="1">
      <c r="A190" s="526"/>
      <c r="B190" s="206"/>
      <c r="C190" s="208"/>
      <c r="D190" s="523"/>
      <c r="E190" s="523"/>
      <c r="F190" s="206"/>
      <c r="G190" s="206"/>
      <c r="H190" s="206"/>
      <c r="I190" s="206"/>
    </row>
    <row r="191" spans="1:9" ht="15.75">
      <c r="A191" s="525" t="s">
        <v>1251</v>
      </c>
      <c r="B191" s="210" t="s">
        <v>1248</v>
      </c>
      <c r="C191" s="212"/>
      <c r="D191" s="522" t="s">
        <v>1252</v>
      </c>
      <c r="E191" s="522">
        <v>825</v>
      </c>
      <c r="F191" s="212">
        <v>780</v>
      </c>
      <c r="G191" s="212">
        <v>1000</v>
      </c>
      <c r="H191" s="522" t="s">
        <v>1098</v>
      </c>
      <c r="I191" s="522">
        <v>148</v>
      </c>
    </row>
    <row r="192" spans="1:9" ht="15.75">
      <c r="A192" s="528"/>
      <c r="B192" s="210" t="s">
        <v>1104</v>
      </c>
      <c r="C192" s="212">
        <v>110</v>
      </c>
      <c r="D192" s="524"/>
      <c r="E192" s="524"/>
      <c r="F192" s="212">
        <v>860</v>
      </c>
      <c r="G192" s="212">
        <v>1000</v>
      </c>
      <c r="H192" s="524"/>
      <c r="I192" s="524"/>
    </row>
    <row r="193" spans="1:9" ht="16.5" thickBot="1">
      <c r="A193" s="526"/>
      <c r="B193" s="243"/>
      <c r="C193" s="244"/>
      <c r="D193" s="523"/>
      <c r="E193" s="523"/>
      <c r="F193" s="206"/>
      <c r="G193" s="206"/>
      <c r="H193" s="523"/>
      <c r="I193" s="523"/>
    </row>
    <row r="194" spans="1:9" ht="15.75">
      <c r="A194" s="525" t="s">
        <v>1253</v>
      </c>
      <c r="B194" s="204" t="s">
        <v>1106</v>
      </c>
      <c r="C194" s="235"/>
      <c r="D194" s="522" t="s">
        <v>1107</v>
      </c>
      <c r="E194" s="522">
        <v>510</v>
      </c>
      <c r="F194" s="205">
        <v>840</v>
      </c>
      <c r="G194" s="205">
        <v>600</v>
      </c>
      <c r="H194" s="522" t="s">
        <v>1105</v>
      </c>
      <c r="I194" s="205">
        <v>97</v>
      </c>
    </row>
    <row r="195" spans="1:9" ht="16.5" thickBot="1">
      <c r="A195" s="526"/>
      <c r="B195" s="206" t="s">
        <v>1104</v>
      </c>
      <c r="C195" s="236">
        <v>110</v>
      </c>
      <c r="D195" s="523"/>
      <c r="E195" s="523"/>
      <c r="F195" s="208">
        <v>800</v>
      </c>
      <c r="G195" s="208">
        <v>600</v>
      </c>
      <c r="H195" s="527"/>
      <c r="I195" s="208"/>
    </row>
    <row r="196" spans="1:9" ht="15.75">
      <c r="A196" s="525" t="s">
        <v>1254</v>
      </c>
      <c r="B196" s="210" t="s">
        <v>1106</v>
      </c>
      <c r="C196" s="235"/>
      <c r="D196" s="522" t="s">
        <v>1107</v>
      </c>
      <c r="E196" s="522">
        <v>510</v>
      </c>
      <c r="F196" s="212">
        <v>840</v>
      </c>
      <c r="G196" s="212">
        <v>600</v>
      </c>
      <c r="H196" s="522" t="s">
        <v>1105</v>
      </c>
      <c r="I196" s="212"/>
    </row>
    <row r="197" spans="1:9" ht="15.75">
      <c r="A197" s="528"/>
      <c r="B197" s="210" t="s">
        <v>1104</v>
      </c>
      <c r="C197" s="237">
        <v>110</v>
      </c>
      <c r="D197" s="524"/>
      <c r="E197" s="524"/>
      <c r="F197" s="212">
        <v>800</v>
      </c>
      <c r="G197" s="212">
        <v>600</v>
      </c>
      <c r="H197" s="529"/>
      <c r="I197" s="212">
        <v>97</v>
      </c>
    </row>
    <row r="198" spans="1:9" ht="15.75">
      <c r="A198" s="528"/>
      <c r="B198" s="210"/>
      <c r="C198" s="237"/>
      <c r="D198" s="524"/>
      <c r="E198" s="524"/>
      <c r="F198" s="210"/>
      <c r="G198" s="210"/>
      <c r="H198" s="529"/>
      <c r="I198" s="210"/>
    </row>
    <row r="199" spans="1:9" ht="16.5" thickBot="1">
      <c r="A199" s="526"/>
      <c r="B199" s="206"/>
      <c r="C199" s="236"/>
      <c r="D199" s="523"/>
      <c r="E199" s="523"/>
      <c r="F199" s="206"/>
      <c r="G199" s="206"/>
      <c r="H199" s="206"/>
      <c r="I199" s="206"/>
    </row>
    <row r="200" spans="1:9" ht="15.75">
      <c r="A200" s="525" t="s">
        <v>1255</v>
      </c>
      <c r="B200" s="231" t="s">
        <v>1248</v>
      </c>
      <c r="C200" s="235"/>
      <c r="D200" s="531" t="s">
        <v>1256</v>
      </c>
      <c r="E200" s="522">
        <v>690</v>
      </c>
      <c r="F200" s="212">
        <v>780</v>
      </c>
      <c r="G200" s="212">
        <v>1000</v>
      </c>
      <c r="H200" s="212" t="s">
        <v>1105</v>
      </c>
      <c r="I200" s="212">
        <v>131</v>
      </c>
    </row>
    <row r="201" spans="1:9" ht="16.5" thickBot="1">
      <c r="A201" s="526"/>
      <c r="B201" s="240" t="s">
        <v>1104</v>
      </c>
      <c r="C201" s="236">
        <v>110</v>
      </c>
      <c r="D201" s="532"/>
      <c r="E201" s="523"/>
      <c r="F201" s="208">
        <v>860</v>
      </c>
      <c r="G201" s="208">
        <v>1000</v>
      </c>
      <c r="H201" s="208" t="s">
        <v>1098</v>
      </c>
      <c r="I201" s="208"/>
    </row>
    <row r="202" spans="1:9" ht="15.75">
      <c r="A202" s="525" t="s">
        <v>1257</v>
      </c>
      <c r="B202" s="210" t="s">
        <v>1258</v>
      </c>
      <c r="C202" s="212"/>
      <c r="D202" s="522" t="s">
        <v>1260</v>
      </c>
      <c r="E202" s="522">
        <v>610</v>
      </c>
      <c r="F202" s="212">
        <v>800</v>
      </c>
      <c r="G202" s="212">
        <v>600</v>
      </c>
      <c r="H202" s="520" t="s">
        <v>1099</v>
      </c>
      <c r="I202" s="520">
        <v>114</v>
      </c>
    </row>
    <row r="203" spans="1:9" ht="16.5" thickBot="1">
      <c r="A203" s="526"/>
      <c r="B203" s="206" t="s">
        <v>1259</v>
      </c>
      <c r="C203" s="212">
        <v>110</v>
      </c>
      <c r="D203" s="523"/>
      <c r="E203" s="523"/>
      <c r="F203" s="208"/>
      <c r="G203" s="208"/>
      <c r="H203" s="521"/>
      <c r="I203" s="521"/>
    </row>
    <row r="204" spans="1:9" ht="15.75">
      <c r="A204" s="525" t="s">
        <v>1261</v>
      </c>
      <c r="B204" s="231" t="s">
        <v>1106</v>
      </c>
      <c r="C204" s="235"/>
      <c r="D204" s="531" t="s">
        <v>1260</v>
      </c>
      <c r="E204" s="522">
        <v>610</v>
      </c>
      <c r="F204" s="520">
        <v>670</v>
      </c>
      <c r="G204" s="520">
        <v>600</v>
      </c>
      <c r="H204" s="520" t="s">
        <v>1099</v>
      </c>
      <c r="I204" s="520">
        <v>114</v>
      </c>
    </row>
    <row r="205" spans="1:9" ht="16.5" thickBot="1">
      <c r="A205" s="526"/>
      <c r="B205" s="240" t="s">
        <v>1259</v>
      </c>
      <c r="C205" s="236">
        <v>110</v>
      </c>
      <c r="D205" s="532"/>
      <c r="E205" s="523"/>
      <c r="F205" s="521"/>
      <c r="G205" s="521"/>
      <c r="H205" s="521"/>
      <c r="I205" s="521"/>
    </row>
    <row r="206" spans="1:9" ht="15.75">
      <c r="A206" s="525" t="s">
        <v>1262</v>
      </c>
      <c r="B206" s="245" t="s">
        <v>1258</v>
      </c>
      <c r="C206" s="235"/>
      <c r="D206" s="531" t="s">
        <v>1107</v>
      </c>
      <c r="E206" s="522">
        <v>510</v>
      </c>
      <c r="F206" s="520">
        <v>300</v>
      </c>
      <c r="G206" s="520">
        <v>600</v>
      </c>
      <c r="H206" s="520" t="s">
        <v>1098</v>
      </c>
      <c r="I206" s="520">
        <v>57</v>
      </c>
    </row>
    <row r="207" spans="1:9" ht="16.5" thickBot="1">
      <c r="A207" s="526"/>
      <c r="B207" s="240" t="s">
        <v>1263</v>
      </c>
      <c r="C207" s="236">
        <v>110</v>
      </c>
      <c r="D207" s="532"/>
      <c r="E207" s="523"/>
      <c r="F207" s="521"/>
      <c r="G207" s="521"/>
      <c r="H207" s="521"/>
      <c r="I207" s="521"/>
    </row>
    <row r="208" spans="1:9" ht="15.75">
      <c r="A208" s="525" t="s">
        <v>1264</v>
      </c>
      <c r="B208" s="210" t="s">
        <v>1258</v>
      </c>
      <c r="C208" s="212">
        <v>110</v>
      </c>
      <c r="D208" s="522" t="s">
        <v>1107</v>
      </c>
      <c r="E208" s="522">
        <v>510</v>
      </c>
      <c r="F208" s="520">
        <v>300</v>
      </c>
      <c r="G208" s="520">
        <v>600</v>
      </c>
      <c r="H208" s="520" t="s">
        <v>1098</v>
      </c>
      <c r="I208" s="520">
        <v>57</v>
      </c>
    </row>
    <row r="209" spans="1:9" ht="16.5" thickBot="1">
      <c r="A209" s="526"/>
      <c r="B209" s="206" t="s">
        <v>1263</v>
      </c>
      <c r="C209" s="208"/>
      <c r="D209" s="523"/>
      <c r="E209" s="523"/>
      <c r="F209" s="521"/>
      <c r="G209" s="521"/>
      <c r="H209" s="521"/>
      <c r="I209" s="521"/>
    </row>
    <row r="210" spans="1:9" ht="15.75">
      <c r="A210" s="525" t="s">
        <v>1265</v>
      </c>
      <c r="B210" s="210" t="s">
        <v>1169</v>
      </c>
      <c r="C210" s="212"/>
      <c r="D210" s="522" t="s">
        <v>1107</v>
      </c>
      <c r="E210" s="522">
        <v>510</v>
      </c>
      <c r="F210" s="212"/>
      <c r="G210" s="212"/>
      <c r="H210" s="212"/>
      <c r="I210" s="212"/>
    </row>
    <row r="211" spans="1:9" ht="15.75">
      <c r="A211" s="528"/>
      <c r="B211" s="210"/>
      <c r="C211" s="212">
        <v>110</v>
      </c>
      <c r="D211" s="524"/>
      <c r="E211" s="524"/>
      <c r="F211" s="212">
        <v>220</v>
      </c>
      <c r="G211" s="212">
        <v>300</v>
      </c>
      <c r="H211" s="212" t="s">
        <v>1098</v>
      </c>
      <c r="I211" s="212">
        <v>42</v>
      </c>
    </row>
    <row r="212" spans="1:9" ht="16.5" thickBot="1">
      <c r="A212" s="526"/>
      <c r="B212" s="206" t="s">
        <v>1266</v>
      </c>
      <c r="C212" s="208"/>
      <c r="D212" s="523"/>
      <c r="E212" s="523"/>
      <c r="F212" s="206"/>
      <c r="G212" s="206"/>
      <c r="H212" s="206"/>
      <c r="I212" s="206"/>
    </row>
    <row r="213" spans="1:9" ht="15.75">
      <c r="A213" s="525" t="s">
        <v>1267</v>
      </c>
      <c r="B213" s="210" t="s">
        <v>1169</v>
      </c>
      <c r="C213" s="212"/>
      <c r="D213" s="522" t="s">
        <v>1107</v>
      </c>
      <c r="E213" s="522">
        <v>510</v>
      </c>
      <c r="F213" s="212"/>
      <c r="G213" s="212"/>
      <c r="H213" s="212"/>
      <c r="I213" s="212"/>
    </row>
    <row r="214" spans="1:9" ht="15.75">
      <c r="A214" s="528"/>
      <c r="B214" s="210" t="s">
        <v>1266</v>
      </c>
      <c r="C214" s="212">
        <v>110</v>
      </c>
      <c r="D214" s="524"/>
      <c r="E214" s="524"/>
      <c r="F214" s="212">
        <v>220</v>
      </c>
      <c r="G214" s="212">
        <v>300</v>
      </c>
      <c r="H214" s="212" t="s">
        <v>1098</v>
      </c>
      <c r="I214" s="212">
        <v>42</v>
      </c>
    </row>
    <row r="215" spans="1:9" ht="16.5" thickBot="1">
      <c r="A215" s="526"/>
      <c r="B215" s="206"/>
      <c r="C215" s="208"/>
      <c r="D215" s="523"/>
      <c r="E215" s="523"/>
      <c r="F215" s="206"/>
      <c r="G215" s="206"/>
      <c r="H215" s="206"/>
      <c r="I215" s="206"/>
    </row>
    <row r="216" spans="1:9" ht="15.75">
      <c r="A216" s="525" t="s">
        <v>1268</v>
      </c>
      <c r="B216" s="210" t="s">
        <v>1269</v>
      </c>
      <c r="C216" s="212"/>
      <c r="D216" s="522" t="s">
        <v>184</v>
      </c>
      <c r="E216" s="522">
        <v>265</v>
      </c>
      <c r="F216" s="212"/>
      <c r="G216" s="212"/>
      <c r="H216" s="522" t="s">
        <v>1105</v>
      </c>
      <c r="I216" s="212"/>
    </row>
    <row r="217" spans="1:9" ht="15.75">
      <c r="A217" s="528"/>
      <c r="B217" s="210" t="s">
        <v>1270</v>
      </c>
      <c r="C217" s="212">
        <v>110</v>
      </c>
      <c r="D217" s="524"/>
      <c r="E217" s="524"/>
      <c r="F217" s="212"/>
      <c r="G217" s="212"/>
      <c r="H217" s="524"/>
      <c r="I217" s="212">
        <v>50</v>
      </c>
    </row>
    <row r="218" spans="1:9" ht="16.5" thickBot="1">
      <c r="A218" s="526"/>
      <c r="B218" s="206"/>
      <c r="C218" s="208"/>
      <c r="D218" s="523"/>
      <c r="E218" s="523"/>
      <c r="F218" s="206"/>
      <c r="G218" s="206"/>
      <c r="H218" s="523"/>
      <c r="I218" s="206"/>
    </row>
    <row r="219" spans="1:9" ht="15.75">
      <c r="A219" s="525" t="s">
        <v>1271</v>
      </c>
      <c r="B219" s="204" t="s">
        <v>1272</v>
      </c>
      <c r="C219" s="212">
        <v>110</v>
      </c>
      <c r="D219" s="522" t="s">
        <v>184</v>
      </c>
      <c r="E219" s="522">
        <v>265</v>
      </c>
      <c r="F219" s="205"/>
      <c r="G219" s="205"/>
      <c r="H219" s="522" t="s">
        <v>1105</v>
      </c>
      <c r="I219" s="205">
        <v>50</v>
      </c>
    </row>
    <row r="220" spans="1:9" ht="16.5" thickBot="1">
      <c r="A220" s="526"/>
      <c r="B220" s="206" t="s">
        <v>1273</v>
      </c>
      <c r="C220" s="208"/>
      <c r="D220" s="523"/>
      <c r="E220" s="523"/>
      <c r="F220" s="208"/>
      <c r="G220" s="208"/>
      <c r="H220" s="523"/>
      <c r="I220" s="208"/>
    </row>
    <row r="221" spans="1:9" ht="15.75">
      <c r="A221" s="525" t="s">
        <v>1274</v>
      </c>
      <c r="B221" s="210" t="s">
        <v>1275</v>
      </c>
      <c r="C221" s="212">
        <v>110</v>
      </c>
      <c r="D221" s="522" t="s">
        <v>184</v>
      </c>
      <c r="E221" s="522">
        <v>265</v>
      </c>
      <c r="F221" s="522">
        <v>170</v>
      </c>
      <c r="G221" s="522">
        <v>600</v>
      </c>
      <c r="H221" s="522" t="s">
        <v>1098</v>
      </c>
      <c r="I221" s="212"/>
    </row>
    <row r="222" spans="1:9" ht="16.5" thickBot="1">
      <c r="A222" s="526"/>
      <c r="B222" s="206" t="s">
        <v>1238</v>
      </c>
      <c r="C222" s="208"/>
      <c r="D222" s="523"/>
      <c r="E222" s="523"/>
      <c r="F222" s="557"/>
      <c r="G222" s="557"/>
      <c r="H222" s="527"/>
      <c r="I222" s="208">
        <v>32</v>
      </c>
    </row>
    <row r="223" spans="1:9" ht="15.75">
      <c r="A223" s="525" t="s">
        <v>1276</v>
      </c>
      <c r="B223" s="210" t="s">
        <v>1169</v>
      </c>
      <c r="C223" s="212">
        <v>110</v>
      </c>
      <c r="D223" s="522" t="s">
        <v>185</v>
      </c>
      <c r="E223" s="522">
        <v>330</v>
      </c>
      <c r="F223" s="522">
        <v>50</v>
      </c>
      <c r="G223" s="522">
        <v>200</v>
      </c>
      <c r="H223" s="522" t="s">
        <v>1098</v>
      </c>
      <c r="I223" s="520">
        <v>9</v>
      </c>
    </row>
    <row r="224" spans="1:9" ht="16.5" thickBot="1">
      <c r="A224" s="526"/>
      <c r="B224" s="206" t="s">
        <v>1277</v>
      </c>
      <c r="C224" s="208"/>
      <c r="D224" s="523"/>
      <c r="E224" s="523"/>
      <c r="F224" s="523"/>
      <c r="G224" s="523"/>
      <c r="H224" s="523"/>
      <c r="I224" s="521"/>
    </row>
    <row r="225" spans="1:9" ht="15.75">
      <c r="A225" s="525" t="s">
        <v>1278</v>
      </c>
      <c r="B225" s="210" t="s">
        <v>1279</v>
      </c>
      <c r="C225" s="212">
        <v>110</v>
      </c>
      <c r="D225" s="522" t="s">
        <v>1107</v>
      </c>
      <c r="E225" s="522">
        <v>510</v>
      </c>
      <c r="F225" s="212"/>
      <c r="G225" s="212"/>
      <c r="H225" s="520" t="s">
        <v>1105</v>
      </c>
      <c r="I225" s="520">
        <v>97</v>
      </c>
    </row>
    <row r="226" spans="1:9" ht="16.5" thickBot="1">
      <c r="A226" s="526"/>
      <c r="B226" s="206" t="s">
        <v>1238</v>
      </c>
      <c r="C226" s="208"/>
      <c r="D226" s="523"/>
      <c r="E226" s="523"/>
      <c r="F226" s="208"/>
      <c r="G226" s="208"/>
      <c r="H226" s="521"/>
      <c r="I226" s="521"/>
    </row>
    <row r="227" spans="1:9" ht="15.75">
      <c r="A227" s="525" t="s">
        <v>1280</v>
      </c>
      <c r="B227" s="210" t="s">
        <v>1281</v>
      </c>
      <c r="C227" s="212">
        <v>110</v>
      </c>
      <c r="D227" s="522" t="s">
        <v>185</v>
      </c>
      <c r="E227" s="522">
        <v>330</v>
      </c>
      <c r="F227" s="520"/>
      <c r="G227" s="520"/>
      <c r="H227" s="520" t="s">
        <v>1105</v>
      </c>
      <c r="I227" s="520">
        <v>62</v>
      </c>
    </row>
    <row r="228" spans="1:9" ht="16.5" thickBot="1">
      <c r="A228" s="526"/>
      <c r="B228" s="206" t="s">
        <v>1282</v>
      </c>
      <c r="C228" s="208"/>
      <c r="D228" s="523"/>
      <c r="E228" s="523"/>
      <c r="F228" s="521"/>
      <c r="G228" s="521"/>
      <c r="H228" s="521"/>
      <c r="I228" s="521"/>
    </row>
    <row r="229" spans="1:9" ht="15.75">
      <c r="A229" s="525" t="s">
        <v>1283</v>
      </c>
      <c r="B229" s="210" t="s">
        <v>1186</v>
      </c>
      <c r="C229" s="212"/>
      <c r="D229" s="522" t="s">
        <v>1155</v>
      </c>
      <c r="E229" s="522">
        <v>445</v>
      </c>
      <c r="F229" s="212"/>
      <c r="G229" s="212"/>
      <c r="H229" s="522" t="s">
        <v>1105</v>
      </c>
      <c r="I229" s="522">
        <v>84</v>
      </c>
    </row>
    <row r="230" spans="1:9" ht="15.75">
      <c r="A230" s="528"/>
      <c r="B230" s="210" t="s">
        <v>955</v>
      </c>
      <c r="C230" s="212">
        <v>110</v>
      </c>
      <c r="D230" s="524"/>
      <c r="E230" s="524"/>
      <c r="F230" s="212">
        <v>650</v>
      </c>
      <c r="G230" s="212">
        <v>600</v>
      </c>
      <c r="H230" s="524"/>
      <c r="I230" s="524"/>
    </row>
    <row r="231" spans="1:9" ht="16.5" thickBot="1">
      <c r="A231" s="526"/>
      <c r="B231" s="206"/>
      <c r="C231" s="208"/>
      <c r="D231" s="523"/>
      <c r="E231" s="523"/>
      <c r="F231" s="206"/>
      <c r="G231" s="206"/>
      <c r="H231" s="523"/>
      <c r="I231" s="523"/>
    </row>
    <row r="232" spans="1:9" ht="15.75">
      <c r="A232" s="233" t="s">
        <v>1284</v>
      </c>
      <c r="B232" s="204" t="s">
        <v>1106</v>
      </c>
      <c r="C232" s="205"/>
      <c r="D232" s="522" t="s">
        <v>1155</v>
      </c>
      <c r="E232" s="522">
        <v>445</v>
      </c>
      <c r="F232" s="522">
        <v>360</v>
      </c>
      <c r="G232" s="522" t="s">
        <v>2279</v>
      </c>
      <c r="H232" s="522" t="s">
        <v>1320</v>
      </c>
      <c r="I232" s="520">
        <v>18</v>
      </c>
    </row>
    <row r="233" spans="1:9" ht="15.75">
      <c r="A233" s="234"/>
      <c r="B233" s="210" t="s">
        <v>1285</v>
      </c>
      <c r="C233" s="212">
        <v>35</v>
      </c>
      <c r="D233" s="524"/>
      <c r="E233" s="524"/>
      <c r="F233" s="524"/>
      <c r="G233" s="524"/>
      <c r="H233" s="534"/>
      <c r="I233" s="530"/>
    </row>
    <row r="234" spans="1:9" ht="16.5" thickBot="1">
      <c r="A234" s="234"/>
      <c r="B234" s="210"/>
      <c r="C234" s="212"/>
      <c r="D234" s="524"/>
      <c r="E234" s="524"/>
      <c r="F234" s="523"/>
      <c r="G234" s="523"/>
      <c r="H234" s="527"/>
      <c r="I234" s="530"/>
    </row>
    <row r="235" spans="1:9" ht="16.5" thickBot="1">
      <c r="A235" s="213" t="s">
        <v>2280</v>
      </c>
      <c r="B235" s="214" t="s">
        <v>2281</v>
      </c>
      <c r="C235" s="216">
        <v>35</v>
      </c>
      <c r="D235" s="215" t="s">
        <v>1155</v>
      </c>
      <c r="E235" s="215">
        <v>445</v>
      </c>
      <c r="F235" s="216">
        <v>360</v>
      </c>
      <c r="G235" s="216">
        <v>300</v>
      </c>
      <c r="H235" s="216" t="s">
        <v>1320</v>
      </c>
      <c r="I235" s="216">
        <v>18</v>
      </c>
    </row>
    <row r="236" spans="1:9" ht="15.75">
      <c r="A236" s="234" t="s">
        <v>1286</v>
      </c>
      <c r="B236" s="210" t="s">
        <v>1106</v>
      </c>
      <c r="C236" s="212">
        <v>35</v>
      </c>
      <c r="D236" s="524" t="s">
        <v>1095</v>
      </c>
      <c r="E236" s="524">
        <v>380</v>
      </c>
      <c r="F236" s="522">
        <v>530</v>
      </c>
      <c r="G236" s="522">
        <v>600</v>
      </c>
      <c r="H236" s="520" t="s">
        <v>1320</v>
      </c>
      <c r="I236" s="530">
        <v>23</v>
      </c>
    </row>
    <row r="237" spans="1:9" ht="16.5" thickBot="1">
      <c r="A237" s="234"/>
      <c r="B237" s="210" t="s">
        <v>1287</v>
      </c>
      <c r="C237" s="212"/>
      <c r="D237" s="524"/>
      <c r="E237" s="524"/>
      <c r="F237" s="523"/>
      <c r="G237" s="523"/>
      <c r="H237" s="535"/>
      <c r="I237" s="530"/>
    </row>
    <row r="238" spans="1:9" ht="16.5" thickBot="1">
      <c r="A238" s="213" t="s">
        <v>2282</v>
      </c>
      <c r="B238" s="214" t="s">
        <v>2283</v>
      </c>
      <c r="C238" s="216">
        <v>35</v>
      </c>
      <c r="D238" s="215" t="s">
        <v>1095</v>
      </c>
      <c r="E238" s="215">
        <v>380</v>
      </c>
      <c r="F238" s="216">
        <v>530</v>
      </c>
      <c r="G238" s="216">
        <v>600</v>
      </c>
      <c r="H238" s="216" t="s">
        <v>1320</v>
      </c>
      <c r="I238" s="216">
        <v>23</v>
      </c>
    </row>
    <row r="239" spans="1:9" ht="15.75">
      <c r="A239" s="234" t="s">
        <v>1288</v>
      </c>
      <c r="B239" s="210" t="s">
        <v>2284</v>
      </c>
      <c r="C239" s="212">
        <v>35</v>
      </c>
      <c r="D239" s="524" t="s">
        <v>1155</v>
      </c>
      <c r="E239" s="524">
        <v>445</v>
      </c>
      <c r="F239" s="530">
        <v>630</v>
      </c>
      <c r="G239" s="530">
        <v>300</v>
      </c>
      <c r="H239" s="520" t="s">
        <v>1320</v>
      </c>
      <c r="I239" s="530">
        <v>19</v>
      </c>
    </row>
    <row r="240" spans="1:9" ht="16.5" thickBot="1">
      <c r="A240" s="234"/>
      <c r="B240" s="210" t="s">
        <v>1289</v>
      </c>
      <c r="C240" s="212"/>
      <c r="D240" s="524"/>
      <c r="E240" s="524"/>
      <c r="F240" s="530"/>
      <c r="G240" s="530"/>
      <c r="H240" s="535"/>
      <c r="I240" s="530"/>
    </row>
    <row r="241" spans="1:9" ht="16.5" thickBot="1">
      <c r="A241" s="213" t="s">
        <v>2285</v>
      </c>
      <c r="B241" s="214" t="s">
        <v>2286</v>
      </c>
      <c r="C241" s="216">
        <v>35</v>
      </c>
      <c r="D241" s="215" t="s">
        <v>1155</v>
      </c>
      <c r="E241" s="215">
        <v>445</v>
      </c>
      <c r="F241" s="216">
        <v>630</v>
      </c>
      <c r="G241" s="216">
        <v>300</v>
      </c>
      <c r="H241" s="216" t="s">
        <v>1320</v>
      </c>
      <c r="I241" s="216">
        <v>18</v>
      </c>
    </row>
    <row r="242" spans="1:9" ht="15.75">
      <c r="A242" s="233" t="s">
        <v>1306</v>
      </c>
      <c r="B242" s="219" t="s">
        <v>1248</v>
      </c>
      <c r="C242" s="235">
        <v>35</v>
      </c>
      <c r="D242" s="522" t="s">
        <v>1155</v>
      </c>
      <c r="E242" s="522">
        <v>445</v>
      </c>
      <c r="F242" s="522">
        <v>330</v>
      </c>
      <c r="G242" s="522">
        <v>2000</v>
      </c>
      <c r="H242" s="520" t="s">
        <v>1320</v>
      </c>
      <c r="I242" s="522">
        <v>19</v>
      </c>
    </row>
    <row r="243" spans="1:9" ht="16.5" thickBot="1">
      <c r="A243" s="217"/>
      <c r="B243" s="221" t="s">
        <v>1290</v>
      </c>
      <c r="C243" s="236"/>
      <c r="D243" s="523"/>
      <c r="E243" s="523"/>
      <c r="F243" s="523"/>
      <c r="G243" s="523"/>
      <c r="H243" s="535"/>
      <c r="I243" s="523"/>
    </row>
    <row r="244" spans="1:9" ht="16.5" thickBot="1">
      <c r="A244" s="213" t="s">
        <v>2287</v>
      </c>
      <c r="B244" s="214" t="s">
        <v>2288</v>
      </c>
      <c r="C244" s="216">
        <v>35</v>
      </c>
      <c r="D244" s="215" t="s">
        <v>1155</v>
      </c>
      <c r="E244" s="215">
        <v>445</v>
      </c>
      <c r="F244" s="215">
        <v>330</v>
      </c>
      <c r="G244" s="215">
        <v>2000</v>
      </c>
      <c r="H244" s="216" t="s">
        <v>1320</v>
      </c>
      <c r="I244" s="215">
        <v>19</v>
      </c>
    </row>
    <row r="245" spans="1:9" ht="16.5" thickBot="1">
      <c r="A245" s="246" t="s">
        <v>2290</v>
      </c>
      <c r="B245" s="247" t="s">
        <v>2291</v>
      </c>
      <c r="C245" s="248">
        <v>35</v>
      </c>
      <c r="D245" s="242" t="s">
        <v>2292</v>
      </c>
      <c r="E245" s="215" t="s">
        <v>2293</v>
      </c>
      <c r="F245" s="242">
        <v>283</v>
      </c>
      <c r="G245" s="249">
        <v>100</v>
      </c>
      <c r="H245" s="216" t="s">
        <v>1320</v>
      </c>
      <c r="I245" s="250">
        <v>6</v>
      </c>
    </row>
    <row r="246" spans="1:9" ht="16.5" thickBot="1">
      <c r="A246" s="251">
        <v>18</v>
      </c>
      <c r="B246" s="252" t="s">
        <v>2291</v>
      </c>
      <c r="C246" s="253">
        <v>35</v>
      </c>
      <c r="D246" s="254" t="s">
        <v>1095</v>
      </c>
      <c r="E246" s="254">
        <v>380</v>
      </c>
      <c r="F246" s="242">
        <v>283</v>
      </c>
      <c r="G246" s="255">
        <v>100</v>
      </c>
      <c r="H246" s="216" t="s">
        <v>1320</v>
      </c>
      <c r="I246" s="256">
        <v>6</v>
      </c>
    </row>
    <row r="247" spans="1:9" ht="111" thickBot="1">
      <c r="A247" s="246" t="s">
        <v>2294</v>
      </c>
      <c r="B247" s="247" t="s">
        <v>2295</v>
      </c>
      <c r="C247" s="248">
        <v>35</v>
      </c>
      <c r="D247" s="215" t="s">
        <v>2296</v>
      </c>
      <c r="E247" s="242" t="s">
        <v>2432</v>
      </c>
      <c r="F247" s="242">
        <v>105</v>
      </c>
      <c r="G247" s="249">
        <v>150</v>
      </c>
      <c r="H247" s="464" t="s">
        <v>2548</v>
      </c>
      <c r="I247" s="258">
        <v>6</v>
      </c>
    </row>
    <row r="248" spans="1:9" ht="16.5" thickBot="1">
      <c r="A248" s="251">
        <v>52</v>
      </c>
      <c r="B248" s="252" t="s">
        <v>2297</v>
      </c>
      <c r="C248" s="253">
        <v>35</v>
      </c>
      <c r="D248" s="254" t="s">
        <v>185</v>
      </c>
      <c r="E248" s="254">
        <v>330</v>
      </c>
      <c r="F248" s="242">
        <v>60</v>
      </c>
      <c r="G248" s="255">
        <v>100</v>
      </c>
      <c r="H248" s="216" t="s">
        <v>1320</v>
      </c>
      <c r="I248" s="256">
        <v>4</v>
      </c>
    </row>
    <row r="249" spans="1:9" ht="32.25" thickBot="1">
      <c r="A249" s="260">
        <v>53</v>
      </c>
      <c r="B249" s="247" t="s">
        <v>2298</v>
      </c>
      <c r="C249" s="257">
        <v>35</v>
      </c>
      <c r="D249" s="242" t="s">
        <v>2299</v>
      </c>
      <c r="E249" s="242" t="s">
        <v>2431</v>
      </c>
      <c r="F249" s="242">
        <v>85</v>
      </c>
      <c r="G249" s="249">
        <v>100</v>
      </c>
      <c r="H249" s="216" t="s">
        <v>1320</v>
      </c>
      <c r="I249" s="323">
        <v>5</v>
      </c>
    </row>
    <row r="250" spans="1:9" ht="32.25" thickBot="1">
      <c r="A250" s="251">
        <v>54</v>
      </c>
      <c r="B250" s="252" t="s">
        <v>2300</v>
      </c>
      <c r="C250" s="253">
        <v>35</v>
      </c>
      <c r="D250" s="254" t="s">
        <v>185</v>
      </c>
      <c r="E250" s="254">
        <v>330</v>
      </c>
      <c r="F250" s="242">
        <v>93</v>
      </c>
      <c r="G250" s="255">
        <v>150</v>
      </c>
      <c r="H250" s="322" t="s">
        <v>1320</v>
      </c>
      <c r="I250" s="258">
        <v>6</v>
      </c>
    </row>
    <row r="251" spans="1:9" ht="16.5" thickBot="1">
      <c r="A251" s="260">
        <v>62</v>
      </c>
      <c r="B251" s="247" t="s">
        <v>2301</v>
      </c>
      <c r="C251" s="257">
        <v>35</v>
      </c>
      <c r="D251" s="242" t="s">
        <v>184</v>
      </c>
      <c r="E251" s="242">
        <v>265</v>
      </c>
      <c r="F251" s="261">
        <v>93</v>
      </c>
      <c r="G251" s="249">
        <v>150</v>
      </c>
      <c r="H251" s="322" t="s">
        <v>1320</v>
      </c>
      <c r="I251" s="258">
        <v>6</v>
      </c>
    </row>
    <row r="252" spans="1:9" ht="16.5" thickBot="1">
      <c r="A252" s="251">
        <v>61</v>
      </c>
      <c r="B252" s="252" t="s">
        <v>2302</v>
      </c>
      <c r="C252" s="253">
        <v>35</v>
      </c>
      <c r="D252" s="254" t="s">
        <v>2303</v>
      </c>
      <c r="E252" s="254">
        <v>330</v>
      </c>
      <c r="F252" s="262">
        <v>93</v>
      </c>
      <c r="G252" s="255">
        <v>150</v>
      </c>
      <c r="H252" s="322" t="s">
        <v>1320</v>
      </c>
      <c r="I252" s="258">
        <v>6</v>
      </c>
    </row>
    <row r="253" spans="1:9" ht="16.5" thickBot="1">
      <c r="A253" s="260">
        <v>50</v>
      </c>
      <c r="B253" s="247" t="s">
        <v>2304</v>
      </c>
      <c r="C253" s="257">
        <v>35</v>
      </c>
      <c r="D253" s="242" t="s">
        <v>185</v>
      </c>
      <c r="E253" s="242">
        <v>330</v>
      </c>
      <c r="F253" s="263">
        <v>93</v>
      </c>
      <c r="G253" s="264">
        <v>150</v>
      </c>
      <c r="H253" s="322" t="s">
        <v>1320</v>
      </c>
      <c r="I253" s="258">
        <v>6</v>
      </c>
    </row>
    <row r="254" spans="1:9" ht="16.5" thickBot="1">
      <c r="A254" s="251">
        <v>55</v>
      </c>
      <c r="B254" s="252" t="s">
        <v>2305</v>
      </c>
      <c r="C254" s="253">
        <v>35</v>
      </c>
      <c r="D254" s="254" t="s">
        <v>185</v>
      </c>
      <c r="E254" s="254">
        <v>330</v>
      </c>
      <c r="F254" s="242">
        <v>149</v>
      </c>
      <c r="G254" s="255">
        <v>150</v>
      </c>
      <c r="H254" s="322" t="s">
        <v>1320</v>
      </c>
      <c r="I254" s="258">
        <v>9</v>
      </c>
    </row>
    <row r="255" spans="1:9" ht="16.5" thickBot="1">
      <c r="A255" s="260" t="s">
        <v>2306</v>
      </c>
      <c r="B255" s="247" t="s">
        <v>2307</v>
      </c>
      <c r="C255" s="257">
        <v>35</v>
      </c>
      <c r="D255" s="242" t="s">
        <v>185</v>
      </c>
      <c r="E255" s="242">
        <v>330</v>
      </c>
      <c r="F255" s="242">
        <v>170</v>
      </c>
      <c r="G255" s="249">
        <v>150</v>
      </c>
      <c r="H255" s="216" t="s">
        <v>1320</v>
      </c>
      <c r="I255" s="324">
        <v>9</v>
      </c>
    </row>
    <row r="256" spans="1:9" ht="111" thickBot="1">
      <c r="A256" s="260">
        <v>58</v>
      </c>
      <c r="B256" s="285" t="s">
        <v>2308</v>
      </c>
      <c r="C256" s="248">
        <v>35</v>
      </c>
      <c r="D256" s="242" t="s">
        <v>1334</v>
      </c>
      <c r="E256" s="242">
        <v>210</v>
      </c>
      <c r="F256" s="242">
        <v>170</v>
      </c>
      <c r="G256" s="249">
        <v>150</v>
      </c>
      <c r="H256" s="464" t="s">
        <v>2547</v>
      </c>
      <c r="I256" s="258">
        <v>9</v>
      </c>
    </row>
    <row r="257" spans="1:9" ht="111" thickBot="1">
      <c r="A257" s="260">
        <v>59</v>
      </c>
      <c r="B257" s="285" t="s">
        <v>2309</v>
      </c>
      <c r="C257" s="248">
        <v>35</v>
      </c>
      <c r="D257" s="242" t="s">
        <v>185</v>
      </c>
      <c r="E257" s="242">
        <v>330</v>
      </c>
      <c r="F257" s="242">
        <v>170</v>
      </c>
      <c r="G257" s="249">
        <v>150</v>
      </c>
      <c r="H257" s="464" t="s">
        <v>2546</v>
      </c>
      <c r="I257" s="258">
        <v>9</v>
      </c>
    </row>
    <row r="258" spans="1:9" ht="16.5" thickBot="1">
      <c r="A258" s="260">
        <v>56</v>
      </c>
      <c r="B258" s="247" t="s">
        <v>2310</v>
      </c>
      <c r="C258" s="257">
        <v>35</v>
      </c>
      <c r="D258" s="242" t="s">
        <v>1334</v>
      </c>
      <c r="E258" s="242">
        <v>210</v>
      </c>
      <c r="F258" s="242">
        <v>99</v>
      </c>
      <c r="G258" s="249">
        <v>100</v>
      </c>
      <c r="H258" s="216" t="s">
        <v>1320</v>
      </c>
      <c r="I258" s="258">
        <v>6</v>
      </c>
    </row>
    <row r="259" spans="1:9" ht="16.5" thickBot="1">
      <c r="A259" s="260">
        <v>91.92</v>
      </c>
      <c r="B259" s="247" t="s">
        <v>2311</v>
      </c>
      <c r="C259" s="257">
        <v>35</v>
      </c>
      <c r="D259" s="242" t="s">
        <v>185</v>
      </c>
      <c r="E259" s="242">
        <v>330</v>
      </c>
      <c r="F259" s="242">
        <v>99</v>
      </c>
      <c r="G259" s="249">
        <v>100</v>
      </c>
      <c r="H259" s="216" t="s">
        <v>1320</v>
      </c>
      <c r="I259" s="258">
        <v>6</v>
      </c>
    </row>
    <row r="260" spans="1:9" ht="16.5" thickBot="1">
      <c r="A260" s="260">
        <v>57</v>
      </c>
      <c r="B260" s="247" t="s">
        <v>2312</v>
      </c>
      <c r="C260" s="257">
        <v>35</v>
      </c>
      <c r="D260" s="242" t="s">
        <v>1334</v>
      </c>
      <c r="E260" s="242">
        <v>210</v>
      </c>
      <c r="F260" s="242">
        <v>99</v>
      </c>
      <c r="G260" s="249">
        <v>100</v>
      </c>
      <c r="H260" s="216" t="s">
        <v>1320</v>
      </c>
      <c r="I260" s="258">
        <v>6</v>
      </c>
    </row>
    <row r="261" spans="1:9" ht="16.5" thickBot="1">
      <c r="A261" s="260">
        <v>82</v>
      </c>
      <c r="B261" s="247" t="s">
        <v>2313</v>
      </c>
      <c r="C261" s="257">
        <v>35</v>
      </c>
      <c r="D261" s="242" t="s">
        <v>2314</v>
      </c>
      <c r="E261" s="242" t="s">
        <v>2430</v>
      </c>
      <c r="F261" s="242">
        <v>85</v>
      </c>
      <c r="G261" s="249">
        <v>100</v>
      </c>
      <c r="H261" s="216" t="s">
        <v>1320</v>
      </c>
      <c r="I261" s="258">
        <v>5</v>
      </c>
    </row>
    <row r="262" spans="1:9" ht="16.5" thickBot="1">
      <c r="A262" s="260">
        <v>63</v>
      </c>
      <c r="B262" s="247" t="s">
        <v>2315</v>
      </c>
      <c r="C262" s="257">
        <v>35</v>
      </c>
      <c r="D262" s="242" t="s">
        <v>1765</v>
      </c>
      <c r="E262" s="242" t="s">
        <v>2214</v>
      </c>
      <c r="F262" s="242">
        <v>85</v>
      </c>
      <c r="G262" s="249">
        <v>100</v>
      </c>
      <c r="H262" s="216" t="s">
        <v>1320</v>
      </c>
      <c r="I262" s="258">
        <v>5</v>
      </c>
    </row>
    <row r="263" spans="1:9" ht="16.5" thickBot="1">
      <c r="A263" s="260">
        <v>66</v>
      </c>
      <c r="B263" s="247" t="s">
        <v>2316</v>
      </c>
      <c r="C263" s="257">
        <v>35</v>
      </c>
      <c r="D263" s="242" t="s">
        <v>1334</v>
      </c>
      <c r="E263" s="242">
        <v>210</v>
      </c>
      <c r="F263" s="242">
        <v>142</v>
      </c>
      <c r="G263" s="249">
        <v>100</v>
      </c>
      <c r="H263" s="216" t="s">
        <v>1320</v>
      </c>
      <c r="I263" s="258">
        <v>6</v>
      </c>
    </row>
    <row r="264" spans="1:9" ht="16.5" thickBot="1">
      <c r="A264" s="251">
        <v>94</v>
      </c>
      <c r="B264" s="252" t="s">
        <v>2317</v>
      </c>
      <c r="C264" s="253">
        <v>35</v>
      </c>
      <c r="D264" s="254" t="s">
        <v>185</v>
      </c>
      <c r="E264" s="254">
        <v>330</v>
      </c>
      <c r="F264" s="242">
        <v>128</v>
      </c>
      <c r="G264" s="255">
        <v>100</v>
      </c>
      <c r="H264" s="216" t="s">
        <v>1320</v>
      </c>
      <c r="I264" s="256">
        <v>6</v>
      </c>
    </row>
    <row r="265" spans="1:9" ht="16.5" thickBot="1">
      <c r="A265" s="265">
        <v>95</v>
      </c>
      <c r="B265" s="266" t="s">
        <v>2318</v>
      </c>
      <c r="C265" s="267">
        <v>35</v>
      </c>
      <c r="D265" s="268" t="s">
        <v>185</v>
      </c>
      <c r="E265" s="268">
        <v>330</v>
      </c>
      <c r="F265" s="242">
        <v>128</v>
      </c>
      <c r="G265" s="249">
        <v>100</v>
      </c>
      <c r="H265" s="216" t="s">
        <v>1320</v>
      </c>
      <c r="I265" s="270">
        <v>6</v>
      </c>
    </row>
    <row r="266" spans="1:9" ht="16.5" thickBot="1">
      <c r="A266" s="271">
        <v>68</v>
      </c>
      <c r="B266" s="272" t="s">
        <v>2319</v>
      </c>
      <c r="C266" s="273">
        <v>35</v>
      </c>
      <c r="D266" s="274" t="s">
        <v>1334</v>
      </c>
      <c r="E266" s="274">
        <v>210</v>
      </c>
      <c r="F266" s="242">
        <v>142</v>
      </c>
      <c r="G266" s="275" t="s">
        <v>349</v>
      </c>
      <c r="H266" s="216" t="s">
        <v>1320</v>
      </c>
      <c r="I266" s="277">
        <v>6</v>
      </c>
    </row>
    <row r="267" spans="1:9" ht="16.5" thickBot="1">
      <c r="A267" s="251" t="s">
        <v>2320</v>
      </c>
      <c r="B267" s="252" t="s">
        <v>2321</v>
      </c>
      <c r="C267" s="253">
        <v>35</v>
      </c>
      <c r="D267" s="254" t="s">
        <v>1334</v>
      </c>
      <c r="E267" s="254">
        <v>210</v>
      </c>
      <c r="F267" s="242">
        <v>142</v>
      </c>
      <c r="G267" s="255">
        <v>100</v>
      </c>
      <c r="H267" s="216" t="s">
        <v>1320</v>
      </c>
      <c r="I267" s="256">
        <v>6</v>
      </c>
    </row>
    <row r="268" spans="1:9" ht="16.5" thickBot="1">
      <c r="A268" s="260">
        <v>69</v>
      </c>
      <c r="B268" s="247" t="s">
        <v>2322</v>
      </c>
      <c r="C268" s="257">
        <v>35</v>
      </c>
      <c r="D268" s="242" t="s">
        <v>184</v>
      </c>
      <c r="E268" s="242">
        <v>265</v>
      </c>
      <c r="F268" s="242">
        <v>85</v>
      </c>
      <c r="G268" s="249">
        <v>100</v>
      </c>
      <c r="H268" s="216" t="s">
        <v>1320</v>
      </c>
      <c r="I268" s="258">
        <v>5</v>
      </c>
    </row>
    <row r="269" spans="1:9" ht="16.5" thickBot="1">
      <c r="A269" s="251">
        <v>80</v>
      </c>
      <c r="B269" s="252" t="s">
        <v>2323</v>
      </c>
      <c r="C269" s="253">
        <v>35</v>
      </c>
      <c r="D269" s="254" t="s">
        <v>184</v>
      </c>
      <c r="E269" s="254">
        <v>265</v>
      </c>
      <c r="F269" s="242">
        <v>71</v>
      </c>
      <c r="G269" s="255">
        <v>100</v>
      </c>
      <c r="H269" s="216" t="s">
        <v>1320</v>
      </c>
      <c r="I269" s="256">
        <v>4</v>
      </c>
    </row>
    <row r="270" spans="1:9" ht="16.5" thickBot="1">
      <c r="A270" s="260">
        <v>70</v>
      </c>
      <c r="B270" s="247" t="s">
        <v>2324</v>
      </c>
      <c r="C270" s="257">
        <v>35</v>
      </c>
      <c r="D270" s="242" t="s">
        <v>1319</v>
      </c>
      <c r="E270" s="242">
        <v>175</v>
      </c>
      <c r="F270" s="242">
        <v>106</v>
      </c>
      <c r="G270" s="249">
        <v>100</v>
      </c>
      <c r="H270" s="216" t="s">
        <v>1320</v>
      </c>
      <c r="I270" s="258">
        <v>6</v>
      </c>
    </row>
    <row r="271" spans="1:9" ht="16.5" thickBot="1">
      <c r="A271" s="260">
        <v>71</v>
      </c>
      <c r="B271" s="247" t="s">
        <v>2325</v>
      </c>
      <c r="C271" s="257">
        <v>35</v>
      </c>
      <c r="D271" s="242" t="s">
        <v>1334</v>
      </c>
      <c r="E271" s="242">
        <v>210</v>
      </c>
      <c r="F271" s="242">
        <v>85</v>
      </c>
      <c r="G271" s="249">
        <v>100</v>
      </c>
      <c r="H271" s="216" t="s">
        <v>1320</v>
      </c>
      <c r="I271" s="258">
        <v>5</v>
      </c>
    </row>
    <row r="272" spans="1:9" ht="16.5" thickBot="1">
      <c r="A272" s="251">
        <v>75</v>
      </c>
      <c r="B272" s="252" t="s">
        <v>2326</v>
      </c>
      <c r="C272" s="253">
        <v>35</v>
      </c>
      <c r="D272" s="254" t="s">
        <v>1334</v>
      </c>
      <c r="E272" s="254">
        <v>210</v>
      </c>
      <c r="F272" s="242">
        <v>71</v>
      </c>
      <c r="G272" s="255">
        <v>50</v>
      </c>
      <c r="H272" s="216" t="s">
        <v>1320</v>
      </c>
      <c r="I272" s="256">
        <v>4</v>
      </c>
    </row>
    <row r="273" spans="1:9" ht="16.5" thickBot="1">
      <c r="A273" s="260">
        <v>72</v>
      </c>
      <c r="B273" s="247" t="s">
        <v>2327</v>
      </c>
      <c r="C273" s="257">
        <v>35</v>
      </c>
      <c r="D273" s="242" t="s">
        <v>1765</v>
      </c>
      <c r="E273" s="242" t="s">
        <v>2214</v>
      </c>
      <c r="F273" s="242">
        <v>85</v>
      </c>
      <c r="G273" s="249">
        <v>100</v>
      </c>
      <c r="H273" s="216" t="s">
        <v>1320</v>
      </c>
      <c r="I273" s="258">
        <v>5</v>
      </c>
    </row>
    <row r="274" spans="1:9" ht="16.5" thickBot="1">
      <c r="A274" s="260">
        <v>72</v>
      </c>
      <c r="B274" s="247" t="s">
        <v>2328</v>
      </c>
      <c r="C274" s="257">
        <v>35</v>
      </c>
      <c r="D274" s="242" t="s">
        <v>1319</v>
      </c>
      <c r="E274" s="242">
        <v>175</v>
      </c>
      <c r="F274" s="242">
        <v>85</v>
      </c>
      <c r="G274" s="249">
        <v>100</v>
      </c>
      <c r="H274" s="216" t="s">
        <v>1320</v>
      </c>
      <c r="I274" s="258">
        <v>5</v>
      </c>
    </row>
    <row r="275" spans="1:9" ht="16.5" thickBot="1">
      <c r="A275" s="260">
        <v>72</v>
      </c>
      <c r="B275" s="247" t="s">
        <v>2329</v>
      </c>
      <c r="C275" s="257">
        <v>35</v>
      </c>
      <c r="D275" s="242" t="s">
        <v>1319</v>
      </c>
      <c r="E275" s="242">
        <v>175</v>
      </c>
      <c r="F275" s="242">
        <v>85</v>
      </c>
      <c r="G275" s="249">
        <v>100</v>
      </c>
      <c r="H275" s="216" t="s">
        <v>1320</v>
      </c>
      <c r="I275" s="258">
        <v>5</v>
      </c>
    </row>
    <row r="276" spans="1:9" ht="16.5" thickBot="1">
      <c r="A276" s="260">
        <v>74</v>
      </c>
      <c r="B276" s="247" t="s">
        <v>2330</v>
      </c>
      <c r="C276" s="257">
        <v>35</v>
      </c>
      <c r="D276" s="242" t="s">
        <v>1334</v>
      </c>
      <c r="E276" s="242">
        <v>210</v>
      </c>
      <c r="F276" s="242">
        <v>57</v>
      </c>
      <c r="G276" s="249">
        <v>50</v>
      </c>
      <c r="H276" s="216" t="s">
        <v>1320</v>
      </c>
      <c r="I276" s="258">
        <v>3</v>
      </c>
    </row>
    <row r="277" spans="1:9" ht="16.5" thickBot="1">
      <c r="A277" s="260">
        <v>77</v>
      </c>
      <c r="B277" s="247" t="s">
        <v>2331</v>
      </c>
      <c r="C277" s="257">
        <v>35</v>
      </c>
      <c r="D277" s="242" t="s">
        <v>184</v>
      </c>
      <c r="E277" s="242">
        <v>265</v>
      </c>
      <c r="F277" s="242">
        <v>113</v>
      </c>
      <c r="G277" s="249">
        <v>200</v>
      </c>
      <c r="H277" s="216" t="s">
        <v>1320</v>
      </c>
      <c r="I277" s="258">
        <v>6</v>
      </c>
    </row>
    <row r="278" spans="1:9" ht="16.5" thickBot="1">
      <c r="A278" s="260">
        <v>78</v>
      </c>
      <c r="B278" s="247" t="s">
        <v>2332</v>
      </c>
      <c r="C278" s="257">
        <v>35</v>
      </c>
      <c r="D278" s="242" t="s">
        <v>184</v>
      </c>
      <c r="E278" s="242">
        <v>265</v>
      </c>
      <c r="F278" s="242">
        <v>170</v>
      </c>
      <c r="G278" s="249">
        <v>200</v>
      </c>
      <c r="H278" s="216" t="s">
        <v>1320</v>
      </c>
      <c r="I278" s="258">
        <v>11</v>
      </c>
    </row>
    <row r="279" spans="1:9" ht="32.25" thickBot="1">
      <c r="A279" s="260">
        <v>79</v>
      </c>
      <c r="B279" s="247" t="s">
        <v>2333</v>
      </c>
      <c r="C279" s="257">
        <v>35</v>
      </c>
      <c r="D279" s="242" t="s">
        <v>184</v>
      </c>
      <c r="E279" s="242">
        <v>265</v>
      </c>
      <c r="F279" s="242">
        <v>106</v>
      </c>
      <c r="G279" s="249">
        <v>100</v>
      </c>
      <c r="H279" s="216" t="s">
        <v>1320</v>
      </c>
      <c r="I279" s="258">
        <v>6</v>
      </c>
    </row>
    <row r="280" spans="1:9" ht="32.25" thickBot="1">
      <c r="A280" s="260" t="s">
        <v>2435</v>
      </c>
      <c r="B280" s="247" t="s">
        <v>2334</v>
      </c>
      <c r="C280" s="257">
        <v>35</v>
      </c>
      <c r="D280" s="242" t="s">
        <v>184</v>
      </c>
      <c r="E280" s="242">
        <v>265</v>
      </c>
      <c r="F280" s="242">
        <v>390</v>
      </c>
      <c r="G280" s="249">
        <v>2000</v>
      </c>
      <c r="H280" s="216" t="s">
        <v>1320</v>
      </c>
      <c r="I280" s="258">
        <v>16</v>
      </c>
    </row>
    <row r="281" spans="1:9" ht="32.25" thickBot="1">
      <c r="A281" s="260" t="s">
        <v>2436</v>
      </c>
      <c r="B281" s="247" t="s">
        <v>2335</v>
      </c>
      <c r="C281" s="257">
        <v>35</v>
      </c>
      <c r="D281" s="242" t="s">
        <v>1334</v>
      </c>
      <c r="E281" s="242">
        <v>210</v>
      </c>
      <c r="F281" s="242">
        <v>390</v>
      </c>
      <c r="G281" s="249">
        <v>2000</v>
      </c>
      <c r="H281" s="216" t="s">
        <v>1320</v>
      </c>
      <c r="I281" s="258">
        <v>12</v>
      </c>
    </row>
    <row r="282" spans="1:9" ht="16.5" thickBot="1">
      <c r="A282" s="260">
        <v>57</v>
      </c>
      <c r="B282" s="247" t="s">
        <v>2336</v>
      </c>
      <c r="C282" s="257">
        <v>35</v>
      </c>
      <c r="D282" s="242" t="s">
        <v>185</v>
      </c>
      <c r="E282" s="242">
        <v>330</v>
      </c>
      <c r="F282" s="242">
        <v>99</v>
      </c>
      <c r="G282" s="249">
        <v>100</v>
      </c>
      <c r="H282" s="216" t="s">
        <v>1320</v>
      </c>
      <c r="I282" s="258">
        <v>6</v>
      </c>
    </row>
    <row r="283" spans="1:9" ht="16.5" thickBot="1">
      <c r="A283" s="260">
        <v>1.2</v>
      </c>
      <c r="B283" s="247" t="s">
        <v>2337</v>
      </c>
      <c r="C283" s="257">
        <v>35</v>
      </c>
      <c r="D283" s="242" t="s">
        <v>185</v>
      </c>
      <c r="E283" s="242">
        <v>330</v>
      </c>
      <c r="F283" s="242">
        <v>330</v>
      </c>
      <c r="G283" s="249">
        <v>2000</v>
      </c>
      <c r="H283" s="216" t="s">
        <v>1320</v>
      </c>
      <c r="I283" s="258">
        <v>19</v>
      </c>
    </row>
    <row r="284" spans="1:9" ht="16.5" thickBot="1">
      <c r="A284" s="260">
        <v>1.2</v>
      </c>
      <c r="B284" s="247" t="s">
        <v>2338</v>
      </c>
      <c r="C284" s="257">
        <v>35</v>
      </c>
      <c r="D284" s="242" t="s">
        <v>2289</v>
      </c>
      <c r="E284" s="242">
        <v>265</v>
      </c>
      <c r="F284" s="242">
        <v>920</v>
      </c>
      <c r="G284" s="249">
        <v>2000</v>
      </c>
      <c r="H284" s="216" t="s">
        <v>1320</v>
      </c>
      <c r="I284" s="258">
        <v>16</v>
      </c>
    </row>
    <row r="285" spans="1:9" ht="16.5" thickBot="1">
      <c r="A285" s="260">
        <v>10</v>
      </c>
      <c r="B285" s="247" t="s">
        <v>2339</v>
      </c>
      <c r="C285" s="257">
        <v>35</v>
      </c>
      <c r="D285" s="242" t="s">
        <v>184</v>
      </c>
      <c r="E285" s="242">
        <v>265</v>
      </c>
      <c r="F285" s="242">
        <v>134</v>
      </c>
      <c r="G285" s="249">
        <v>150</v>
      </c>
      <c r="H285" s="216" t="s">
        <v>1320</v>
      </c>
      <c r="I285" s="258">
        <v>8</v>
      </c>
    </row>
    <row r="286" spans="1:9" ht="16.5" thickBot="1">
      <c r="A286" s="251">
        <v>11</v>
      </c>
      <c r="B286" s="252" t="s">
        <v>2340</v>
      </c>
      <c r="C286" s="253">
        <v>35</v>
      </c>
      <c r="D286" s="254" t="s">
        <v>184</v>
      </c>
      <c r="E286" s="254">
        <v>265</v>
      </c>
      <c r="F286" s="242">
        <v>134</v>
      </c>
      <c r="G286" s="255">
        <v>150</v>
      </c>
      <c r="H286" s="216" t="s">
        <v>1320</v>
      </c>
      <c r="I286" s="256">
        <v>8</v>
      </c>
    </row>
    <row r="287" spans="1:9" ht="16.5" thickBot="1">
      <c r="A287" s="260">
        <v>14</v>
      </c>
      <c r="B287" s="247" t="s">
        <v>2341</v>
      </c>
      <c r="C287" s="257">
        <v>35</v>
      </c>
      <c r="D287" s="242" t="s">
        <v>185</v>
      </c>
      <c r="E287" s="242">
        <v>330</v>
      </c>
      <c r="F287" s="242">
        <v>190</v>
      </c>
      <c r="G287" s="249">
        <v>300</v>
      </c>
      <c r="H287" s="216" t="s">
        <v>1320</v>
      </c>
      <c r="I287" s="258">
        <v>11</v>
      </c>
    </row>
    <row r="288" spans="1:9" ht="16.5" thickBot="1">
      <c r="A288" s="251">
        <v>19</v>
      </c>
      <c r="B288" s="252" t="s">
        <v>2342</v>
      </c>
      <c r="C288" s="253">
        <v>35</v>
      </c>
      <c r="D288" s="254" t="s">
        <v>185</v>
      </c>
      <c r="E288" s="254">
        <v>330</v>
      </c>
      <c r="F288" s="242">
        <v>154</v>
      </c>
      <c r="G288" s="255">
        <v>300</v>
      </c>
      <c r="H288" s="216" t="s">
        <v>1320</v>
      </c>
      <c r="I288" s="256">
        <v>9</v>
      </c>
    </row>
    <row r="289" spans="1:9" ht="16.5" thickBot="1">
      <c r="A289" s="260">
        <v>20</v>
      </c>
      <c r="B289" s="247" t="s">
        <v>2343</v>
      </c>
      <c r="C289" s="257">
        <v>35</v>
      </c>
      <c r="D289" s="242" t="s">
        <v>185</v>
      </c>
      <c r="E289" s="242">
        <v>330</v>
      </c>
      <c r="F289" s="242">
        <v>100</v>
      </c>
      <c r="G289" s="249">
        <v>300</v>
      </c>
      <c r="H289" s="216" t="s">
        <v>1320</v>
      </c>
      <c r="I289" s="258">
        <v>6</v>
      </c>
    </row>
    <row r="290" spans="1:9" ht="16.5" thickBot="1">
      <c r="A290" s="251">
        <v>24</v>
      </c>
      <c r="B290" s="252" t="s">
        <v>2344</v>
      </c>
      <c r="C290" s="253">
        <v>35</v>
      </c>
      <c r="D290" s="254" t="s">
        <v>1334</v>
      </c>
      <c r="E290" s="254">
        <v>210</v>
      </c>
      <c r="F290" s="242">
        <v>71</v>
      </c>
      <c r="G290" s="255">
        <v>100</v>
      </c>
      <c r="H290" s="216" t="s">
        <v>1320</v>
      </c>
      <c r="I290" s="256">
        <v>4</v>
      </c>
    </row>
    <row r="291" spans="1:9" ht="16.5" thickBot="1">
      <c r="A291" s="260">
        <v>25</v>
      </c>
      <c r="B291" s="247" t="s">
        <v>2345</v>
      </c>
      <c r="C291" s="257">
        <v>35</v>
      </c>
      <c r="D291" s="242" t="s">
        <v>1334</v>
      </c>
      <c r="E291" s="242">
        <v>210</v>
      </c>
      <c r="F291" s="261">
        <v>85</v>
      </c>
      <c r="G291" s="249">
        <v>100</v>
      </c>
      <c r="H291" s="216" t="s">
        <v>1320</v>
      </c>
      <c r="I291" s="258">
        <v>5</v>
      </c>
    </row>
    <row r="292" spans="1:9" ht="16.5" thickBot="1">
      <c r="A292" s="251">
        <v>26</v>
      </c>
      <c r="B292" s="252" t="s">
        <v>2346</v>
      </c>
      <c r="C292" s="253">
        <v>35</v>
      </c>
      <c r="D292" s="254" t="s">
        <v>1334</v>
      </c>
      <c r="E292" s="254">
        <v>210</v>
      </c>
      <c r="F292" s="262">
        <v>85</v>
      </c>
      <c r="G292" s="255">
        <v>100</v>
      </c>
      <c r="H292" s="216" t="s">
        <v>1320</v>
      </c>
      <c r="I292" s="256">
        <v>5</v>
      </c>
    </row>
    <row r="293" spans="1:9" ht="16.5" thickBot="1">
      <c r="A293" s="260">
        <v>27</v>
      </c>
      <c r="B293" s="247" t="s">
        <v>2347</v>
      </c>
      <c r="C293" s="257">
        <v>35</v>
      </c>
      <c r="D293" s="242" t="s">
        <v>1334</v>
      </c>
      <c r="E293" s="242">
        <v>210</v>
      </c>
      <c r="F293" s="261">
        <v>85</v>
      </c>
      <c r="G293" s="249">
        <v>100</v>
      </c>
      <c r="H293" s="216" t="s">
        <v>1320</v>
      </c>
      <c r="I293" s="258">
        <v>5</v>
      </c>
    </row>
    <row r="294" spans="1:9" ht="16.5" thickBot="1">
      <c r="A294" s="260">
        <v>28</v>
      </c>
      <c r="B294" s="247" t="s">
        <v>2348</v>
      </c>
      <c r="C294" s="257">
        <v>35</v>
      </c>
      <c r="D294" s="242" t="s">
        <v>184</v>
      </c>
      <c r="E294" s="242">
        <v>265</v>
      </c>
      <c r="F294" s="261">
        <v>71</v>
      </c>
      <c r="G294" s="249">
        <v>100</v>
      </c>
      <c r="H294" s="216" t="s">
        <v>1320</v>
      </c>
      <c r="I294" s="258">
        <v>4</v>
      </c>
    </row>
    <row r="295" spans="1:9" ht="16.5" thickBot="1">
      <c r="A295" s="251" t="s">
        <v>2349</v>
      </c>
      <c r="B295" s="252" t="s">
        <v>2350</v>
      </c>
      <c r="C295" s="253">
        <v>35</v>
      </c>
      <c r="D295" s="254" t="s">
        <v>1319</v>
      </c>
      <c r="E295" s="254">
        <v>175</v>
      </c>
      <c r="F295" s="262">
        <v>71</v>
      </c>
      <c r="G295" s="255">
        <v>100</v>
      </c>
      <c r="H295" s="216" t="s">
        <v>1320</v>
      </c>
      <c r="I295" s="256">
        <v>4</v>
      </c>
    </row>
    <row r="296" spans="1:9" ht="16.5" thickBot="1">
      <c r="A296" s="260">
        <v>29</v>
      </c>
      <c r="B296" s="247" t="s">
        <v>2351</v>
      </c>
      <c r="C296" s="257">
        <v>35</v>
      </c>
      <c r="D296" s="242" t="s">
        <v>184</v>
      </c>
      <c r="E296" s="242">
        <v>265</v>
      </c>
      <c r="F296" s="261">
        <v>170</v>
      </c>
      <c r="G296" s="249">
        <v>150</v>
      </c>
      <c r="H296" s="216" t="s">
        <v>1320</v>
      </c>
      <c r="I296" s="258">
        <v>9</v>
      </c>
    </row>
    <row r="297" spans="1:9" ht="32.25" thickBot="1">
      <c r="A297" s="260">
        <v>30</v>
      </c>
      <c r="B297" s="247" t="s">
        <v>2352</v>
      </c>
      <c r="C297" s="257">
        <v>35</v>
      </c>
      <c r="D297" s="242" t="s">
        <v>184</v>
      </c>
      <c r="E297" s="242">
        <v>265</v>
      </c>
      <c r="F297" s="278">
        <v>170</v>
      </c>
      <c r="G297" s="249">
        <v>150</v>
      </c>
      <c r="H297" s="216" t="s">
        <v>1320</v>
      </c>
      <c r="I297" s="258">
        <v>9</v>
      </c>
    </row>
    <row r="298" spans="1:9" ht="16.5" thickBot="1">
      <c r="A298" s="260">
        <v>30</v>
      </c>
      <c r="B298" s="247" t="s">
        <v>2353</v>
      </c>
      <c r="C298" s="257">
        <v>35</v>
      </c>
      <c r="D298" s="242" t="s">
        <v>184</v>
      </c>
      <c r="E298" s="242">
        <v>265</v>
      </c>
      <c r="F298" s="261">
        <v>170</v>
      </c>
      <c r="G298" s="249">
        <v>150</v>
      </c>
      <c r="H298" s="216" t="s">
        <v>1320</v>
      </c>
      <c r="I298" s="258">
        <v>9</v>
      </c>
    </row>
    <row r="299" spans="1:9" ht="16.5" thickBot="1">
      <c r="A299" s="251">
        <v>31</v>
      </c>
      <c r="B299" s="252" t="s">
        <v>2354</v>
      </c>
      <c r="C299" s="253">
        <v>35</v>
      </c>
      <c r="D299" s="254" t="s">
        <v>184</v>
      </c>
      <c r="E299" s="254">
        <v>265</v>
      </c>
      <c r="F299" s="262">
        <v>134</v>
      </c>
      <c r="G299" s="255">
        <v>150</v>
      </c>
      <c r="H299" s="216" t="s">
        <v>1320</v>
      </c>
      <c r="I299" s="256">
        <v>8</v>
      </c>
    </row>
    <row r="300" spans="1:9" ht="16.5" thickBot="1">
      <c r="A300" s="279" t="s">
        <v>2355</v>
      </c>
      <c r="B300" s="247" t="s">
        <v>2356</v>
      </c>
      <c r="C300" s="280">
        <v>35</v>
      </c>
      <c r="D300" s="242" t="s">
        <v>184</v>
      </c>
      <c r="E300" s="242">
        <v>265</v>
      </c>
      <c r="F300" s="261">
        <v>134</v>
      </c>
      <c r="G300" s="249">
        <v>150</v>
      </c>
      <c r="H300" s="216" t="s">
        <v>1320</v>
      </c>
      <c r="I300" s="258">
        <v>8</v>
      </c>
    </row>
    <row r="301" spans="1:9" ht="16.5" thickBot="1">
      <c r="A301" s="265">
        <v>32</v>
      </c>
      <c r="B301" s="266" t="s">
        <v>2357</v>
      </c>
      <c r="C301" s="267">
        <v>35</v>
      </c>
      <c r="D301" s="268" t="s">
        <v>1334</v>
      </c>
      <c r="E301" s="268">
        <v>210</v>
      </c>
      <c r="F301" s="281">
        <v>57</v>
      </c>
      <c r="G301" s="269">
        <v>150</v>
      </c>
      <c r="H301" s="216" t="s">
        <v>1320</v>
      </c>
      <c r="I301" s="270">
        <v>3</v>
      </c>
    </row>
    <row r="302" spans="1:9" ht="16.5" thickBot="1">
      <c r="A302" s="271">
        <v>33</v>
      </c>
      <c r="B302" s="272" t="s">
        <v>2358</v>
      </c>
      <c r="C302" s="273">
        <v>35</v>
      </c>
      <c r="D302" s="274" t="s">
        <v>184</v>
      </c>
      <c r="E302" s="274">
        <v>265</v>
      </c>
      <c r="F302" s="282">
        <v>57</v>
      </c>
      <c r="G302" s="276">
        <v>150</v>
      </c>
      <c r="H302" s="216" t="s">
        <v>1320</v>
      </c>
      <c r="I302" s="277">
        <v>3</v>
      </c>
    </row>
    <row r="303" spans="1:9" ht="16.5" thickBot="1">
      <c r="A303" s="260" t="s">
        <v>2359</v>
      </c>
      <c r="B303" s="247" t="s">
        <v>2360</v>
      </c>
      <c r="C303" s="257">
        <v>35</v>
      </c>
      <c r="D303" s="242" t="s">
        <v>184</v>
      </c>
      <c r="E303" s="242">
        <v>265</v>
      </c>
      <c r="F303" s="261">
        <v>106</v>
      </c>
      <c r="G303" s="249">
        <v>150</v>
      </c>
      <c r="H303" s="216" t="s">
        <v>1320</v>
      </c>
      <c r="I303" s="258">
        <v>7</v>
      </c>
    </row>
    <row r="304" spans="1:9" ht="16.5" thickBot="1">
      <c r="A304" s="260">
        <v>34</v>
      </c>
      <c r="B304" s="247" t="s">
        <v>2361</v>
      </c>
      <c r="C304" s="257">
        <v>35</v>
      </c>
      <c r="D304" s="242" t="s">
        <v>184</v>
      </c>
      <c r="E304" s="242">
        <v>265</v>
      </c>
      <c r="F304" s="261">
        <v>106</v>
      </c>
      <c r="G304" s="249">
        <v>150</v>
      </c>
      <c r="H304" s="216" t="s">
        <v>1320</v>
      </c>
      <c r="I304" s="258">
        <v>7</v>
      </c>
    </row>
    <row r="305" spans="1:9" ht="16.5" thickBot="1">
      <c r="A305" s="260">
        <v>35</v>
      </c>
      <c r="B305" s="247" t="s">
        <v>2362</v>
      </c>
      <c r="C305" s="257">
        <v>35</v>
      </c>
      <c r="D305" s="242" t="s">
        <v>184</v>
      </c>
      <c r="E305" s="242">
        <v>265</v>
      </c>
      <c r="F305" s="261">
        <v>127</v>
      </c>
      <c r="G305" s="249">
        <v>150</v>
      </c>
      <c r="H305" s="216" t="s">
        <v>1320</v>
      </c>
      <c r="I305" s="258">
        <v>8</v>
      </c>
    </row>
    <row r="306" spans="1:9" ht="16.5" thickBot="1">
      <c r="A306" s="260">
        <v>36</v>
      </c>
      <c r="B306" s="247" t="s">
        <v>2363</v>
      </c>
      <c r="C306" s="257">
        <v>35</v>
      </c>
      <c r="D306" s="242" t="s">
        <v>184</v>
      </c>
      <c r="E306" s="242">
        <v>265</v>
      </c>
      <c r="F306" s="261">
        <v>141</v>
      </c>
      <c r="G306" s="249">
        <v>100</v>
      </c>
      <c r="H306" s="216" t="s">
        <v>1320</v>
      </c>
      <c r="I306" s="258">
        <v>6</v>
      </c>
    </row>
    <row r="307" spans="1:9" ht="113.25" customHeight="1" thickBot="1">
      <c r="A307" s="251">
        <v>38</v>
      </c>
      <c r="B307" s="254" t="s">
        <v>2364</v>
      </c>
      <c r="C307" s="102">
        <v>35</v>
      </c>
      <c r="D307" s="254" t="s">
        <v>185</v>
      </c>
      <c r="E307" s="254">
        <v>330</v>
      </c>
      <c r="F307" s="315">
        <v>85</v>
      </c>
      <c r="G307" s="255">
        <v>100</v>
      </c>
      <c r="H307" s="329" t="s">
        <v>2497</v>
      </c>
      <c r="I307" s="256">
        <v>5</v>
      </c>
    </row>
    <row r="308" spans="1:9" ht="16.5" thickBot="1">
      <c r="A308" s="260" t="s">
        <v>2365</v>
      </c>
      <c r="B308" s="247" t="s">
        <v>2366</v>
      </c>
      <c r="C308" s="280">
        <v>35</v>
      </c>
      <c r="D308" s="242" t="s">
        <v>1095</v>
      </c>
      <c r="E308" s="242">
        <v>380</v>
      </c>
      <c r="F308" s="261">
        <v>116</v>
      </c>
      <c r="G308" s="249">
        <v>150</v>
      </c>
      <c r="H308" s="216" t="s">
        <v>1320</v>
      </c>
      <c r="I308" s="258">
        <v>7</v>
      </c>
    </row>
    <row r="309" spans="1:9" ht="16.5" thickBot="1">
      <c r="A309" s="251">
        <v>43</v>
      </c>
      <c r="B309" s="252" t="s">
        <v>2367</v>
      </c>
      <c r="C309" s="283">
        <v>35</v>
      </c>
      <c r="D309" s="254" t="s">
        <v>1095</v>
      </c>
      <c r="E309" s="254">
        <v>380</v>
      </c>
      <c r="F309" s="262">
        <v>141</v>
      </c>
      <c r="G309" s="249">
        <v>150</v>
      </c>
      <c r="H309" s="216" t="s">
        <v>1320</v>
      </c>
      <c r="I309" s="256">
        <v>8</v>
      </c>
    </row>
    <row r="310" spans="1:9" ht="16.5" thickBot="1">
      <c r="A310" s="260" t="s">
        <v>2368</v>
      </c>
      <c r="B310" s="247" t="s">
        <v>2369</v>
      </c>
      <c r="C310" s="280">
        <v>35</v>
      </c>
      <c r="D310" s="242" t="s">
        <v>1095</v>
      </c>
      <c r="E310" s="242">
        <v>380</v>
      </c>
      <c r="F310" s="261">
        <v>212</v>
      </c>
      <c r="G310" s="255">
        <v>150</v>
      </c>
      <c r="H310" s="216" t="s">
        <v>1320</v>
      </c>
      <c r="I310" s="258">
        <v>9</v>
      </c>
    </row>
    <row r="311" spans="1:9" ht="16.5" thickBot="1">
      <c r="A311" s="251" t="s">
        <v>2370</v>
      </c>
      <c r="B311" s="252" t="s">
        <v>2371</v>
      </c>
      <c r="C311" s="283">
        <v>35</v>
      </c>
      <c r="D311" s="254" t="s">
        <v>184</v>
      </c>
      <c r="E311" s="254">
        <v>265</v>
      </c>
      <c r="F311" s="262">
        <v>85</v>
      </c>
      <c r="G311" s="249">
        <v>100</v>
      </c>
      <c r="H311" s="216" t="s">
        <v>1320</v>
      </c>
      <c r="I311" s="256">
        <v>5</v>
      </c>
    </row>
    <row r="312" spans="1:9" ht="16.5" thickBot="1">
      <c r="A312" s="260">
        <v>60</v>
      </c>
      <c r="B312" s="247" t="s">
        <v>2372</v>
      </c>
      <c r="C312" s="257">
        <v>35</v>
      </c>
      <c r="D312" s="242" t="s">
        <v>184</v>
      </c>
      <c r="E312" s="242">
        <v>265</v>
      </c>
      <c r="F312" s="261">
        <v>113</v>
      </c>
      <c r="G312" s="249">
        <v>100</v>
      </c>
      <c r="H312" s="216" t="s">
        <v>1320</v>
      </c>
      <c r="I312" s="258">
        <v>6</v>
      </c>
    </row>
    <row r="313" spans="1:9" ht="16.5" thickBot="1">
      <c r="A313" s="251">
        <v>61</v>
      </c>
      <c r="B313" s="252" t="s">
        <v>2373</v>
      </c>
      <c r="C313" s="283">
        <v>35</v>
      </c>
      <c r="D313" s="254" t="s">
        <v>184</v>
      </c>
      <c r="E313" s="254">
        <v>265</v>
      </c>
      <c r="F313" s="262">
        <v>85</v>
      </c>
      <c r="G313" s="255">
        <v>100</v>
      </c>
      <c r="H313" s="216" t="s">
        <v>1320</v>
      </c>
      <c r="I313" s="256">
        <v>5</v>
      </c>
    </row>
    <row r="314" spans="1:9" ht="16.5" thickBot="1">
      <c r="A314" s="260">
        <v>61</v>
      </c>
      <c r="B314" s="247" t="s">
        <v>2374</v>
      </c>
      <c r="C314" s="257">
        <v>35</v>
      </c>
      <c r="D314" s="242" t="s">
        <v>1319</v>
      </c>
      <c r="E314" s="242">
        <v>175</v>
      </c>
      <c r="F314" s="261">
        <v>85</v>
      </c>
      <c r="G314" s="249">
        <v>100</v>
      </c>
      <c r="H314" s="216" t="s">
        <v>1320</v>
      </c>
      <c r="I314" s="258">
        <v>10</v>
      </c>
    </row>
    <row r="315" spans="1:9" ht="16.5" thickBot="1">
      <c r="A315" s="251">
        <v>62</v>
      </c>
      <c r="B315" s="252" t="s">
        <v>2375</v>
      </c>
      <c r="C315" s="253">
        <v>35</v>
      </c>
      <c r="D315" s="254" t="s">
        <v>185</v>
      </c>
      <c r="E315" s="254">
        <v>330</v>
      </c>
      <c r="F315" s="262">
        <v>141</v>
      </c>
      <c r="G315" s="255">
        <v>100</v>
      </c>
      <c r="H315" s="216" t="s">
        <v>1320</v>
      </c>
      <c r="I315" s="256">
        <v>6</v>
      </c>
    </row>
    <row r="316" spans="1:9" ht="16.5" thickBot="1">
      <c r="A316" s="260" t="s">
        <v>2376</v>
      </c>
      <c r="B316" s="247" t="s">
        <v>2377</v>
      </c>
      <c r="C316" s="257">
        <v>35</v>
      </c>
      <c r="D316" s="242" t="s">
        <v>185</v>
      </c>
      <c r="E316" s="242">
        <v>330</v>
      </c>
      <c r="F316" s="261">
        <v>141</v>
      </c>
      <c r="G316" s="249">
        <v>100</v>
      </c>
      <c r="H316" s="216" t="s">
        <v>1320</v>
      </c>
      <c r="I316" s="258">
        <v>6</v>
      </c>
    </row>
    <row r="317" spans="1:9" ht="16.5" thickBot="1">
      <c r="A317" s="251" t="s">
        <v>2378</v>
      </c>
      <c r="B317" s="252" t="s">
        <v>2379</v>
      </c>
      <c r="C317" s="253">
        <v>35</v>
      </c>
      <c r="D317" s="254" t="s">
        <v>185</v>
      </c>
      <c r="E317" s="254">
        <v>330</v>
      </c>
      <c r="F317" s="262">
        <v>141</v>
      </c>
      <c r="G317" s="255">
        <v>100</v>
      </c>
      <c r="H317" s="216" t="s">
        <v>1320</v>
      </c>
      <c r="I317" s="256">
        <v>6</v>
      </c>
    </row>
    <row r="318" spans="1:9" ht="16.5" thickBot="1">
      <c r="A318" s="260">
        <v>63</v>
      </c>
      <c r="B318" s="247" t="s">
        <v>2380</v>
      </c>
      <c r="C318" s="257">
        <v>35</v>
      </c>
      <c r="D318" s="242" t="s">
        <v>1095</v>
      </c>
      <c r="E318" s="242">
        <v>380</v>
      </c>
      <c r="F318" s="261">
        <v>85</v>
      </c>
      <c r="G318" s="249">
        <v>100</v>
      </c>
      <c r="H318" s="216" t="s">
        <v>1320</v>
      </c>
      <c r="I318" s="258">
        <v>5</v>
      </c>
    </row>
    <row r="319" spans="1:9" ht="16.5" thickBot="1">
      <c r="A319" s="251" t="s">
        <v>2381</v>
      </c>
      <c r="B319" s="252" t="s">
        <v>2382</v>
      </c>
      <c r="C319" s="253">
        <v>35</v>
      </c>
      <c r="D319" s="254" t="s">
        <v>1095</v>
      </c>
      <c r="E319" s="254">
        <v>380</v>
      </c>
      <c r="F319" s="262">
        <v>85</v>
      </c>
      <c r="G319" s="255">
        <v>100</v>
      </c>
      <c r="H319" s="216" t="s">
        <v>1320</v>
      </c>
      <c r="I319" s="256">
        <v>5</v>
      </c>
    </row>
    <row r="320" spans="1:9" ht="16.5" thickBot="1">
      <c r="A320" s="260" t="s">
        <v>2383</v>
      </c>
      <c r="B320" s="247" t="s">
        <v>2384</v>
      </c>
      <c r="C320" s="257">
        <v>35</v>
      </c>
      <c r="D320" s="242" t="s">
        <v>1095</v>
      </c>
      <c r="E320" s="242">
        <v>380</v>
      </c>
      <c r="F320" s="261">
        <v>85</v>
      </c>
      <c r="G320" s="249">
        <v>100</v>
      </c>
      <c r="H320" s="216" t="s">
        <v>1320</v>
      </c>
      <c r="I320" s="258">
        <v>5</v>
      </c>
    </row>
    <row r="321" spans="1:9" ht="16.5" thickBot="1">
      <c r="A321" s="251">
        <v>64</v>
      </c>
      <c r="B321" s="252" t="s">
        <v>2385</v>
      </c>
      <c r="C321" s="253">
        <v>35</v>
      </c>
      <c r="D321" s="254" t="s">
        <v>184</v>
      </c>
      <c r="E321" s="254">
        <v>265</v>
      </c>
      <c r="F321" s="262">
        <v>85</v>
      </c>
      <c r="G321" s="255">
        <v>100</v>
      </c>
      <c r="H321" s="216" t="s">
        <v>1320</v>
      </c>
      <c r="I321" s="324">
        <v>5</v>
      </c>
    </row>
    <row r="322" spans="1:9" ht="16.5" thickBot="1">
      <c r="A322" s="260">
        <v>65</v>
      </c>
      <c r="B322" s="247" t="s">
        <v>2386</v>
      </c>
      <c r="C322" s="257">
        <v>35</v>
      </c>
      <c r="D322" s="242" t="s">
        <v>1095</v>
      </c>
      <c r="E322" s="242">
        <v>380</v>
      </c>
      <c r="F322" s="261">
        <v>99</v>
      </c>
      <c r="G322" s="249">
        <v>100</v>
      </c>
      <c r="H322" s="216" t="s">
        <v>1320</v>
      </c>
      <c r="I322" s="258">
        <v>6</v>
      </c>
    </row>
    <row r="323" spans="1:9" ht="16.5" thickBot="1">
      <c r="A323" s="251" t="s">
        <v>2387</v>
      </c>
      <c r="B323" s="252" t="s">
        <v>2388</v>
      </c>
      <c r="C323" s="253">
        <v>35</v>
      </c>
      <c r="D323" s="254" t="s">
        <v>184</v>
      </c>
      <c r="E323" s="254">
        <v>265</v>
      </c>
      <c r="F323" s="262">
        <v>99</v>
      </c>
      <c r="G323" s="255">
        <v>100</v>
      </c>
      <c r="H323" s="216" t="s">
        <v>1320</v>
      </c>
      <c r="I323" s="256">
        <v>6</v>
      </c>
    </row>
    <row r="324" spans="1:9" ht="16.5" thickBot="1">
      <c r="A324" s="260">
        <v>66</v>
      </c>
      <c r="B324" s="247" t="s">
        <v>2389</v>
      </c>
      <c r="C324" s="257">
        <v>35</v>
      </c>
      <c r="D324" s="242" t="s">
        <v>1095</v>
      </c>
      <c r="E324" s="242">
        <v>380</v>
      </c>
      <c r="F324" s="261">
        <v>71</v>
      </c>
      <c r="G324" s="249">
        <v>75</v>
      </c>
      <c r="H324" s="216" t="s">
        <v>1320</v>
      </c>
      <c r="I324" s="258">
        <v>4</v>
      </c>
    </row>
    <row r="325" spans="1:9" ht="16.5" thickBot="1">
      <c r="A325" s="251" t="s">
        <v>2390</v>
      </c>
      <c r="B325" s="252" t="s">
        <v>2391</v>
      </c>
      <c r="C325" s="253">
        <v>35</v>
      </c>
      <c r="D325" s="254" t="s">
        <v>185</v>
      </c>
      <c r="E325" s="254">
        <v>330</v>
      </c>
      <c r="F325" s="262">
        <v>71</v>
      </c>
      <c r="G325" s="255">
        <v>75</v>
      </c>
      <c r="H325" s="216" t="s">
        <v>1320</v>
      </c>
      <c r="I325" s="256">
        <v>4</v>
      </c>
    </row>
    <row r="326" spans="1:9" ht="16.5" thickBot="1">
      <c r="A326" s="260">
        <v>67</v>
      </c>
      <c r="B326" s="247" t="s">
        <v>2392</v>
      </c>
      <c r="C326" s="257">
        <v>35</v>
      </c>
      <c r="D326" s="242" t="s">
        <v>184</v>
      </c>
      <c r="E326" s="242">
        <v>265</v>
      </c>
      <c r="F326" s="261">
        <v>106</v>
      </c>
      <c r="G326" s="249">
        <v>150</v>
      </c>
      <c r="H326" s="216" t="s">
        <v>1320</v>
      </c>
      <c r="I326" s="258">
        <v>6</v>
      </c>
    </row>
    <row r="327" spans="1:9" ht="16.5" thickBot="1">
      <c r="A327" s="251" t="s">
        <v>2393</v>
      </c>
      <c r="B327" s="252" t="s">
        <v>2394</v>
      </c>
      <c r="C327" s="253">
        <v>35</v>
      </c>
      <c r="D327" s="254" t="s">
        <v>184</v>
      </c>
      <c r="E327" s="254">
        <v>265</v>
      </c>
      <c r="F327" s="262">
        <v>71</v>
      </c>
      <c r="G327" s="255">
        <v>75</v>
      </c>
      <c r="H327" s="216" t="s">
        <v>1320</v>
      </c>
      <c r="I327" s="256">
        <v>4</v>
      </c>
    </row>
    <row r="328" spans="1:9" ht="16.5" thickBot="1">
      <c r="A328" s="260">
        <v>68</v>
      </c>
      <c r="B328" s="247" t="s">
        <v>2395</v>
      </c>
      <c r="C328" s="257">
        <v>35</v>
      </c>
      <c r="D328" s="242" t="s">
        <v>184</v>
      </c>
      <c r="E328" s="242">
        <v>265</v>
      </c>
      <c r="F328" s="261">
        <v>99</v>
      </c>
      <c r="G328" s="249">
        <v>200</v>
      </c>
      <c r="H328" s="216" t="s">
        <v>1320</v>
      </c>
      <c r="I328" s="258">
        <v>6</v>
      </c>
    </row>
    <row r="329" spans="1:9" ht="16.5" thickBot="1">
      <c r="A329" s="251">
        <v>69</v>
      </c>
      <c r="B329" s="252" t="s">
        <v>2396</v>
      </c>
      <c r="C329" s="253">
        <v>35</v>
      </c>
      <c r="D329" s="254" t="s">
        <v>184</v>
      </c>
      <c r="E329" s="254">
        <v>265</v>
      </c>
      <c r="F329" s="262">
        <v>99</v>
      </c>
      <c r="G329" s="255">
        <v>200</v>
      </c>
      <c r="H329" s="216" t="s">
        <v>1320</v>
      </c>
      <c r="I329" s="256">
        <v>6</v>
      </c>
    </row>
    <row r="330" spans="1:9" ht="16.5" thickBot="1">
      <c r="A330" s="260">
        <v>71</v>
      </c>
      <c r="B330" s="247" t="s">
        <v>2397</v>
      </c>
      <c r="C330" s="257">
        <v>35</v>
      </c>
      <c r="D330" s="242" t="s">
        <v>184</v>
      </c>
      <c r="E330" s="242">
        <v>330</v>
      </c>
      <c r="F330" s="261">
        <v>97</v>
      </c>
      <c r="G330" s="249">
        <v>200</v>
      </c>
      <c r="H330" s="216" t="s">
        <v>1320</v>
      </c>
      <c r="I330" s="258">
        <v>6</v>
      </c>
    </row>
    <row r="331" spans="1:9" ht="16.5" thickBot="1">
      <c r="A331" s="251">
        <v>72</v>
      </c>
      <c r="B331" s="252" t="s">
        <v>2398</v>
      </c>
      <c r="C331" s="253">
        <v>35</v>
      </c>
      <c r="D331" s="254" t="s">
        <v>184</v>
      </c>
      <c r="E331" s="254">
        <v>265</v>
      </c>
      <c r="F331" s="262">
        <v>106</v>
      </c>
      <c r="G331" s="255">
        <v>75</v>
      </c>
      <c r="H331" s="216" t="s">
        <v>1320</v>
      </c>
      <c r="I331" s="256">
        <v>4</v>
      </c>
    </row>
    <row r="332" spans="1:9" ht="32.25" thickBot="1">
      <c r="A332" s="260">
        <v>74</v>
      </c>
      <c r="B332" s="247" t="s">
        <v>2399</v>
      </c>
      <c r="C332" s="257">
        <v>35</v>
      </c>
      <c r="D332" s="242" t="s">
        <v>184</v>
      </c>
      <c r="E332" s="242">
        <v>265</v>
      </c>
      <c r="F332" s="261">
        <v>113</v>
      </c>
      <c r="G332" s="249">
        <v>200</v>
      </c>
      <c r="H332" s="216" t="s">
        <v>1320</v>
      </c>
      <c r="I332" s="258">
        <v>6</v>
      </c>
    </row>
    <row r="333" spans="1:9" ht="16.5" thickBot="1">
      <c r="A333" s="260">
        <v>75</v>
      </c>
      <c r="B333" s="247" t="s">
        <v>2400</v>
      </c>
      <c r="C333" s="257">
        <v>35</v>
      </c>
      <c r="D333" s="242" t="s">
        <v>1334</v>
      </c>
      <c r="E333" s="242">
        <v>210</v>
      </c>
      <c r="F333" s="261">
        <v>85</v>
      </c>
      <c r="G333" s="249">
        <v>100</v>
      </c>
      <c r="H333" s="216" t="s">
        <v>1320</v>
      </c>
      <c r="I333" s="258">
        <v>5</v>
      </c>
    </row>
    <row r="334" spans="1:9" ht="16.5" thickBot="1">
      <c r="A334" s="306">
        <v>80</v>
      </c>
      <c r="B334" s="252" t="s">
        <v>2401</v>
      </c>
      <c r="C334" s="283">
        <v>35</v>
      </c>
      <c r="D334" s="254" t="s">
        <v>1334</v>
      </c>
      <c r="E334" s="254">
        <v>210</v>
      </c>
      <c r="F334" s="307">
        <v>85</v>
      </c>
      <c r="G334" s="308">
        <v>100</v>
      </c>
      <c r="H334" s="216" t="s">
        <v>1320</v>
      </c>
      <c r="I334" s="256">
        <v>5</v>
      </c>
    </row>
    <row r="335" spans="1:9" ht="16.5" thickBot="1">
      <c r="A335" s="309">
        <v>81</v>
      </c>
      <c r="B335" s="247" t="s">
        <v>2402</v>
      </c>
      <c r="C335" s="284">
        <v>35</v>
      </c>
      <c r="D335" s="242" t="s">
        <v>1334</v>
      </c>
      <c r="E335" s="242">
        <v>210</v>
      </c>
      <c r="F335" s="310">
        <v>85</v>
      </c>
      <c r="G335" s="311">
        <v>100</v>
      </c>
      <c r="H335" s="216" t="s">
        <v>1320</v>
      </c>
      <c r="I335" s="258">
        <v>5</v>
      </c>
    </row>
    <row r="336" spans="1:9" ht="16.5" thickBot="1">
      <c r="A336" s="306">
        <v>82</v>
      </c>
      <c r="B336" s="252" t="s">
        <v>2403</v>
      </c>
      <c r="C336" s="283">
        <v>35</v>
      </c>
      <c r="D336" s="254" t="s">
        <v>1334</v>
      </c>
      <c r="E336" s="254">
        <v>210</v>
      </c>
      <c r="F336" s="307">
        <v>95</v>
      </c>
      <c r="G336" s="308">
        <v>75</v>
      </c>
      <c r="H336" s="216" t="s">
        <v>1320</v>
      </c>
      <c r="I336" s="256">
        <v>4</v>
      </c>
    </row>
    <row r="337" spans="1:9" ht="16.5" thickBot="1">
      <c r="A337" s="309">
        <v>83</v>
      </c>
      <c r="B337" s="247" t="s">
        <v>2404</v>
      </c>
      <c r="C337" s="284">
        <v>35</v>
      </c>
      <c r="D337" s="242" t="s">
        <v>1334</v>
      </c>
      <c r="E337" s="242">
        <v>210</v>
      </c>
      <c r="F337" s="310">
        <v>71</v>
      </c>
      <c r="G337" s="311">
        <v>100</v>
      </c>
      <c r="H337" s="216" t="s">
        <v>1320</v>
      </c>
      <c r="I337" s="258">
        <v>4</v>
      </c>
    </row>
    <row r="338" spans="1:9" ht="16.5" thickBot="1">
      <c r="A338" s="306">
        <v>84</v>
      </c>
      <c r="B338" s="252" t="s">
        <v>2405</v>
      </c>
      <c r="C338" s="283">
        <v>35</v>
      </c>
      <c r="D338" s="254" t="s">
        <v>1334</v>
      </c>
      <c r="E338" s="254">
        <v>210</v>
      </c>
      <c r="F338" s="307">
        <v>106</v>
      </c>
      <c r="G338" s="308">
        <v>100</v>
      </c>
      <c r="H338" s="216" t="s">
        <v>1320</v>
      </c>
      <c r="I338" s="256">
        <v>6</v>
      </c>
    </row>
    <row r="339" spans="1:9" ht="16.5" thickBot="1">
      <c r="A339" s="309">
        <v>85</v>
      </c>
      <c r="B339" s="247" t="s">
        <v>2406</v>
      </c>
      <c r="C339" s="284">
        <v>35</v>
      </c>
      <c r="D339" s="242" t="s">
        <v>1334</v>
      </c>
      <c r="E339" s="242">
        <v>210</v>
      </c>
      <c r="F339" s="310">
        <v>92</v>
      </c>
      <c r="G339" s="311">
        <v>75</v>
      </c>
      <c r="H339" s="216" t="s">
        <v>1320</v>
      </c>
      <c r="I339" s="258">
        <v>4</v>
      </c>
    </row>
    <row r="340" spans="1:9" ht="16.5" thickBot="1">
      <c r="A340" s="306">
        <v>86</v>
      </c>
      <c r="B340" s="252" t="s">
        <v>2407</v>
      </c>
      <c r="C340" s="283">
        <v>35</v>
      </c>
      <c r="D340" s="254" t="s">
        <v>1334</v>
      </c>
      <c r="E340" s="254">
        <v>210</v>
      </c>
      <c r="F340" s="307">
        <v>106</v>
      </c>
      <c r="G340" s="308">
        <v>150</v>
      </c>
      <c r="H340" s="216" t="s">
        <v>1320</v>
      </c>
      <c r="I340" s="256">
        <v>6</v>
      </c>
    </row>
    <row r="341" spans="1:9" ht="16.5" thickBot="1">
      <c r="A341" s="309">
        <v>87</v>
      </c>
      <c r="B341" s="247" t="s">
        <v>2408</v>
      </c>
      <c r="C341" s="284">
        <v>35</v>
      </c>
      <c r="D341" s="242" t="s">
        <v>1334</v>
      </c>
      <c r="E341" s="242">
        <v>210</v>
      </c>
      <c r="F341" s="310">
        <v>92</v>
      </c>
      <c r="G341" s="311">
        <v>75</v>
      </c>
      <c r="H341" s="216" t="s">
        <v>1320</v>
      </c>
      <c r="I341" s="258">
        <v>4</v>
      </c>
    </row>
    <row r="342" spans="1:9" ht="16.5" thickBot="1">
      <c r="A342" s="306">
        <v>92</v>
      </c>
      <c r="B342" s="252" t="s">
        <v>2409</v>
      </c>
      <c r="C342" s="253">
        <v>35</v>
      </c>
      <c r="D342" s="254" t="s">
        <v>1095</v>
      </c>
      <c r="E342" s="254">
        <v>380</v>
      </c>
      <c r="F342" s="307">
        <v>172</v>
      </c>
      <c r="G342" s="308">
        <v>300</v>
      </c>
      <c r="H342" s="216" t="s">
        <v>1320</v>
      </c>
      <c r="I342" s="256">
        <v>10</v>
      </c>
    </row>
    <row r="343" spans="1:9" ht="16.5" thickBot="1">
      <c r="A343" s="309">
        <v>93</v>
      </c>
      <c r="B343" s="247" t="s">
        <v>2410</v>
      </c>
      <c r="C343" s="257">
        <v>35</v>
      </c>
      <c r="D343" s="242" t="s">
        <v>184</v>
      </c>
      <c r="E343" s="242">
        <v>265</v>
      </c>
      <c r="F343" s="242">
        <v>112</v>
      </c>
      <c r="G343" s="311">
        <v>200</v>
      </c>
      <c r="H343" s="216" t="s">
        <v>1320</v>
      </c>
      <c r="I343" s="258">
        <v>7</v>
      </c>
    </row>
    <row r="344" spans="1:9" ht="16.5" thickBot="1">
      <c r="A344" s="306">
        <v>95</v>
      </c>
      <c r="B344" s="252" t="s">
        <v>2411</v>
      </c>
      <c r="C344" s="283">
        <v>35</v>
      </c>
      <c r="D344" s="254" t="s">
        <v>185</v>
      </c>
      <c r="E344" s="254">
        <v>330</v>
      </c>
      <c r="F344" s="242">
        <v>85</v>
      </c>
      <c r="G344" s="308">
        <v>100</v>
      </c>
      <c r="H344" s="216" t="s">
        <v>1320</v>
      </c>
      <c r="I344" s="256">
        <v>5</v>
      </c>
    </row>
    <row r="345" spans="1:9" ht="16.5" thickBot="1">
      <c r="A345" s="309">
        <v>96</v>
      </c>
      <c r="B345" s="247" t="s">
        <v>2411</v>
      </c>
      <c r="C345" s="284">
        <v>35</v>
      </c>
      <c r="D345" s="242" t="s">
        <v>185</v>
      </c>
      <c r="E345" s="242">
        <v>330</v>
      </c>
      <c r="F345" s="242">
        <v>85</v>
      </c>
      <c r="G345" s="311">
        <v>15</v>
      </c>
      <c r="H345" s="216" t="s">
        <v>1320</v>
      </c>
      <c r="I345" s="258">
        <v>5</v>
      </c>
    </row>
    <row r="346" spans="1:9" ht="32.25" thickBot="1">
      <c r="A346" s="260">
        <v>96</v>
      </c>
      <c r="B346" s="285" t="s">
        <v>2412</v>
      </c>
      <c r="C346" s="284" t="s">
        <v>2413</v>
      </c>
      <c r="D346" s="242" t="s">
        <v>2414</v>
      </c>
      <c r="E346" s="242" t="s">
        <v>2430</v>
      </c>
      <c r="F346" s="242">
        <v>30</v>
      </c>
      <c r="G346" s="249">
        <v>50</v>
      </c>
      <c r="H346" s="216" t="s">
        <v>1320</v>
      </c>
      <c r="I346" s="258">
        <v>0.6</v>
      </c>
    </row>
    <row r="347" spans="1:9" ht="32.25" thickBot="1">
      <c r="A347" s="251" t="s">
        <v>2415</v>
      </c>
      <c r="B347" s="286" t="s">
        <v>2416</v>
      </c>
      <c r="C347" s="283" t="s">
        <v>2417</v>
      </c>
      <c r="D347" s="254" t="s">
        <v>185</v>
      </c>
      <c r="E347" s="254">
        <v>330</v>
      </c>
      <c r="F347" s="242">
        <v>241</v>
      </c>
      <c r="G347" s="255">
        <v>150</v>
      </c>
      <c r="H347" s="216" t="s">
        <v>1320</v>
      </c>
      <c r="I347" s="256">
        <v>3</v>
      </c>
    </row>
    <row r="348" spans="1:9" ht="32.25" thickBot="1">
      <c r="A348" s="260">
        <v>178</v>
      </c>
      <c r="B348" s="285" t="s">
        <v>2418</v>
      </c>
      <c r="C348" s="284" t="s">
        <v>2417</v>
      </c>
      <c r="D348" s="242" t="s">
        <v>185</v>
      </c>
      <c r="E348" s="242">
        <v>330</v>
      </c>
      <c r="F348" s="242">
        <v>45</v>
      </c>
      <c r="G348" s="249">
        <v>75</v>
      </c>
      <c r="H348" s="216" t="s">
        <v>1320</v>
      </c>
      <c r="I348" s="258">
        <v>0.7</v>
      </c>
    </row>
    <row r="349" spans="1:9" ht="32.25" thickBot="1">
      <c r="A349" s="251">
        <v>174</v>
      </c>
      <c r="B349" s="286" t="s">
        <v>2419</v>
      </c>
      <c r="C349" s="283" t="s">
        <v>2417</v>
      </c>
      <c r="D349" s="254" t="s">
        <v>1095</v>
      </c>
      <c r="E349" s="254">
        <v>380</v>
      </c>
      <c r="F349" s="242">
        <v>71</v>
      </c>
      <c r="G349" s="255">
        <v>50</v>
      </c>
      <c r="H349" s="216" t="s">
        <v>1320</v>
      </c>
      <c r="I349" s="256">
        <v>1</v>
      </c>
    </row>
    <row r="350" spans="1:9" ht="32.25" thickBot="1">
      <c r="A350" s="260">
        <v>90</v>
      </c>
      <c r="B350" s="285" t="s">
        <v>2420</v>
      </c>
      <c r="C350" s="284" t="s">
        <v>2413</v>
      </c>
      <c r="D350" s="242" t="s">
        <v>2421</v>
      </c>
      <c r="E350" s="242">
        <v>265</v>
      </c>
      <c r="F350" s="242">
        <v>43</v>
      </c>
      <c r="G350" s="249">
        <v>50</v>
      </c>
      <c r="H350" s="216" t="s">
        <v>1320</v>
      </c>
      <c r="I350" s="258">
        <v>1</v>
      </c>
    </row>
    <row r="351" spans="1:9" ht="32.25" thickBot="1">
      <c r="A351" s="251">
        <v>65</v>
      </c>
      <c r="B351" s="286" t="s">
        <v>2422</v>
      </c>
      <c r="C351" s="283" t="s">
        <v>2413</v>
      </c>
      <c r="D351" s="254" t="s">
        <v>1777</v>
      </c>
      <c r="E351" s="254" t="s">
        <v>2214</v>
      </c>
      <c r="F351" s="242">
        <v>85</v>
      </c>
      <c r="G351" s="255">
        <v>100</v>
      </c>
      <c r="H351" s="216" t="s">
        <v>1320</v>
      </c>
      <c r="I351" s="256">
        <v>2</v>
      </c>
    </row>
    <row r="352" spans="1:9" ht="32.25" thickBot="1">
      <c r="A352" s="260">
        <v>83.84</v>
      </c>
      <c r="B352" s="285" t="s">
        <v>2423</v>
      </c>
      <c r="C352" s="284" t="s">
        <v>2413</v>
      </c>
      <c r="D352" s="242" t="s">
        <v>184</v>
      </c>
      <c r="E352" s="242">
        <v>265</v>
      </c>
      <c r="F352" s="242">
        <v>60</v>
      </c>
      <c r="G352" s="249">
        <v>100</v>
      </c>
      <c r="H352" s="216" t="s">
        <v>1320</v>
      </c>
      <c r="I352" s="258">
        <v>2</v>
      </c>
    </row>
    <row r="353" spans="1:10" ht="32.25" thickBot="1">
      <c r="A353" s="251">
        <v>85</v>
      </c>
      <c r="B353" s="286" t="s">
        <v>2424</v>
      </c>
      <c r="C353" s="283" t="s">
        <v>2413</v>
      </c>
      <c r="D353" s="254" t="s">
        <v>184</v>
      </c>
      <c r="E353" s="254">
        <v>265</v>
      </c>
      <c r="F353" s="242">
        <v>106</v>
      </c>
      <c r="G353" s="255">
        <v>150</v>
      </c>
      <c r="H353" s="216" t="s">
        <v>1320</v>
      </c>
      <c r="I353" s="256">
        <v>2</v>
      </c>
    </row>
    <row r="354" spans="1:10" ht="32.25" thickBot="1">
      <c r="A354" s="260">
        <v>93</v>
      </c>
      <c r="B354" s="285" t="s">
        <v>2434</v>
      </c>
      <c r="C354" s="284" t="s">
        <v>2413</v>
      </c>
      <c r="D354" s="242" t="s">
        <v>184</v>
      </c>
      <c r="E354" s="242">
        <v>265</v>
      </c>
      <c r="F354" s="242">
        <v>113</v>
      </c>
      <c r="G354" s="249">
        <v>100</v>
      </c>
      <c r="H354" s="216" t="s">
        <v>1320</v>
      </c>
      <c r="I354" s="258">
        <v>2</v>
      </c>
    </row>
    <row r="355" spans="1:10" ht="32.25" thickBot="1">
      <c r="A355" s="260">
        <v>64</v>
      </c>
      <c r="B355" s="247" t="s">
        <v>2433</v>
      </c>
      <c r="C355" s="284" t="s">
        <v>2413</v>
      </c>
      <c r="D355" s="242" t="s">
        <v>2428</v>
      </c>
      <c r="E355" s="242" t="s">
        <v>2429</v>
      </c>
      <c r="F355" s="242">
        <v>177</v>
      </c>
      <c r="G355" s="249">
        <v>200</v>
      </c>
      <c r="H355" s="216" t="s">
        <v>1320</v>
      </c>
      <c r="I355" s="249">
        <v>3</v>
      </c>
    </row>
    <row r="356" spans="1:10" ht="15.75">
      <c r="J356" s="321"/>
    </row>
  </sheetData>
  <mergeCells count="394"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  <mergeCell ref="H229:H231"/>
    <mergeCell ref="H223:H224"/>
    <mergeCell ref="I229:I231"/>
    <mergeCell ref="D232:D234"/>
    <mergeCell ref="E232:E234"/>
    <mergeCell ref="F232:F234"/>
    <mergeCell ref="G232:G234"/>
    <mergeCell ref="H232:H234"/>
    <mergeCell ref="I232:I234"/>
    <mergeCell ref="I223:I224"/>
    <mergeCell ref="G227:G228"/>
    <mergeCell ref="H227:H228"/>
    <mergeCell ref="I227:I228"/>
    <mergeCell ref="D225:D226"/>
    <mergeCell ref="E225:E226"/>
    <mergeCell ref="H225:H226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A219:A220"/>
    <mergeCell ref="A216:A218"/>
    <mergeCell ref="D221:D222"/>
    <mergeCell ref="E221:E222"/>
    <mergeCell ref="A210:A212"/>
    <mergeCell ref="D210:D212"/>
    <mergeCell ref="E210:E212"/>
    <mergeCell ref="A206:A207"/>
    <mergeCell ref="D206:D207"/>
    <mergeCell ref="E206:E207"/>
    <mergeCell ref="A208:A209"/>
    <mergeCell ref="A213:A215"/>
    <mergeCell ref="D213:D215"/>
    <mergeCell ref="E213:E215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A200:A201"/>
    <mergeCell ref="D200:D201"/>
    <mergeCell ref="E200:E201"/>
    <mergeCell ref="A202:A203"/>
    <mergeCell ref="D202:D203"/>
    <mergeCell ref="E202:E203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78:A180"/>
    <mergeCell ref="D178:D180"/>
    <mergeCell ref="E178:E180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A145:A146"/>
    <mergeCell ref="D145:D146"/>
    <mergeCell ref="E145:E146"/>
    <mergeCell ref="H156:H157"/>
    <mergeCell ref="A159:A161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D159:D161"/>
    <mergeCell ref="E159:E161"/>
    <mergeCell ref="I109:I111"/>
    <mergeCell ref="A112:A113"/>
    <mergeCell ref="D112:D113"/>
    <mergeCell ref="E112:E113"/>
    <mergeCell ref="H112:H113"/>
    <mergeCell ref="I112:I113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20:E122"/>
    <mergeCell ref="D117:D119"/>
    <mergeCell ref="E117:E119"/>
    <mergeCell ref="A120:A122"/>
    <mergeCell ref="D120:D122"/>
    <mergeCell ref="I93:I94"/>
    <mergeCell ref="A87:A88"/>
    <mergeCell ref="D87:D88"/>
    <mergeCell ref="E87:E88"/>
    <mergeCell ref="A97:A98"/>
    <mergeCell ref="D97:D98"/>
    <mergeCell ref="E97:E98"/>
    <mergeCell ref="F87:F88"/>
    <mergeCell ref="I87:I88"/>
    <mergeCell ref="A91:A92"/>
    <mergeCell ref="D91:D92"/>
    <mergeCell ref="E91:E92"/>
    <mergeCell ref="I91:I92"/>
    <mergeCell ref="A95:A96"/>
    <mergeCell ref="D95:D96"/>
    <mergeCell ref="E95:E96"/>
    <mergeCell ref="A93:A94"/>
    <mergeCell ref="D93:D94"/>
    <mergeCell ref="E93:E94"/>
    <mergeCell ref="D69:D70"/>
    <mergeCell ref="E69:E70"/>
    <mergeCell ref="A71:A73"/>
    <mergeCell ref="D71:D73"/>
    <mergeCell ref="E71:E73"/>
    <mergeCell ref="A74:A75"/>
    <mergeCell ref="D74:D75"/>
    <mergeCell ref="E74:E75"/>
    <mergeCell ref="D66:D68"/>
    <mergeCell ref="E66:E68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D61:D63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H15:H17"/>
    <mergeCell ref="I15:I17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10:A12"/>
    <mergeCell ref="D10:D12"/>
    <mergeCell ref="E10:E12"/>
    <mergeCell ref="A41:A43"/>
    <mergeCell ref="B41:B43"/>
    <mergeCell ref="D41:D43"/>
    <mergeCell ref="E41:E43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I76:I77"/>
    <mergeCell ref="E78:E79"/>
    <mergeCell ref="I78:I79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H64:H65"/>
    <mergeCell ref="A61:A63"/>
    <mergeCell ref="A64:A65"/>
    <mergeCell ref="D64:D65"/>
    <mergeCell ref="E64:E65"/>
    <mergeCell ref="F64:F65"/>
    <mergeCell ref="G64:G65"/>
    <mergeCell ref="I66:I68"/>
    <mergeCell ref="A69:A70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76:A77"/>
    <mergeCell ref="D76:D77"/>
    <mergeCell ref="E76:E77"/>
    <mergeCell ref="A78:A79"/>
    <mergeCell ref="D78:D79"/>
    <mergeCell ref="A99:A101"/>
    <mergeCell ref="D99:D101"/>
    <mergeCell ref="E99:E101"/>
    <mergeCell ref="H109:H111"/>
    <mergeCell ref="I139:I140"/>
    <mergeCell ref="H141:H142"/>
    <mergeCell ref="I141:I142"/>
    <mergeCell ref="H143:H144"/>
    <mergeCell ref="H117:H119"/>
    <mergeCell ref="I117:I119"/>
    <mergeCell ref="A129:A131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E114:E116"/>
    <mergeCell ref="D126:D128"/>
    <mergeCell ref="E126:E128"/>
    <mergeCell ref="A117:A119"/>
    <mergeCell ref="E151:E152"/>
    <mergeCell ref="A153:A154"/>
    <mergeCell ref="D153:D154"/>
    <mergeCell ref="E153:E154"/>
    <mergeCell ref="A156:A157"/>
    <mergeCell ref="D156:D157"/>
    <mergeCell ref="E156:E157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39:A140"/>
    <mergeCell ref="D139:D140"/>
    <mergeCell ref="E139:E140"/>
    <mergeCell ref="A141:A142"/>
    <mergeCell ref="D141:D142"/>
    <mergeCell ref="E141:E142"/>
    <mergeCell ref="H139:H140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62:A163"/>
    <mergeCell ref="D162:D163"/>
    <mergeCell ref="E162:E163"/>
    <mergeCell ref="H162:H163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D208:D209"/>
    <mergeCell ref="E208:E209"/>
    <mergeCell ref="H204:H205"/>
    <mergeCell ref="I204:I205"/>
    <mergeCell ref="G206:G207"/>
    <mergeCell ref="H206:H207"/>
    <mergeCell ref="I206:I207"/>
    <mergeCell ref="F208:F209"/>
    <mergeCell ref="G208:G209"/>
    <mergeCell ref="H208:H209"/>
    <mergeCell ref="I208:I209"/>
    <mergeCell ref="F206:F20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2022-02-18T09:03:55Z</cp:lastPrinted>
  <dcterms:created xsi:type="dcterms:W3CDTF">2008-10-03T08:18:33Z</dcterms:created>
  <dcterms:modified xsi:type="dcterms:W3CDTF">2023-03-13T03:52:16Z</dcterms:modified>
</cp:coreProperties>
</file>