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985" yWindow="65521" windowWidth="4830" windowHeight="12645" activeTab="0"/>
  </bookViews>
  <sheets>
    <sheet name="Испол ТС с 1.01.16 " sheetId="1" r:id="rId1"/>
  </sheets>
  <definedNames>
    <definedName name="_xlnm.Print_Area" localSheetId="0">'Испол ТС с 1.01.16 '!$B$9:$H$82</definedName>
  </definedNames>
  <calcPr fullCalcOnLoad="1"/>
</workbook>
</file>

<file path=xl/sharedStrings.xml><?xml version="1.0" encoding="utf-8"?>
<sst xmlns="http://schemas.openxmlformats.org/spreadsheetml/2006/main" count="173" uniqueCount="116">
  <si>
    <t>№ п/п</t>
  </si>
  <si>
    <t>Ед.изм.</t>
  </si>
  <si>
    <t>I</t>
  </si>
  <si>
    <t>Затраты на производство товаров и предоставление услуг</t>
  </si>
  <si>
    <t>тыс. тенге</t>
  </si>
  <si>
    <t>в том числе:</t>
  </si>
  <si>
    <t>Материальные затраты, всего</t>
  </si>
  <si>
    <t>-\\-</t>
  </si>
  <si>
    <t>1.1.</t>
  </si>
  <si>
    <t>Покупная энергия в горячей воде для централизованного теплоснабжения</t>
  </si>
  <si>
    <t>1.2.</t>
  </si>
  <si>
    <t>Передача и распределение тепловой энергии в горячей воде</t>
  </si>
  <si>
    <t>II</t>
  </si>
  <si>
    <t>Расходы периода</t>
  </si>
  <si>
    <t>Материалы на эксплуатацию</t>
  </si>
  <si>
    <t>2.1.</t>
  </si>
  <si>
    <t>материалы по АСУ</t>
  </si>
  <si>
    <t>Затраты на оплату труда, всего</t>
  </si>
  <si>
    <t>3.1.</t>
  </si>
  <si>
    <t>заработная плата</t>
  </si>
  <si>
    <t>3.2.</t>
  </si>
  <si>
    <t>социальный налог и соц.страхование</t>
  </si>
  <si>
    <t>Амортизация</t>
  </si>
  <si>
    <t>Услуги сторонних организаций</t>
  </si>
  <si>
    <t>5.1.</t>
  </si>
  <si>
    <t xml:space="preserve">услуги по транспорту </t>
  </si>
  <si>
    <t>5.2.</t>
  </si>
  <si>
    <t xml:space="preserve">техническое обслуживание компьютерной техники </t>
  </si>
  <si>
    <t>5.3.</t>
  </si>
  <si>
    <t>Прочие услуги</t>
  </si>
  <si>
    <t>6.1.</t>
  </si>
  <si>
    <t>услуги охраны</t>
  </si>
  <si>
    <t>6.2.</t>
  </si>
  <si>
    <t xml:space="preserve">аренда помещений </t>
  </si>
  <si>
    <t>6.3.</t>
  </si>
  <si>
    <t>услуги связи (радио, телефон)</t>
  </si>
  <si>
    <t>6.4.</t>
  </si>
  <si>
    <t>услуги банка по инкасации</t>
  </si>
  <si>
    <t>6.5.</t>
  </si>
  <si>
    <t>командировочные расходы</t>
  </si>
  <si>
    <t>6.6.</t>
  </si>
  <si>
    <t>канцелярские и  почтово-телеграфные расходы</t>
  </si>
  <si>
    <t>6.7.</t>
  </si>
  <si>
    <t>страхование работников</t>
  </si>
  <si>
    <t>6.8.</t>
  </si>
  <si>
    <t xml:space="preserve">затраты по ТБ и ОТ </t>
  </si>
  <si>
    <t>6.9.</t>
  </si>
  <si>
    <t>информационные, регистраторские услуги</t>
  </si>
  <si>
    <t>6.10.</t>
  </si>
  <si>
    <t>изготовление бланочной продукции</t>
  </si>
  <si>
    <t>6.11.</t>
  </si>
  <si>
    <t>коммунальные услуги</t>
  </si>
  <si>
    <t>6.12.</t>
  </si>
  <si>
    <t>проездные билеты</t>
  </si>
  <si>
    <t>III</t>
  </si>
  <si>
    <t>IV</t>
  </si>
  <si>
    <t>Прибыль</t>
  </si>
  <si>
    <t>V</t>
  </si>
  <si>
    <t>Всего доходов</t>
  </si>
  <si>
    <t>VI</t>
  </si>
  <si>
    <t>VII</t>
  </si>
  <si>
    <t>тыс. Гкал</t>
  </si>
  <si>
    <t xml:space="preserve"> - для населения</t>
  </si>
  <si>
    <t xml:space="preserve"> - юридические лица, в т.ч.</t>
  </si>
  <si>
    <t>бюджет, малый и средний бизнес</t>
  </si>
  <si>
    <t>крупные предприятия</t>
  </si>
  <si>
    <t>VIII</t>
  </si>
  <si>
    <t>(Тариф средний)</t>
  </si>
  <si>
    <t>тенге/Гкал</t>
  </si>
  <si>
    <t xml:space="preserve"> - бюджет, малый и средний бизнес</t>
  </si>
  <si>
    <t xml:space="preserve"> -крупные предприятия</t>
  </si>
  <si>
    <t>XI</t>
  </si>
  <si>
    <t>Инвестиционная составляющая (амортизация+прибыль)</t>
  </si>
  <si>
    <t>тенге/ Гкал</t>
  </si>
  <si>
    <t>в том числе: пар</t>
  </si>
  <si>
    <t>6.13.</t>
  </si>
  <si>
    <t>периодическая печать</t>
  </si>
  <si>
    <t>с ПУ</t>
  </si>
  <si>
    <t>без ПУ</t>
  </si>
  <si>
    <t>ветхое</t>
  </si>
  <si>
    <t>техническое обслуживание ККМ</t>
  </si>
  <si>
    <t>выплаты не учитываемые в ФЗП</t>
  </si>
  <si>
    <t xml:space="preserve"> - прочие потребители, в т.ч.</t>
  </si>
  <si>
    <t xml:space="preserve">Наименование показателей </t>
  </si>
  <si>
    <t>Отчет об исполнении тарифной сметы  на услуги по теплоснабжению г.Экибастуза за 1 полугодие 2016 года</t>
  </si>
  <si>
    <t>ТОО "Павлодарэнергосбыт"</t>
  </si>
  <si>
    <t xml:space="preserve">Приложение 1 </t>
  </si>
  <si>
    <t xml:space="preserve"> к Правилам утверждения предельного уровня тарифов</t>
  </si>
  <si>
    <t xml:space="preserve"> (цен, ставок сборов) и тарифных смет</t>
  </si>
  <si>
    <t xml:space="preserve">на регулируемые услуги (товары, работы) </t>
  </si>
  <si>
    <t xml:space="preserve"> субъектов естественных монополий</t>
  </si>
  <si>
    <t>Предусмотрено в утвержденной тарифной смете на 2016 год</t>
  </si>
  <si>
    <t>Фактичеки сложившиеся показатели тарифной сметы за 1 полугодие 2016 года</t>
  </si>
  <si>
    <t>Всего затрат на предоставление услуг</t>
  </si>
  <si>
    <t>Объем оказываемых услуг. Всего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</si>
  <si>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</si>
  <si>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</si>
  <si>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</si>
  <si>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Справочно:</t>
  </si>
  <si>
    <t>Среднесписочная численность</t>
  </si>
  <si>
    <t>Среднемесячная заработная плата</t>
  </si>
  <si>
    <t>человек</t>
  </si>
  <si>
    <t>тенге</t>
  </si>
  <si>
    <t xml:space="preserve"> прочие потребители</t>
  </si>
  <si>
    <t>Отклонение  в %</t>
  </si>
  <si>
    <t xml:space="preserve">Причины отклонения </t>
  </si>
  <si>
    <t>Наименование организации "ТОО Павлодарэнергосбыт"</t>
  </si>
  <si>
    <r>
      <t xml:space="preserve">Адрес </t>
    </r>
    <r>
      <rPr>
        <u val="single"/>
        <sz val="16"/>
        <rFont val="Times New Roman"/>
        <family val="1"/>
      </rPr>
      <t>г.Павлодар ул.Кривенко,27</t>
    </r>
  </si>
  <si>
    <r>
      <t xml:space="preserve">Телефон </t>
    </r>
    <r>
      <rPr>
        <u val="single"/>
        <sz val="16"/>
        <rFont val="Times New Roman"/>
        <family val="1"/>
      </rPr>
      <t>39-95-24</t>
    </r>
  </si>
  <si>
    <r>
      <t xml:space="preserve">Адрес электронной почты </t>
    </r>
    <r>
      <rPr>
        <u val="single"/>
        <sz val="16"/>
        <rFont val="Times New Roman"/>
        <family val="1"/>
      </rPr>
      <t>office@pavlodarenergo.kz</t>
    </r>
  </si>
  <si>
    <r>
      <t xml:space="preserve">Фамилия и телефон исполнителя </t>
    </r>
    <r>
      <rPr>
        <u val="single"/>
        <sz val="16"/>
        <rFont val="Times New Roman"/>
        <family val="1"/>
      </rPr>
      <t>Кабдышева т.39-96-71</t>
    </r>
  </si>
  <si>
    <t>М.П.</t>
  </si>
  <si>
    <t xml:space="preserve">Генеральный директор                                                                               </t>
  </si>
  <si>
    <t>Т.Г.Аргинов</t>
  </si>
  <si>
    <t>Дата  "     " июля 2016 года</t>
  </si>
  <si>
    <t>Регулируемая база задействованных активов (РБА)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</si>
</sst>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#,##0.0000"/>
    <numFmt numFmtId="184" formatCode="#,##0.00000"/>
    <numFmt numFmtId="185" formatCode="#,##0.000000"/>
    <numFmt numFmtId="186" formatCode="#,##0.0000000"/>
    <numFmt numFmtId="187" formatCode="[$-FC19]d\ mmmm\ yyyy\ &quot;г.&quot;"/>
    <numFmt numFmtId="188" formatCode="0.0%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_р_._-;\-* #,##0.000_р_._-;_-* &quot;-&quot;?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_ ;\-#,##0\ "/>
  </numFmts>
  <fonts count="53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right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4" fillId="0" borderId="13" xfId="0" applyNumberFormat="1" applyFont="1" applyFill="1" applyBorder="1" applyAlignment="1">
      <alignment vertical="center" wrapText="1"/>
    </xf>
    <xf numFmtId="174" fontId="6" fillId="0" borderId="12" xfId="0" applyNumberFormat="1" applyFont="1" applyFill="1" applyBorder="1" applyAlignment="1">
      <alignment horizontal="right" vertical="center" wrapText="1"/>
    </xf>
    <xf numFmtId="174" fontId="6" fillId="0" borderId="12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6" fillId="0" borderId="14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 wrapText="1"/>
    </xf>
    <xf numFmtId="2" fontId="14" fillId="0" borderId="16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vertical="center" wrapText="1"/>
    </xf>
    <xf numFmtId="172" fontId="14" fillId="0" borderId="12" xfId="0" applyNumberFormat="1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7" fillId="33" borderId="12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vertical="center" wrapText="1"/>
    </xf>
    <xf numFmtId="2" fontId="6" fillId="34" borderId="19" xfId="0" applyNumberFormat="1" applyFont="1" applyFill="1" applyBorder="1" applyAlignment="1">
      <alignment horizontal="center" vertical="center" wrapText="1"/>
    </xf>
    <xf numFmtId="190" fontId="6" fillId="34" borderId="20" xfId="60" applyNumberFormat="1" applyFont="1" applyFill="1" applyBorder="1" applyAlignment="1">
      <alignment horizontal="center" vertical="center"/>
    </xf>
    <xf numFmtId="190" fontId="7" fillId="0" borderId="13" xfId="60" applyNumberFormat="1" applyFont="1" applyFill="1" applyBorder="1" applyAlignment="1">
      <alignment horizontal="center" vertical="center" wrapText="1"/>
    </xf>
    <xf numFmtId="190" fontId="6" fillId="0" borderId="13" xfId="60" applyNumberFormat="1" applyFont="1" applyFill="1" applyBorder="1" applyAlignment="1">
      <alignment horizontal="center" vertical="center" wrapText="1"/>
    </xf>
    <xf numFmtId="2" fontId="1" fillId="34" borderId="2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34" borderId="12" xfId="0" applyNumberFormat="1" applyFont="1" applyFill="1" applyBorder="1" applyAlignment="1">
      <alignment horizontal="center" vertical="center" wrapText="1"/>
    </xf>
    <xf numFmtId="2" fontId="17" fillId="34" borderId="22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2" fontId="17" fillId="34" borderId="19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2" fontId="17" fillId="34" borderId="1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6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9" fontId="6" fillId="34" borderId="22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9" fontId="7" fillId="34" borderId="12" xfId="0" applyNumberFormat="1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 horizontal="center" vertical="center"/>
    </xf>
    <xf numFmtId="9" fontId="6" fillId="34" borderId="12" xfId="0" applyNumberFormat="1" applyFont="1" applyFill="1" applyBorder="1" applyAlignment="1">
      <alignment horizontal="center" vertical="center"/>
    </xf>
    <xf numFmtId="3" fontId="7" fillId="34" borderId="20" xfId="0" applyNumberFormat="1" applyFont="1" applyFill="1" applyBorder="1" applyAlignment="1">
      <alignment horizontal="center" vertical="center"/>
    </xf>
    <xf numFmtId="9" fontId="7" fillId="34" borderId="12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 wrapText="1"/>
    </xf>
    <xf numFmtId="3" fontId="6" fillId="34" borderId="20" xfId="0" applyNumberFormat="1" applyFont="1" applyFill="1" applyBorder="1" applyAlignment="1">
      <alignment horizontal="center" wrapText="1"/>
    </xf>
    <xf numFmtId="173" fontId="6" fillId="34" borderId="12" xfId="0" applyNumberFormat="1" applyFont="1" applyFill="1" applyBorder="1" applyAlignment="1">
      <alignment horizontal="center" vertical="center" wrapText="1"/>
    </xf>
    <xf numFmtId="173" fontId="8" fillId="34" borderId="20" xfId="0" applyNumberFormat="1" applyFont="1" applyFill="1" applyBorder="1" applyAlignment="1">
      <alignment horizontal="center" vertical="center" wrapText="1"/>
    </xf>
    <xf numFmtId="173" fontId="15" fillId="34" borderId="24" xfId="0" applyNumberFormat="1" applyFont="1" applyFill="1" applyBorder="1" applyAlignment="1">
      <alignment horizontal="center" vertical="center" wrapText="1"/>
    </xf>
    <xf numFmtId="9" fontId="7" fillId="34" borderId="16" xfId="0" applyNumberFormat="1" applyFont="1" applyFill="1" applyBorder="1" applyAlignment="1">
      <alignment horizontal="center" vertical="center"/>
    </xf>
    <xf numFmtId="4" fontId="6" fillId="34" borderId="34" xfId="0" applyNumberFormat="1" applyFont="1" applyFill="1" applyBorder="1" applyAlignment="1">
      <alignment horizontal="center" vertical="center" wrapText="1"/>
    </xf>
    <xf numFmtId="9" fontId="7" fillId="34" borderId="14" xfId="0" applyNumberFormat="1" applyFont="1" applyFill="1" applyBorder="1" applyAlignment="1">
      <alignment horizontal="center" vertical="center"/>
    </xf>
    <xf numFmtId="4" fontId="6" fillId="34" borderId="35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4" fontId="3" fillId="34" borderId="36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6" fillId="34" borderId="37" xfId="0" applyNumberFormat="1" applyFont="1" applyFill="1" applyBorder="1" applyAlignment="1">
      <alignment horizontal="center" vertical="center"/>
    </xf>
    <xf numFmtId="4" fontId="6" fillId="34" borderId="38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190" fontId="7" fillId="0" borderId="13" xfId="60" applyNumberFormat="1" applyFont="1" applyFill="1" applyBorder="1" applyAlignment="1">
      <alignment horizontal="center" wrapText="1"/>
    </xf>
    <xf numFmtId="3" fontId="6" fillId="34" borderId="39" xfId="0" applyNumberFormat="1" applyFont="1" applyFill="1" applyBorder="1" applyAlignment="1">
      <alignment horizontal="center" vertical="center"/>
    </xf>
    <xf numFmtId="190" fontId="6" fillId="34" borderId="39" xfId="60" applyNumberFormat="1" applyFont="1" applyFill="1" applyBorder="1" applyAlignment="1">
      <alignment vertical="center"/>
    </xf>
    <xf numFmtId="190" fontId="7" fillId="34" borderId="20" xfId="60" applyNumberFormat="1" applyFont="1" applyFill="1" applyBorder="1" applyAlignment="1">
      <alignment vertical="center"/>
    </xf>
    <xf numFmtId="190" fontId="6" fillId="34" borderId="20" xfId="6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18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174" fontId="7" fillId="0" borderId="40" xfId="0" applyNumberFormat="1" applyFont="1" applyFill="1" applyBorder="1" applyAlignment="1">
      <alignment horizontal="center" vertical="center"/>
    </xf>
    <xf numFmtId="2" fontId="6" fillId="34" borderId="41" xfId="0" applyNumberFormat="1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2" fontId="6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2" fontId="6" fillId="34" borderId="18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J110"/>
  <sheetViews>
    <sheetView tabSelected="1" zoomScale="75" zoomScaleNormal="75" zoomScaleSheetLayoutView="75" zoomScalePageLayoutView="0" workbookViewId="0" topLeftCell="A1">
      <pane xSplit="4" ySplit="12" topLeftCell="E6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" sqref="I8"/>
    </sheetView>
  </sheetViews>
  <sheetFormatPr defaultColWidth="9.00390625" defaultRowHeight="15.75" outlineLevelRow="1"/>
  <cols>
    <col min="1" max="1" width="9.00390625" style="5" customWidth="1"/>
    <col min="2" max="2" width="5.75390625" style="23" customWidth="1"/>
    <col min="3" max="3" width="59.00390625" style="22" customWidth="1"/>
    <col min="4" max="4" width="16.50390625" style="23" customWidth="1"/>
    <col min="5" max="5" width="18.125" style="23" customWidth="1"/>
    <col min="6" max="6" width="25.875" style="23" customWidth="1"/>
    <col min="7" max="7" width="19.25390625" style="23" customWidth="1"/>
    <col min="8" max="8" width="60.125" style="22" customWidth="1"/>
    <col min="9" max="9" width="9.125" style="5" bestFit="1" customWidth="1"/>
    <col min="10" max="16384" width="9.00390625" style="5" customWidth="1"/>
  </cols>
  <sheetData>
    <row r="1" spans="5:8" ht="18.75">
      <c r="E1" s="5"/>
      <c r="F1" s="5"/>
      <c r="G1" s="5"/>
      <c r="H1" s="5"/>
    </row>
    <row r="2" spans="7:8" ht="18.75">
      <c r="G2" s="5"/>
      <c r="H2" s="127" t="s">
        <v>86</v>
      </c>
    </row>
    <row r="3" spans="7:8" ht="18.75" customHeight="1">
      <c r="G3" s="5"/>
      <c r="H3" s="127" t="s">
        <v>87</v>
      </c>
    </row>
    <row r="4" spans="7:8" ht="18.75" customHeight="1">
      <c r="G4" s="5"/>
      <c r="H4" s="127" t="s">
        <v>88</v>
      </c>
    </row>
    <row r="5" spans="7:8" ht="18.75" customHeight="1">
      <c r="G5" s="5"/>
      <c r="H5" s="127" t="s">
        <v>89</v>
      </c>
    </row>
    <row r="6" spans="7:10" ht="18.75" customHeight="1">
      <c r="G6" s="1"/>
      <c r="H6" s="128" t="s">
        <v>90</v>
      </c>
      <c r="I6" s="1"/>
      <c r="J6" s="1"/>
    </row>
    <row r="7" spans="2:8" ht="18.75">
      <c r="B7" s="135" t="s">
        <v>85</v>
      </c>
      <c r="C7" s="136"/>
      <c r="E7" s="1"/>
      <c r="F7" s="1"/>
      <c r="G7" s="1"/>
      <c r="H7" s="1"/>
    </row>
    <row r="9" spans="2:8" s="1" customFormat="1" ht="19.5" customHeight="1">
      <c r="B9" s="137" t="s">
        <v>84</v>
      </c>
      <c r="C9" s="138"/>
      <c r="D9" s="138"/>
      <c r="E9" s="138"/>
      <c r="F9" s="138"/>
      <c r="G9" s="138"/>
      <c r="H9" s="7"/>
    </row>
    <row r="10" spans="2:8" s="1" customFormat="1" ht="16.5" customHeight="1" thickBot="1">
      <c r="B10" s="139"/>
      <c r="C10" s="139"/>
      <c r="D10" s="7"/>
      <c r="E10" s="7"/>
      <c r="F10" s="6"/>
      <c r="G10" s="6"/>
      <c r="H10" s="7"/>
    </row>
    <row r="11" spans="2:8" s="1" customFormat="1" ht="56.25" customHeight="1">
      <c r="B11" s="140" t="s">
        <v>0</v>
      </c>
      <c r="C11" s="142" t="s">
        <v>83</v>
      </c>
      <c r="D11" s="140" t="s">
        <v>1</v>
      </c>
      <c r="E11" s="140" t="s">
        <v>91</v>
      </c>
      <c r="F11" s="133" t="s">
        <v>92</v>
      </c>
      <c r="G11" s="148" t="s">
        <v>104</v>
      </c>
      <c r="H11" s="142" t="s">
        <v>105</v>
      </c>
    </row>
    <row r="12" spans="2:8" s="1" customFormat="1" ht="37.5" customHeight="1" thickBot="1">
      <c r="B12" s="141"/>
      <c r="C12" s="141"/>
      <c r="D12" s="141"/>
      <c r="E12" s="143"/>
      <c r="F12" s="134"/>
      <c r="G12" s="149"/>
      <c r="H12" s="144"/>
    </row>
    <row r="13" spans="2:8" s="1" customFormat="1" ht="36" customHeight="1" outlineLevel="1">
      <c r="B13" s="8" t="s">
        <v>2</v>
      </c>
      <c r="C13" s="9" t="s">
        <v>3</v>
      </c>
      <c r="D13" s="10" t="s">
        <v>4</v>
      </c>
      <c r="E13" s="118">
        <f>E15</f>
        <v>3156810</v>
      </c>
      <c r="F13" s="117">
        <f>F15</f>
        <v>1709093.45223139</v>
      </c>
      <c r="G13" s="86">
        <f>F13/E13-1</f>
        <v>-0.4586011029389194</v>
      </c>
      <c r="H13" s="130"/>
    </row>
    <row r="14" spans="2:8" s="1" customFormat="1" ht="18" customHeight="1" outlineLevel="1">
      <c r="B14" s="11"/>
      <c r="C14" s="12" t="s">
        <v>5</v>
      </c>
      <c r="D14" s="13"/>
      <c r="E14" s="119"/>
      <c r="F14" s="91"/>
      <c r="G14" s="88"/>
      <c r="H14" s="131"/>
    </row>
    <row r="15" spans="2:8" s="1" customFormat="1" ht="18" customHeight="1" outlineLevel="1">
      <c r="B15" s="18">
        <v>1</v>
      </c>
      <c r="C15" s="16" t="s">
        <v>6</v>
      </c>
      <c r="D15" s="17" t="s">
        <v>7</v>
      </c>
      <c r="E15" s="120">
        <f>E17+E18</f>
        <v>3156810</v>
      </c>
      <c r="F15" s="89">
        <f>F17+F18</f>
        <v>1709093.45223139</v>
      </c>
      <c r="G15" s="90">
        <f>F15/E15-1</f>
        <v>-0.4586011029389194</v>
      </c>
      <c r="H15" s="131"/>
    </row>
    <row r="16" spans="2:8" s="1" customFormat="1" ht="18" customHeight="1" outlineLevel="1">
      <c r="B16" s="11"/>
      <c r="C16" s="12" t="s">
        <v>5</v>
      </c>
      <c r="D16" s="13" t="s">
        <v>7</v>
      </c>
      <c r="E16" s="53"/>
      <c r="F16" s="87"/>
      <c r="G16" s="88"/>
      <c r="H16" s="131"/>
    </row>
    <row r="17" spans="2:8" s="1" customFormat="1" ht="57" customHeight="1" outlineLevel="1">
      <c r="B17" s="11" t="s">
        <v>8</v>
      </c>
      <c r="C17" s="12" t="s">
        <v>9</v>
      </c>
      <c r="D17" s="13" t="s">
        <v>7</v>
      </c>
      <c r="E17" s="53">
        <v>1647108</v>
      </c>
      <c r="F17" s="91">
        <v>896388.83051267</v>
      </c>
      <c r="G17" s="92">
        <f>F17/E17-1</f>
        <v>-0.4557801731807083</v>
      </c>
      <c r="H17" s="131"/>
    </row>
    <row r="18" spans="2:8" s="1" customFormat="1" ht="46.5" customHeight="1" outlineLevel="1">
      <c r="B18" s="11" t="s">
        <v>10</v>
      </c>
      <c r="C18" s="12" t="s">
        <v>11</v>
      </c>
      <c r="D18" s="13" t="s">
        <v>7</v>
      </c>
      <c r="E18" s="53">
        <v>1509702</v>
      </c>
      <c r="F18" s="91">
        <v>812704.6217187198</v>
      </c>
      <c r="G18" s="92">
        <f>F18/E18-1</f>
        <v>-0.4616787805019005</v>
      </c>
      <c r="H18" s="131"/>
    </row>
    <row r="19" spans="2:8" s="2" customFormat="1" ht="40.5" customHeight="1">
      <c r="B19" s="15" t="s">
        <v>12</v>
      </c>
      <c r="C19" s="16" t="s">
        <v>13</v>
      </c>
      <c r="D19" s="17" t="s">
        <v>7</v>
      </c>
      <c r="E19" s="52">
        <f>E21+E24+E29+E30+E35</f>
        <v>51808</v>
      </c>
      <c r="F19" s="89">
        <f>F21+F24+F29+F30+F35</f>
        <v>35129.985725996</v>
      </c>
      <c r="G19" s="92">
        <f>F19/E19-1</f>
        <v>-0.321919670205451</v>
      </c>
      <c r="H19" s="132"/>
    </row>
    <row r="20" spans="2:8" s="1" customFormat="1" ht="17.25" customHeight="1">
      <c r="B20" s="11"/>
      <c r="C20" s="12" t="s">
        <v>5</v>
      </c>
      <c r="D20" s="13" t="s">
        <v>7</v>
      </c>
      <c r="E20" s="53"/>
      <c r="F20" s="91"/>
      <c r="G20" s="92"/>
      <c r="H20" s="131"/>
    </row>
    <row r="21" spans="2:8" s="1" customFormat="1" ht="17.25" customHeight="1">
      <c r="B21" s="145">
        <v>2</v>
      </c>
      <c r="C21" s="16" t="s">
        <v>14</v>
      </c>
      <c r="D21" s="17" t="s">
        <v>7</v>
      </c>
      <c r="E21" s="52">
        <f>E23</f>
        <v>2583</v>
      </c>
      <c r="F21" s="89">
        <f>F23</f>
        <v>1929.9305929526556</v>
      </c>
      <c r="G21" s="92">
        <f>F21/E21-1</f>
        <v>-0.25283368449374544</v>
      </c>
      <c r="H21" s="131"/>
    </row>
    <row r="22" spans="2:8" s="1" customFormat="1" ht="17.25" customHeight="1">
      <c r="B22" s="145"/>
      <c r="C22" s="12" t="s">
        <v>5</v>
      </c>
      <c r="D22" s="13" t="s">
        <v>7</v>
      </c>
      <c r="E22" s="53"/>
      <c r="F22" s="91"/>
      <c r="G22" s="92"/>
      <c r="H22" s="131"/>
    </row>
    <row r="23" spans="2:8" s="1" customFormat="1" ht="17.25" customHeight="1">
      <c r="B23" s="49" t="s">
        <v>15</v>
      </c>
      <c r="C23" s="12" t="s">
        <v>16</v>
      </c>
      <c r="D23" s="13" t="s">
        <v>7</v>
      </c>
      <c r="E23" s="53">
        <v>2583</v>
      </c>
      <c r="F23" s="91">
        <v>1929.9305929526556</v>
      </c>
      <c r="G23" s="92">
        <f>F23/E23-1</f>
        <v>-0.25283368449374544</v>
      </c>
      <c r="H23" s="131"/>
    </row>
    <row r="24" spans="2:8" s="1" customFormat="1" ht="17.25" customHeight="1">
      <c r="B24" s="145">
        <v>3</v>
      </c>
      <c r="C24" s="16" t="s">
        <v>17</v>
      </c>
      <c r="D24" s="17" t="s">
        <v>7</v>
      </c>
      <c r="E24" s="52">
        <f>E26+E27</f>
        <v>34162</v>
      </c>
      <c r="F24" s="89">
        <f>F26+F27</f>
        <v>23772.024333661007</v>
      </c>
      <c r="G24" s="92">
        <f>F24/E24-1</f>
        <v>-0.3041383896241143</v>
      </c>
      <c r="H24" s="131"/>
    </row>
    <row r="25" spans="2:8" s="1" customFormat="1" ht="17.25" customHeight="1">
      <c r="B25" s="145"/>
      <c r="C25" s="12" t="s">
        <v>5</v>
      </c>
      <c r="D25" s="13" t="s">
        <v>7</v>
      </c>
      <c r="E25" s="53"/>
      <c r="F25" s="91"/>
      <c r="G25" s="92"/>
      <c r="H25" s="131"/>
    </row>
    <row r="26" spans="2:9" s="1" customFormat="1" ht="17.25" customHeight="1">
      <c r="B26" s="11" t="s">
        <v>18</v>
      </c>
      <c r="C26" s="12" t="s">
        <v>19</v>
      </c>
      <c r="D26" s="13" t="s">
        <v>7</v>
      </c>
      <c r="E26" s="53">
        <v>31085</v>
      </c>
      <c r="F26" s="91">
        <v>21546.474998432976</v>
      </c>
      <c r="G26" s="92">
        <f>F26/E26-1</f>
        <v>-0.3068529838046332</v>
      </c>
      <c r="H26" s="131"/>
      <c r="I26" s="29"/>
    </row>
    <row r="27" spans="2:9" s="1" customFormat="1" ht="17.25" customHeight="1">
      <c r="B27" s="11" t="s">
        <v>20</v>
      </c>
      <c r="C27" s="12" t="s">
        <v>21</v>
      </c>
      <c r="D27" s="13" t="s">
        <v>7</v>
      </c>
      <c r="E27" s="53">
        <v>3077</v>
      </c>
      <c r="F27" s="91">
        <v>2225.5493352280323</v>
      </c>
      <c r="G27" s="92">
        <f>F27/E27-1</f>
        <v>-0.2767145481871848</v>
      </c>
      <c r="H27" s="131"/>
      <c r="I27" s="29"/>
    </row>
    <row r="28" spans="2:8" s="2" customFormat="1" ht="17.25" customHeight="1" hidden="1">
      <c r="B28" s="11"/>
      <c r="C28" s="12" t="s">
        <v>81</v>
      </c>
      <c r="D28" s="13"/>
      <c r="E28" s="53"/>
      <c r="F28" s="91"/>
      <c r="G28" s="92" t="e">
        <f>F28/E28-1</f>
        <v>#DIV/0!</v>
      </c>
      <c r="H28" s="131"/>
    </row>
    <row r="29" spans="2:8" s="2" customFormat="1" ht="17.25" customHeight="1">
      <c r="B29" s="18">
        <v>4</v>
      </c>
      <c r="C29" s="16" t="s">
        <v>22</v>
      </c>
      <c r="D29" s="13" t="s">
        <v>7</v>
      </c>
      <c r="E29" s="53">
        <v>591</v>
      </c>
      <c r="F29" s="89">
        <v>204.80486001059785</v>
      </c>
      <c r="G29" s="92">
        <f>F29/E29-1</f>
        <v>-0.6534604737553336</v>
      </c>
      <c r="H29" s="131"/>
    </row>
    <row r="30" spans="2:8" s="2" customFormat="1" ht="17.25" customHeight="1">
      <c r="B30" s="146">
        <v>5</v>
      </c>
      <c r="C30" s="16" t="s">
        <v>23</v>
      </c>
      <c r="D30" s="17" t="s">
        <v>7</v>
      </c>
      <c r="E30" s="52">
        <f>E32+E33+E34</f>
        <v>2097</v>
      </c>
      <c r="F30" s="89">
        <f>F32+F33+F34</f>
        <v>1395.7470799999996</v>
      </c>
      <c r="G30" s="92">
        <f>F30/E30-1</f>
        <v>-0.33440768717215086</v>
      </c>
      <c r="H30" s="131"/>
    </row>
    <row r="31" spans="2:8" s="2" customFormat="1" ht="17.25" customHeight="1">
      <c r="B31" s="147"/>
      <c r="C31" s="12" t="s">
        <v>5</v>
      </c>
      <c r="D31" s="13" t="s">
        <v>7</v>
      </c>
      <c r="E31" s="53"/>
      <c r="F31" s="91"/>
      <c r="G31" s="92"/>
      <c r="H31" s="131"/>
    </row>
    <row r="32" spans="2:8" s="2" customFormat="1" ht="17.25" customHeight="1">
      <c r="B32" s="11" t="s">
        <v>24</v>
      </c>
      <c r="C32" s="12" t="s">
        <v>25</v>
      </c>
      <c r="D32" s="13" t="s">
        <v>7</v>
      </c>
      <c r="E32" s="53">
        <v>1967</v>
      </c>
      <c r="F32" s="91">
        <v>1354.5757199999998</v>
      </c>
      <c r="G32" s="92">
        <f>F32/E32-1</f>
        <v>-0.31134940518556187</v>
      </c>
      <c r="H32" s="131"/>
    </row>
    <row r="33" spans="2:8" s="2" customFormat="1" ht="17.25" customHeight="1">
      <c r="B33" s="11" t="s">
        <v>26</v>
      </c>
      <c r="C33" s="12" t="s">
        <v>27</v>
      </c>
      <c r="D33" s="17" t="s">
        <v>7</v>
      </c>
      <c r="E33" s="53">
        <v>94</v>
      </c>
      <c r="F33" s="91">
        <v>14.571359999999999</v>
      </c>
      <c r="G33" s="92">
        <f>F33/E33-1</f>
        <v>-0.8449855319148937</v>
      </c>
      <c r="H33" s="131"/>
    </row>
    <row r="34" spans="2:8" s="2" customFormat="1" ht="17.25" customHeight="1">
      <c r="B34" s="11" t="s">
        <v>28</v>
      </c>
      <c r="C34" s="12" t="s">
        <v>80</v>
      </c>
      <c r="D34" s="17" t="s">
        <v>7</v>
      </c>
      <c r="E34" s="53">
        <v>36</v>
      </c>
      <c r="F34" s="91">
        <v>26.6</v>
      </c>
      <c r="G34" s="92">
        <f>F34/E34-1</f>
        <v>-0.26111111111111107</v>
      </c>
      <c r="H34" s="131"/>
    </row>
    <row r="35" spans="2:8" s="2" customFormat="1" ht="17.25" customHeight="1">
      <c r="B35" s="145">
        <v>6</v>
      </c>
      <c r="C35" s="19" t="s">
        <v>29</v>
      </c>
      <c r="D35" s="17" t="s">
        <v>7</v>
      </c>
      <c r="E35" s="52">
        <f>SUM(E36:E49)</f>
        <v>12375</v>
      </c>
      <c r="F35" s="89">
        <f>SUM(F36:F49)</f>
        <v>7827.478859371737</v>
      </c>
      <c r="G35" s="92">
        <f>F35/E35-1</f>
        <v>-0.36747645580834454</v>
      </c>
      <c r="H35" s="131"/>
    </row>
    <row r="36" spans="2:8" s="2" customFormat="1" ht="18.75" customHeight="1">
      <c r="B36" s="145"/>
      <c r="C36" s="12" t="s">
        <v>5</v>
      </c>
      <c r="D36" s="13" t="s">
        <v>7</v>
      </c>
      <c r="E36" s="53"/>
      <c r="F36" s="91"/>
      <c r="G36" s="92"/>
      <c r="H36" s="131"/>
    </row>
    <row r="37" spans="2:8" s="2" customFormat="1" ht="17.25" customHeight="1">
      <c r="B37" s="11" t="s">
        <v>30</v>
      </c>
      <c r="C37" s="12" t="s">
        <v>31</v>
      </c>
      <c r="D37" s="13" t="s">
        <v>7</v>
      </c>
      <c r="E37" s="116">
        <v>1377</v>
      </c>
      <c r="F37" s="91">
        <v>1343.014861084</v>
      </c>
      <c r="G37" s="92">
        <f>F37/E37-1</f>
        <v>-0.024680565661583276</v>
      </c>
      <c r="H37" s="131"/>
    </row>
    <row r="38" spans="2:9" s="2" customFormat="1" ht="17.25" customHeight="1">
      <c r="B38" s="11" t="s">
        <v>32</v>
      </c>
      <c r="C38" s="12" t="s">
        <v>33</v>
      </c>
      <c r="D38" s="13" t="s">
        <v>7</v>
      </c>
      <c r="E38" s="116">
        <v>6541</v>
      </c>
      <c r="F38" s="91">
        <v>4065.1140948459997</v>
      </c>
      <c r="G38" s="92">
        <f>F38/E38-1</f>
        <v>-0.378517949113897</v>
      </c>
      <c r="H38" s="131"/>
      <c r="I38" s="30"/>
    </row>
    <row r="39" spans="2:8" s="2" customFormat="1" ht="17.25" customHeight="1">
      <c r="B39" s="11" t="s">
        <v>34</v>
      </c>
      <c r="C39" s="12" t="s">
        <v>35</v>
      </c>
      <c r="D39" s="17" t="s">
        <v>7</v>
      </c>
      <c r="E39" s="116">
        <v>530</v>
      </c>
      <c r="F39" s="91">
        <v>245.40754402</v>
      </c>
      <c r="G39" s="92">
        <f>F39/E39-1</f>
        <v>-0.5369668980754717</v>
      </c>
      <c r="H39" s="131"/>
    </row>
    <row r="40" spans="2:8" s="2" customFormat="1" ht="17.25" customHeight="1">
      <c r="B40" s="11" t="s">
        <v>36</v>
      </c>
      <c r="C40" s="12" t="s">
        <v>37</v>
      </c>
      <c r="D40" s="13" t="s">
        <v>7</v>
      </c>
      <c r="E40" s="116">
        <v>1404</v>
      </c>
      <c r="F40" s="91">
        <v>1151.6217691994334</v>
      </c>
      <c r="G40" s="92">
        <f>F40/E40-1</f>
        <v>-0.1797565746442782</v>
      </c>
      <c r="H40" s="131"/>
    </row>
    <row r="41" spans="2:8" s="2" customFormat="1" ht="17.25" customHeight="1">
      <c r="B41" s="11" t="s">
        <v>38</v>
      </c>
      <c r="C41" s="12" t="s">
        <v>39</v>
      </c>
      <c r="D41" s="13" t="s">
        <v>7</v>
      </c>
      <c r="E41" s="116">
        <v>16</v>
      </c>
      <c r="F41" s="91">
        <v>8.67798</v>
      </c>
      <c r="G41" s="92">
        <f>F41/E41-1</f>
        <v>-0.45762625</v>
      </c>
      <c r="H41" s="131"/>
    </row>
    <row r="42" spans="2:8" s="2" customFormat="1" ht="17.25" customHeight="1">
      <c r="B42" s="49" t="s">
        <v>40</v>
      </c>
      <c r="C42" s="12" t="s">
        <v>41</v>
      </c>
      <c r="D42" s="13" t="s">
        <v>7</v>
      </c>
      <c r="E42" s="116">
        <v>891</v>
      </c>
      <c r="F42" s="91">
        <v>471.5083858493938</v>
      </c>
      <c r="G42" s="92">
        <f>F42/E42-1</f>
        <v>-0.47080989242492277</v>
      </c>
      <c r="H42" s="131"/>
    </row>
    <row r="43" spans="2:8" s="2" customFormat="1" ht="17.25" customHeight="1">
      <c r="B43" s="11" t="s">
        <v>42</v>
      </c>
      <c r="C43" s="12" t="s">
        <v>43</v>
      </c>
      <c r="D43" s="13" t="s">
        <v>7</v>
      </c>
      <c r="E43" s="116">
        <v>160</v>
      </c>
      <c r="F43" s="91">
        <v>47.531070596000006</v>
      </c>
      <c r="G43" s="92">
        <f>F43/E43-1</f>
        <v>-0.7029308087749999</v>
      </c>
      <c r="H43" s="131"/>
    </row>
    <row r="44" spans="2:8" s="2" customFormat="1" ht="17.25" customHeight="1">
      <c r="B44" s="11" t="s">
        <v>44</v>
      </c>
      <c r="C44" s="12" t="s">
        <v>45</v>
      </c>
      <c r="D44" s="60" t="s">
        <v>7</v>
      </c>
      <c r="E44" s="116">
        <v>45</v>
      </c>
      <c r="F44" s="91">
        <v>1.98655</v>
      </c>
      <c r="G44" s="92">
        <f>F44/E44-1</f>
        <v>-0.9558544444444445</v>
      </c>
      <c r="H44" s="131"/>
    </row>
    <row r="45" spans="2:9" s="2" customFormat="1" ht="17.25" customHeight="1">
      <c r="B45" s="11" t="s">
        <v>46</v>
      </c>
      <c r="C45" s="12" t="s">
        <v>47</v>
      </c>
      <c r="D45" s="60" t="s">
        <v>7</v>
      </c>
      <c r="E45" s="116">
        <v>428</v>
      </c>
      <c r="F45" s="91">
        <v>32.91072</v>
      </c>
      <c r="G45" s="92">
        <f>F45/E45-1</f>
        <v>-0.9231057943925234</v>
      </c>
      <c r="H45" s="131"/>
      <c r="I45" s="30"/>
    </row>
    <row r="46" spans="2:9" s="2" customFormat="1" ht="17.25" customHeight="1">
      <c r="B46" s="49" t="s">
        <v>48</v>
      </c>
      <c r="C46" s="12" t="s">
        <v>49</v>
      </c>
      <c r="D46" s="60" t="s">
        <v>7</v>
      </c>
      <c r="E46" s="116">
        <v>323</v>
      </c>
      <c r="F46" s="91">
        <v>14.30881</v>
      </c>
      <c r="G46" s="92">
        <f>F46/E46-1</f>
        <v>-0.9557002786377709</v>
      </c>
      <c r="H46" s="131"/>
      <c r="I46" s="30"/>
    </row>
    <row r="47" spans="2:9" s="2" customFormat="1" ht="17.25" customHeight="1">
      <c r="B47" s="11" t="s">
        <v>50</v>
      </c>
      <c r="C47" s="12" t="s">
        <v>51</v>
      </c>
      <c r="D47" s="60" t="s">
        <v>7</v>
      </c>
      <c r="E47" s="116">
        <v>266</v>
      </c>
      <c r="F47" s="91">
        <v>251.51215377691014</v>
      </c>
      <c r="G47" s="92">
        <f>F47/E47-1</f>
        <v>-0.05446558730484907</v>
      </c>
      <c r="H47" s="131"/>
      <c r="I47" s="30"/>
    </row>
    <row r="48" spans="2:9" s="2" customFormat="1" ht="17.25" customHeight="1">
      <c r="B48" s="11" t="s">
        <v>52</v>
      </c>
      <c r="C48" s="12" t="s">
        <v>53</v>
      </c>
      <c r="D48" s="60" t="s">
        <v>7</v>
      </c>
      <c r="E48" s="116">
        <v>374</v>
      </c>
      <c r="F48" s="91">
        <v>191.42242</v>
      </c>
      <c r="G48" s="92">
        <f>F48/E48-1</f>
        <v>-0.48817534759358294</v>
      </c>
      <c r="H48" s="131"/>
      <c r="I48" s="30"/>
    </row>
    <row r="49" spans="2:9" s="2" customFormat="1" ht="17.25" customHeight="1">
      <c r="B49" s="11" t="s">
        <v>75</v>
      </c>
      <c r="C49" s="12" t="s">
        <v>76</v>
      </c>
      <c r="D49" s="60"/>
      <c r="E49" s="116">
        <v>20</v>
      </c>
      <c r="F49" s="91">
        <v>2.4625</v>
      </c>
      <c r="G49" s="92">
        <f>F49/E49-1</f>
        <v>-0.876875</v>
      </c>
      <c r="H49" s="131"/>
      <c r="I49" s="30"/>
    </row>
    <row r="50" spans="2:8" s="2" customFormat="1" ht="18" customHeight="1">
      <c r="B50" s="15" t="s">
        <v>54</v>
      </c>
      <c r="C50" s="16" t="s">
        <v>93</v>
      </c>
      <c r="D50" s="61" t="s">
        <v>7</v>
      </c>
      <c r="E50" s="54">
        <f>E13+E19</f>
        <v>3208618</v>
      </c>
      <c r="F50" s="54">
        <f>F13+F19</f>
        <v>1744223.437957386</v>
      </c>
      <c r="G50" s="92">
        <f>F50/E50-1</f>
        <v>-0.45639417407825233</v>
      </c>
      <c r="H50" s="27"/>
    </row>
    <row r="51" spans="2:8" s="2" customFormat="1" ht="18" customHeight="1">
      <c r="B51" s="15" t="s">
        <v>55</v>
      </c>
      <c r="C51" s="16" t="s">
        <v>56</v>
      </c>
      <c r="D51" s="61" t="s">
        <v>7</v>
      </c>
      <c r="E51" s="54">
        <v>92</v>
      </c>
      <c r="F51" s="93">
        <v>-24337.581074755955</v>
      </c>
      <c r="G51" s="92"/>
      <c r="H51" s="27"/>
    </row>
    <row r="52" spans="2:8" s="2" customFormat="1" ht="18" customHeight="1">
      <c r="B52" s="15" t="s">
        <v>57</v>
      </c>
      <c r="C52" s="16" t="s">
        <v>115</v>
      </c>
      <c r="D52" s="61" t="s">
        <v>7</v>
      </c>
      <c r="E52" s="54">
        <v>2035</v>
      </c>
      <c r="F52" s="93">
        <v>1930</v>
      </c>
      <c r="G52" s="92">
        <f>F52/E52-1</f>
        <v>-0.051597051597051635</v>
      </c>
      <c r="H52" s="27"/>
    </row>
    <row r="53" spans="2:8" s="2" customFormat="1" ht="18" customHeight="1">
      <c r="B53" s="15" t="s">
        <v>59</v>
      </c>
      <c r="C53" s="16" t="s">
        <v>58</v>
      </c>
      <c r="D53" s="61" t="s">
        <v>7</v>
      </c>
      <c r="E53" s="54">
        <f>E50+E51</f>
        <v>3208710</v>
      </c>
      <c r="F53" s="94">
        <f>F50+F51</f>
        <v>1719885.8568826301</v>
      </c>
      <c r="G53" s="92">
        <f>F53/E53-1</f>
        <v>-0.4639946093967263</v>
      </c>
      <c r="H53" s="27"/>
    </row>
    <row r="54" spans="2:8" s="2" customFormat="1" ht="43.5" customHeight="1">
      <c r="B54" s="15" t="s">
        <v>60</v>
      </c>
      <c r="C54" s="16" t="s">
        <v>94</v>
      </c>
      <c r="D54" s="61" t="s">
        <v>61</v>
      </c>
      <c r="E54" s="17">
        <f>E55+E56</f>
        <v>925.039</v>
      </c>
      <c r="F54" s="95">
        <v>503.067568</v>
      </c>
      <c r="G54" s="92">
        <f>F54/E54-1</f>
        <v>-0.4561660989428554</v>
      </c>
      <c r="H54" s="129"/>
    </row>
    <row r="55" spans="2:8" s="2" customFormat="1" ht="32.25" customHeight="1" outlineLevel="1">
      <c r="B55" s="15"/>
      <c r="C55" s="16" t="s">
        <v>62</v>
      </c>
      <c r="D55" s="17" t="s">
        <v>7</v>
      </c>
      <c r="E55" s="17">
        <v>682.262</v>
      </c>
      <c r="F55" s="95">
        <v>370.080568</v>
      </c>
      <c r="G55" s="92">
        <f>F55/E55-1</f>
        <v>-0.4575682538379683</v>
      </c>
      <c r="H55" s="26"/>
    </row>
    <row r="56" spans="2:8" s="2" customFormat="1" ht="30.75" customHeight="1" outlineLevel="1" thickBot="1">
      <c r="B56" s="15"/>
      <c r="C56" s="16" t="s">
        <v>82</v>
      </c>
      <c r="D56" s="17" t="s">
        <v>7</v>
      </c>
      <c r="E56" s="17">
        <v>242.777</v>
      </c>
      <c r="F56" s="95">
        <v>132.987</v>
      </c>
      <c r="G56" s="92">
        <f>F56/E56-1</f>
        <v>-0.45222570507090865</v>
      </c>
      <c r="H56" s="26"/>
    </row>
    <row r="57" spans="2:8" s="24" customFormat="1" ht="18" customHeight="1" hidden="1" outlineLevel="1">
      <c r="B57" s="31"/>
      <c r="C57" s="25" t="s">
        <v>64</v>
      </c>
      <c r="D57" s="61" t="s">
        <v>7</v>
      </c>
      <c r="E57" s="32"/>
      <c r="F57" s="96">
        <v>91.494663</v>
      </c>
      <c r="G57" s="92" t="e">
        <f>F57/E57-1</f>
        <v>#DIV/0!</v>
      </c>
      <c r="H57" s="14"/>
    </row>
    <row r="58" spans="2:8" s="24" customFormat="1" ht="42.75" customHeight="1" hidden="1" outlineLevel="1">
      <c r="B58" s="31"/>
      <c r="C58" s="25" t="s">
        <v>65</v>
      </c>
      <c r="D58" s="61" t="s">
        <v>7</v>
      </c>
      <c r="E58" s="32"/>
      <c r="F58" s="96">
        <v>24.894913</v>
      </c>
      <c r="G58" s="92" t="e">
        <f>F58/E58-1</f>
        <v>#DIV/0!</v>
      </c>
      <c r="H58" s="14"/>
    </row>
    <row r="59" spans="2:8" s="48" customFormat="1" ht="18" customHeight="1" hidden="1" outlineLevel="1" thickBot="1">
      <c r="B59" s="45"/>
      <c r="C59" s="46" t="s">
        <v>74</v>
      </c>
      <c r="D59" s="64"/>
      <c r="E59" s="65"/>
      <c r="F59" s="97">
        <v>4.833</v>
      </c>
      <c r="G59" s="98" t="e">
        <f>F59/E59-1</f>
        <v>#DIV/0!</v>
      </c>
      <c r="H59" s="47"/>
    </row>
    <row r="60" spans="2:8" s="3" customFormat="1" ht="26.25" customHeight="1" collapsed="1" thickBot="1">
      <c r="B60" s="21" t="s">
        <v>66</v>
      </c>
      <c r="C60" s="39" t="s">
        <v>67</v>
      </c>
      <c r="D60" s="67" t="s">
        <v>68</v>
      </c>
      <c r="E60" s="51">
        <f>E53/E54</f>
        <v>3468.7294265430974</v>
      </c>
      <c r="F60" s="99">
        <v>3418.796929645502</v>
      </c>
      <c r="G60" s="100">
        <f>F60/E60-1</f>
        <v>-0.01439503943879461</v>
      </c>
      <c r="H60" s="20"/>
    </row>
    <row r="61" spans="2:8" s="2" customFormat="1" ht="18" customHeight="1" hidden="1" outlineLevel="1">
      <c r="B61" s="28"/>
      <c r="C61" s="40" t="s">
        <v>62</v>
      </c>
      <c r="D61" s="66" t="s">
        <v>7</v>
      </c>
      <c r="E61" s="56"/>
      <c r="F61" s="101">
        <v>1775.75</v>
      </c>
      <c r="G61" s="102" t="e">
        <f>F61/#REF!%-100</f>
        <v>#REF!</v>
      </c>
      <c r="H61" s="20"/>
    </row>
    <row r="62" spans="2:8" s="24" customFormat="1" ht="18" customHeight="1" hidden="1" outlineLevel="1">
      <c r="B62" s="34"/>
      <c r="C62" s="41" t="s">
        <v>77</v>
      </c>
      <c r="D62" s="62" t="s">
        <v>7</v>
      </c>
      <c r="E62" s="57"/>
      <c r="F62" s="103"/>
      <c r="G62" s="104"/>
      <c r="H62" s="35"/>
    </row>
    <row r="63" spans="2:8" s="24" customFormat="1" ht="18" customHeight="1" hidden="1" outlineLevel="1">
      <c r="B63" s="34"/>
      <c r="C63" s="41" t="s">
        <v>78</v>
      </c>
      <c r="D63" s="62" t="s">
        <v>7</v>
      </c>
      <c r="E63" s="57"/>
      <c r="F63" s="103"/>
      <c r="G63" s="104"/>
      <c r="H63" s="35"/>
    </row>
    <row r="64" spans="2:8" s="24" customFormat="1" ht="18" customHeight="1" hidden="1" outlineLevel="1">
      <c r="B64" s="34"/>
      <c r="C64" s="41" t="s">
        <v>79</v>
      </c>
      <c r="D64" s="62" t="s">
        <v>7</v>
      </c>
      <c r="E64" s="57"/>
      <c r="F64" s="103"/>
      <c r="G64" s="104"/>
      <c r="H64" s="35"/>
    </row>
    <row r="65" spans="2:8" s="2" customFormat="1" ht="18" customHeight="1" hidden="1" outlineLevel="1">
      <c r="B65" s="28"/>
      <c r="C65" s="42" t="s">
        <v>63</v>
      </c>
      <c r="D65" s="62"/>
      <c r="E65" s="58"/>
      <c r="F65" s="105"/>
      <c r="G65" s="106"/>
      <c r="H65" s="20"/>
    </row>
    <row r="66" spans="2:8" s="24" customFormat="1" ht="18" customHeight="1" hidden="1" outlineLevel="1">
      <c r="B66" s="36"/>
      <c r="C66" s="43" t="s">
        <v>69</v>
      </c>
      <c r="D66" s="62" t="s">
        <v>7</v>
      </c>
      <c r="E66" s="57"/>
      <c r="F66" s="103">
        <v>4875.29</v>
      </c>
      <c r="G66" s="104" t="e">
        <f>F66/#REF!%-100</f>
        <v>#REF!</v>
      </c>
      <c r="H66" s="35"/>
    </row>
    <row r="67" spans="2:8" s="38" customFormat="1" ht="18" customHeight="1" hidden="1" outlineLevel="1" thickBot="1">
      <c r="B67" s="37"/>
      <c r="C67" s="44" t="s">
        <v>70</v>
      </c>
      <c r="D67" s="62" t="s">
        <v>7</v>
      </c>
      <c r="E67" s="59"/>
      <c r="F67" s="107">
        <v>4875.29</v>
      </c>
      <c r="G67" s="108" t="e">
        <f>F67/#REF!%-100</f>
        <v>#REF!</v>
      </c>
      <c r="H67" s="35"/>
    </row>
    <row r="68" spans="2:8" s="4" customFormat="1" ht="18" customHeight="1" hidden="1" collapsed="1" thickBot="1">
      <c r="B68" s="21" t="s">
        <v>71</v>
      </c>
      <c r="C68" s="50" t="s">
        <v>72</v>
      </c>
      <c r="D68" s="71" t="s">
        <v>73</v>
      </c>
      <c r="E68" s="55"/>
      <c r="F68" s="109">
        <v>-24132.776214745358</v>
      </c>
      <c r="G68" s="110" t="e">
        <f>F68/#REF!%-100</f>
        <v>#REF!</v>
      </c>
      <c r="H68" s="27"/>
    </row>
    <row r="69" spans="2:8" ht="56.25">
      <c r="B69" s="68"/>
      <c r="C69" s="72" t="s">
        <v>95</v>
      </c>
      <c r="D69" s="63" t="s">
        <v>68</v>
      </c>
      <c r="E69" s="83">
        <v>1065.5</v>
      </c>
      <c r="F69" s="83">
        <v>1065.5</v>
      </c>
      <c r="G69" s="111"/>
      <c r="H69" s="76"/>
    </row>
    <row r="70" spans="2:8" ht="56.25">
      <c r="B70" s="69"/>
      <c r="C70" s="72" t="s">
        <v>96</v>
      </c>
      <c r="D70" s="78" t="s">
        <v>7</v>
      </c>
      <c r="E70" s="80">
        <v>2159.75</v>
      </c>
      <c r="F70" s="80">
        <v>2159.75</v>
      </c>
      <c r="G70" s="112"/>
      <c r="H70" s="76"/>
    </row>
    <row r="71" spans="2:8" ht="93.75">
      <c r="B71" s="69"/>
      <c r="C71" s="72" t="s">
        <v>97</v>
      </c>
      <c r="D71" s="78" t="s">
        <v>7</v>
      </c>
      <c r="E71" s="82">
        <v>2130.99</v>
      </c>
      <c r="F71" s="82">
        <v>2130.99</v>
      </c>
      <c r="G71" s="112"/>
      <c r="H71" s="76"/>
    </row>
    <row r="72" spans="2:8" ht="18.75">
      <c r="B72" s="69"/>
      <c r="C72" s="72" t="s">
        <v>103</v>
      </c>
      <c r="D72" s="78" t="s">
        <v>7</v>
      </c>
      <c r="E72" s="82">
        <v>7228.11</v>
      </c>
      <c r="F72" s="82">
        <v>7228.11</v>
      </c>
      <c r="G72" s="112"/>
      <c r="H72" s="76"/>
    </row>
    <row r="73" spans="2:8" ht="18.75">
      <c r="B73" s="69"/>
      <c r="C73" s="73" t="s">
        <v>98</v>
      </c>
      <c r="D73" s="76"/>
      <c r="E73" s="113"/>
      <c r="F73" s="114"/>
      <c r="G73" s="112"/>
      <c r="H73" s="76"/>
    </row>
    <row r="74" spans="2:8" ht="18.75">
      <c r="B74" s="69"/>
      <c r="C74" s="74" t="s">
        <v>99</v>
      </c>
      <c r="D74" s="79" t="s">
        <v>101</v>
      </c>
      <c r="E74" s="82">
        <v>50</v>
      </c>
      <c r="F74" s="79">
        <v>50</v>
      </c>
      <c r="G74" s="112"/>
      <c r="H74" s="76"/>
    </row>
    <row r="75" spans="2:8" ht="19.5" thickBot="1">
      <c r="B75" s="70"/>
      <c r="C75" s="75" t="s">
        <v>100</v>
      </c>
      <c r="D75" s="77" t="s">
        <v>102</v>
      </c>
      <c r="E75" s="81">
        <v>51808</v>
      </c>
      <c r="F75" s="84">
        <f>F26/6/50*1000</f>
        <v>71821.58332810992</v>
      </c>
      <c r="G75" s="115"/>
      <c r="H75" s="85"/>
    </row>
    <row r="76" spans="2:5" ht="18.75">
      <c r="B76" s="22"/>
      <c r="C76" s="33"/>
      <c r="D76" s="22"/>
      <c r="E76" s="22"/>
    </row>
    <row r="77" spans="2:10" s="23" customFormat="1" ht="18.75">
      <c r="B77" s="22"/>
      <c r="C77" s="33"/>
      <c r="D77" s="22"/>
      <c r="E77" s="22"/>
      <c r="H77" s="22"/>
      <c r="I77" s="5"/>
      <c r="J77" s="5"/>
    </row>
    <row r="78" spans="2:10" s="23" customFormat="1" ht="20.25" hidden="1">
      <c r="B78" s="22"/>
      <c r="C78" s="121" t="s">
        <v>106</v>
      </c>
      <c r="D78" s="121"/>
      <c r="E78" s="121"/>
      <c r="F78" s="121"/>
      <c r="G78" s="122"/>
      <c r="H78" s="22"/>
      <c r="I78" s="5"/>
      <c r="J78" s="5"/>
    </row>
    <row r="79" spans="2:10" s="23" customFormat="1" ht="20.25" hidden="1">
      <c r="B79" s="22"/>
      <c r="C79" s="123" t="s">
        <v>107</v>
      </c>
      <c r="D79" s="123"/>
      <c r="E79" s="123"/>
      <c r="F79" s="124"/>
      <c r="G79" s="125"/>
      <c r="H79" s="22"/>
      <c r="I79" s="5"/>
      <c r="J79" s="5"/>
    </row>
    <row r="80" spans="2:10" s="23" customFormat="1" ht="20.25" hidden="1">
      <c r="B80" s="22"/>
      <c r="C80" s="123" t="s">
        <v>108</v>
      </c>
      <c r="D80" s="123"/>
      <c r="E80" s="124"/>
      <c r="F80" s="124"/>
      <c r="G80" s="125"/>
      <c r="H80" s="22"/>
      <c r="I80" s="5"/>
      <c r="J80" s="5"/>
    </row>
    <row r="81" spans="2:10" s="23" customFormat="1" ht="20.25" hidden="1">
      <c r="B81" s="22"/>
      <c r="C81" s="123" t="s">
        <v>109</v>
      </c>
      <c r="D81" s="123"/>
      <c r="E81" s="123"/>
      <c r="F81" s="124"/>
      <c r="G81" s="125"/>
      <c r="H81" s="22"/>
      <c r="I81" s="5"/>
      <c r="J81" s="5"/>
    </row>
    <row r="82" spans="2:10" s="23" customFormat="1" ht="20.25" hidden="1">
      <c r="B82" s="22"/>
      <c r="C82" s="123" t="s">
        <v>110</v>
      </c>
      <c r="D82" s="123"/>
      <c r="E82" s="123"/>
      <c r="F82" s="124"/>
      <c r="G82" s="125"/>
      <c r="H82" s="22"/>
      <c r="I82" s="5"/>
      <c r="J82" s="5"/>
    </row>
    <row r="83" spans="2:10" s="23" customFormat="1" ht="20.25">
      <c r="B83" s="22"/>
      <c r="C83" s="124" t="s">
        <v>112</v>
      </c>
      <c r="D83" s="124"/>
      <c r="F83" s="124"/>
      <c r="G83" s="126" t="s">
        <v>113</v>
      </c>
      <c r="H83" s="22"/>
      <c r="I83" s="5"/>
      <c r="J83" s="5"/>
    </row>
    <row r="84" spans="2:10" s="23" customFormat="1" ht="20.25">
      <c r="B84" s="22"/>
      <c r="C84" s="123"/>
      <c r="D84" s="123"/>
      <c r="E84" s="123"/>
      <c r="F84" s="124"/>
      <c r="G84" s="125"/>
      <c r="H84" s="22"/>
      <c r="I84" s="5"/>
      <c r="J84" s="5"/>
    </row>
    <row r="85" spans="2:10" s="23" customFormat="1" ht="20.25" hidden="1">
      <c r="B85" s="22"/>
      <c r="C85" s="123" t="s">
        <v>114</v>
      </c>
      <c r="D85" s="123"/>
      <c r="E85" s="123"/>
      <c r="F85" s="124"/>
      <c r="G85" s="125"/>
      <c r="H85" s="22"/>
      <c r="I85" s="5"/>
      <c r="J85" s="5"/>
    </row>
    <row r="86" spans="2:10" s="23" customFormat="1" ht="20.25" hidden="1">
      <c r="B86" s="22"/>
      <c r="C86" s="123" t="s">
        <v>111</v>
      </c>
      <c r="D86" s="123"/>
      <c r="E86" s="123"/>
      <c r="F86" s="124"/>
      <c r="G86" s="125"/>
      <c r="H86" s="22"/>
      <c r="I86" s="5"/>
      <c r="J86" s="5"/>
    </row>
    <row r="87" spans="2:10" s="23" customFormat="1" ht="18.75">
      <c r="B87" s="22"/>
      <c r="C87" s="22"/>
      <c r="D87" s="22"/>
      <c r="E87" s="22"/>
      <c r="H87" s="22"/>
      <c r="I87" s="5"/>
      <c r="J87" s="5"/>
    </row>
    <row r="88" spans="2:10" s="23" customFormat="1" ht="18.75">
      <c r="B88" s="22"/>
      <c r="C88" s="22"/>
      <c r="D88" s="22"/>
      <c r="E88" s="22"/>
      <c r="H88" s="22"/>
      <c r="I88" s="5"/>
      <c r="J88" s="5"/>
    </row>
    <row r="89" spans="2:10" s="23" customFormat="1" ht="18.75">
      <c r="B89" s="22"/>
      <c r="C89" s="22"/>
      <c r="D89" s="22"/>
      <c r="E89" s="22"/>
      <c r="H89" s="22"/>
      <c r="I89" s="5"/>
      <c r="J89" s="5"/>
    </row>
    <row r="90" spans="2:10" s="23" customFormat="1" ht="18.75">
      <c r="B90" s="22"/>
      <c r="C90" s="22"/>
      <c r="D90" s="22"/>
      <c r="E90" s="22"/>
      <c r="H90" s="22"/>
      <c r="I90" s="5"/>
      <c r="J90" s="5"/>
    </row>
    <row r="91" spans="2:10" s="23" customFormat="1" ht="18.75">
      <c r="B91" s="22"/>
      <c r="C91" s="22"/>
      <c r="D91" s="22"/>
      <c r="E91" s="22"/>
      <c r="H91" s="22"/>
      <c r="I91" s="5"/>
      <c r="J91" s="5"/>
    </row>
    <row r="92" spans="2:10" s="23" customFormat="1" ht="18.75">
      <c r="B92" s="22"/>
      <c r="C92" s="22"/>
      <c r="D92" s="22"/>
      <c r="E92" s="22"/>
      <c r="H92" s="22"/>
      <c r="I92" s="5"/>
      <c r="J92" s="5"/>
    </row>
    <row r="93" spans="2:10" s="23" customFormat="1" ht="18.75">
      <c r="B93" s="22"/>
      <c r="C93" s="22"/>
      <c r="D93" s="22"/>
      <c r="E93" s="22"/>
      <c r="H93" s="22"/>
      <c r="I93" s="5"/>
      <c r="J93" s="5"/>
    </row>
    <row r="94" spans="2:10" s="23" customFormat="1" ht="18.75">
      <c r="B94" s="22"/>
      <c r="C94" s="22"/>
      <c r="D94" s="22"/>
      <c r="E94" s="22"/>
      <c r="H94" s="22"/>
      <c r="I94" s="5"/>
      <c r="J94" s="5"/>
    </row>
    <row r="95" spans="2:10" s="23" customFormat="1" ht="18.75">
      <c r="B95" s="22"/>
      <c r="C95" s="22"/>
      <c r="D95" s="22"/>
      <c r="E95" s="22"/>
      <c r="H95" s="22"/>
      <c r="I95" s="5"/>
      <c r="J95" s="5"/>
    </row>
    <row r="96" spans="2:10" s="23" customFormat="1" ht="18.75">
      <c r="B96" s="22"/>
      <c r="C96" s="22"/>
      <c r="D96" s="22"/>
      <c r="E96" s="22"/>
      <c r="H96" s="22"/>
      <c r="I96" s="5"/>
      <c r="J96" s="5"/>
    </row>
    <row r="97" spans="2:10" s="23" customFormat="1" ht="18.75">
      <c r="B97" s="22"/>
      <c r="C97" s="22"/>
      <c r="D97" s="22"/>
      <c r="E97" s="22"/>
      <c r="H97" s="22"/>
      <c r="I97" s="5"/>
      <c r="J97" s="5"/>
    </row>
    <row r="98" spans="2:10" s="23" customFormat="1" ht="18.75">
      <c r="B98" s="22"/>
      <c r="C98" s="22"/>
      <c r="D98" s="22"/>
      <c r="E98" s="22"/>
      <c r="H98" s="22"/>
      <c r="I98" s="5"/>
      <c r="J98" s="5"/>
    </row>
    <row r="99" spans="2:10" s="23" customFormat="1" ht="18.75">
      <c r="B99" s="22"/>
      <c r="C99" s="22"/>
      <c r="D99" s="22"/>
      <c r="E99" s="22"/>
      <c r="H99" s="22"/>
      <c r="I99" s="5"/>
      <c r="J99" s="5"/>
    </row>
    <row r="100" spans="2:10" s="23" customFormat="1" ht="18.75">
      <c r="B100" s="22"/>
      <c r="C100" s="22"/>
      <c r="D100" s="22"/>
      <c r="E100" s="22"/>
      <c r="H100" s="22"/>
      <c r="I100" s="5"/>
      <c r="J100" s="5"/>
    </row>
    <row r="101" spans="2:10" s="23" customFormat="1" ht="18.75">
      <c r="B101" s="22"/>
      <c r="C101" s="22"/>
      <c r="D101" s="22"/>
      <c r="E101" s="22"/>
      <c r="H101" s="22"/>
      <c r="I101" s="5"/>
      <c r="J101" s="5"/>
    </row>
    <row r="102" spans="2:10" s="23" customFormat="1" ht="18.75">
      <c r="B102" s="22"/>
      <c r="C102" s="22"/>
      <c r="D102" s="22"/>
      <c r="E102" s="22"/>
      <c r="H102" s="22"/>
      <c r="I102" s="5"/>
      <c r="J102" s="5"/>
    </row>
    <row r="103" spans="2:10" s="23" customFormat="1" ht="18.75">
      <c r="B103" s="22"/>
      <c r="C103" s="22"/>
      <c r="D103" s="22"/>
      <c r="E103" s="22"/>
      <c r="H103" s="22"/>
      <c r="I103" s="5"/>
      <c r="J103" s="5"/>
    </row>
    <row r="104" spans="2:10" s="23" customFormat="1" ht="18.75">
      <c r="B104" s="22"/>
      <c r="C104" s="22"/>
      <c r="D104" s="22"/>
      <c r="E104" s="22"/>
      <c r="H104" s="22"/>
      <c r="I104" s="5"/>
      <c r="J104" s="5"/>
    </row>
    <row r="105" spans="2:10" s="23" customFormat="1" ht="18.75">
      <c r="B105" s="22"/>
      <c r="C105" s="22"/>
      <c r="D105" s="22"/>
      <c r="E105" s="22"/>
      <c r="H105" s="22"/>
      <c r="I105" s="5"/>
      <c r="J105" s="5"/>
    </row>
    <row r="106" spans="2:10" s="23" customFormat="1" ht="18.75">
      <c r="B106" s="22"/>
      <c r="C106" s="22"/>
      <c r="D106" s="22"/>
      <c r="E106" s="22"/>
      <c r="H106" s="22"/>
      <c r="I106" s="5"/>
      <c r="J106" s="5"/>
    </row>
    <row r="107" spans="2:10" s="23" customFormat="1" ht="18.75">
      <c r="B107" s="22"/>
      <c r="C107" s="22"/>
      <c r="D107" s="22"/>
      <c r="E107" s="22"/>
      <c r="H107" s="22"/>
      <c r="I107" s="5"/>
      <c r="J107" s="5"/>
    </row>
    <row r="108" spans="2:10" s="23" customFormat="1" ht="18.75">
      <c r="B108" s="22"/>
      <c r="C108" s="22"/>
      <c r="D108" s="22"/>
      <c r="E108" s="22"/>
      <c r="H108" s="22"/>
      <c r="I108" s="5"/>
      <c r="J108" s="5"/>
    </row>
    <row r="109" spans="2:10" s="23" customFormat="1" ht="18.75">
      <c r="B109" s="22"/>
      <c r="C109" s="22"/>
      <c r="D109" s="22"/>
      <c r="E109" s="22"/>
      <c r="H109" s="22"/>
      <c r="I109" s="5"/>
      <c r="J109" s="5"/>
    </row>
    <row r="110" spans="2:10" s="23" customFormat="1" ht="18.75">
      <c r="B110" s="22"/>
      <c r="C110" s="22"/>
      <c r="D110" s="22"/>
      <c r="E110" s="22"/>
      <c r="H110" s="22"/>
      <c r="I110" s="5"/>
      <c r="J110" s="5"/>
    </row>
  </sheetData>
  <sheetProtection/>
  <mergeCells count="14">
    <mergeCell ref="G11:G12"/>
    <mergeCell ref="B21:B22"/>
    <mergeCell ref="B24:B25"/>
    <mergeCell ref="B30:B31"/>
    <mergeCell ref="B35:B36"/>
    <mergeCell ref="E11:E12"/>
    <mergeCell ref="H11:H12"/>
    <mergeCell ref="F11:F12"/>
    <mergeCell ref="B7:C7"/>
    <mergeCell ref="B9:G9"/>
    <mergeCell ref="B10:C10"/>
    <mergeCell ref="B11:B12"/>
    <mergeCell ref="C11:C12"/>
    <mergeCell ref="D11:D12"/>
  </mergeCells>
  <printOptions/>
  <pageMargins left="0.1968503937007874" right="0.1968503937007874" top="0.1968503937007874" bottom="0.15748031496062992" header="0.1968503937007874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ТОО "Павлодарэнергосбыт"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Апашева</dc:creator>
  <cp:keywords/>
  <dc:description/>
  <cp:lastModifiedBy>Старовойтова Е.В.</cp:lastModifiedBy>
  <cp:lastPrinted>2016-07-25T11:03:31Z</cp:lastPrinted>
  <dcterms:created xsi:type="dcterms:W3CDTF">2013-03-01T07:17:29Z</dcterms:created>
  <dcterms:modified xsi:type="dcterms:W3CDTF">2016-07-27T11:30:06Z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